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isternasr\Desktop\COMPARTIDOS\NATALIA\CONSOLIDADOS AÑO 2023\REM A y BS CONSOLIDADOS AÑO 2023\REM A\"/>
    </mc:Choice>
  </mc:AlternateContent>
  <bookViews>
    <workbookView xWindow="0" yWindow="0" windowWidth="24000" windowHeight="9030" tabRatio="776" activeTab="3"/>
  </bookViews>
  <sheets>
    <sheet name="COMGES N°7" sheetId="14" r:id="rId1"/>
    <sheet name="COMGES N°3" sheetId="15" r:id="rId2"/>
    <sheet name="PERTINENCIA" sheetId="16" state="hidden" r:id="rId3"/>
    <sheet name="ALTAS" sheetId="17" r:id="rId4"/>
    <sheet name="NSP" sheetId="19" r:id="rId5"/>
    <sheet name="CONSOLIDADO" sheetId="1" r:id="rId6"/>
    <sheet name="ENERO" sheetId="2" r:id="rId7"/>
    <sheet name="FEBRERO" sheetId="3" r:id="rId8"/>
    <sheet name="MARZO" sheetId="4" r:id="rId9"/>
    <sheet name="ABRIL" sheetId="5" r:id="rId10"/>
    <sheet name="MAYO" sheetId="6" r:id="rId11"/>
    <sheet name="JUNIO" sheetId="7" r:id="rId12"/>
    <sheet name="JULIO" sheetId="8" r:id="rId13"/>
    <sheet name="AGOSTO" sheetId="9" r:id="rId14"/>
    <sheet name="SEPTIEMBRE" sheetId="10" r:id="rId15"/>
    <sheet name="OCTUBRE" sheetId="11" r:id="rId16"/>
    <sheet name="NOVIEMBRE" sheetId="12" r:id="rId17"/>
    <sheet name="DICIEMBRE" sheetId="13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3" hidden="1">ALTAS!$A$3:$F$71</definedName>
    <definedName name="_xlnm._FilterDatabase" localSheetId="1" hidden="1">'COMGES N°3'!$I$4:$M$70</definedName>
    <definedName name="_xlnm._FilterDatabase" localSheetId="0" hidden="1">'COMGES N°7'!$C$3:$G$69</definedName>
    <definedName name="_xlnm._FilterDatabase" localSheetId="5" hidden="1">CONSOLIDADO!$A$10:$DZ$187</definedName>
    <definedName name="_xlnm._FilterDatabase" localSheetId="4" hidden="1">NSP!$C$3:$D$69</definedName>
  </definedNames>
  <calcPr calcId="152511"/>
</workbook>
</file>

<file path=xl/calcChain.xml><?xml version="1.0" encoding="utf-8"?>
<calcChain xmlns="http://schemas.openxmlformats.org/spreadsheetml/2006/main">
  <c r="E186" i="11" l="1"/>
  <c r="D186" i="11"/>
  <c r="C186" i="11" s="1"/>
  <c r="E185" i="11"/>
  <c r="D185" i="11"/>
  <c r="C185" i="11" s="1"/>
  <c r="E184" i="11"/>
  <c r="D184" i="11"/>
  <c r="C184" i="11"/>
  <c r="E183" i="11"/>
  <c r="D183" i="11"/>
  <c r="E182" i="11"/>
  <c r="D182" i="11"/>
  <c r="C182" i="11"/>
  <c r="E181" i="11"/>
  <c r="D181" i="11"/>
  <c r="E180" i="11"/>
  <c r="D180" i="11"/>
  <c r="C180" i="11" s="1"/>
  <c r="DG180" i="11" s="1"/>
  <c r="CG180" i="11" s="1"/>
  <c r="E179" i="11"/>
  <c r="D179" i="11"/>
  <c r="E178" i="11"/>
  <c r="D178" i="11"/>
  <c r="C178" i="11"/>
  <c r="E177" i="11"/>
  <c r="D177" i="11"/>
  <c r="E176" i="11"/>
  <c r="D176" i="11"/>
  <c r="C176" i="11" s="1"/>
  <c r="DG176" i="11" s="1"/>
  <c r="CG176" i="11" s="1"/>
  <c r="AQ171" i="11"/>
  <c r="AP171" i="11"/>
  <c r="AO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AA171" i="11"/>
  <c r="Z171" i="11"/>
  <c r="Y171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DC170" i="11"/>
  <c r="CC170" i="11" s="1"/>
  <c r="E170" i="11"/>
  <c r="D170" i="11"/>
  <c r="C170" i="11"/>
  <c r="E169" i="11"/>
  <c r="D169" i="11"/>
  <c r="E168" i="11"/>
  <c r="D168" i="11"/>
  <c r="C168" i="11" s="1"/>
  <c r="DD168" i="11" s="1"/>
  <c r="CD168" i="11" s="1"/>
  <c r="E167" i="11"/>
  <c r="D167" i="11"/>
  <c r="C167" i="11" s="1"/>
  <c r="DD167" i="11" s="1"/>
  <c r="CD167" i="11" s="1"/>
  <c r="E166" i="11"/>
  <c r="D166" i="11"/>
  <c r="E165" i="11"/>
  <c r="D165" i="11"/>
  <c r="E164" i="11"/>
  <c r="D164" i="11"/>
  <c r="C164" i="11" s="1"/>
  <c r="DD164" i="11" s="1"/>
  <c r="CD164" i="11" s="1"/>
  <c r="E163" i="11"/>
  <c r="D163" i="11"/>
  <c r="C163" i="11" s="1"/>
  <c r="DD163" i="11" s="1"/>
  <c r="CD163" i="11" s="1"/>
  <c r="DD162" i="11"/>
  <c r="CD162" i="11" s="1"/>
  <c r="E162" i="11"/>
  <c r="DC162" i="11" s="1"/>
  <c r="CC162" i="11" s="1"/>
  <c r="E161" i="11"/>
  <c r="E160" i="11"/>
  <c r="D160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154" i="11"/>
  <c r="DA153" i="11"/>
  <c r="CA153" i="11" s="1"/>
  <c r="B153" i="11"/>
  <c r="DC153" i="11" s="1"/>
  <c r="CC153" i="11" s="1"/>
  <c r="B152" i="11"/>
  <c r="DD151" i="11"/>
  <c r="DA151" i="11"/>
  <c r="CA151" i="11" s="1"/>
  <c r="CD151" i="11"/>
  <c r="B151" i="11"/>
  <c r="DC151" i="11" s="1"/>
  <c r="CC151" i="11" s="1"/>
  <c r="B150" i="11"/>
  <c r="DD149" i="11"/>
  <c r="CD149" i="11" s="1"/>
  <c r="B149" i="11"/>
  <c r="DC149" i="11" s="1"/>
  <c r="CC149" i="11" s="1"/>
  <c r="B148" i="11"/>
  <c r="B147" i="11"/>
  <c r="CA146" i="11"/>
  <c r="B146" i="11"/>
  <c r="DA146" i="11" s="1"/>
  <c r="DB145" i="11"/>
  <c r="CB145" i="11"/>
  <c r="B145" i="11"/>
  <c r="DA145" i="11" s="1"/>
  <c r="CA145" i="11" s="1"/>
  <c r="B144" i="11"/>
  <c r="B143" i="11"/>
  <c r="B142" i="11"/>
  <c r="DC142" i="11" s="1"/>
  <c r="CC142" i="11" s="1"/>
  <c r="B141" i="11"/>
  <c r="B140" i="11"/>
  <c r="DC140" i="11" s="1"/>
  <c r="CC140" i="11" s="1"/>
  <c r="DD139" i="11"/>
  <c r="CD139" i="11" s="1"/>
  <c r="B139" i="11"/>
  <c r="DB139" i="11" s="1"/>
  <c r="CB139" i="11" s="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M136" i="11"/>
  <c r="L136" i="11"/>
  <c r="K136" i="11"/>
  <c r="I136" i="11"/>
  <c r="H136" i="11"/>
  <c r="G136" i="11"/>
  <c r="E136" i="11"/>
  <c r="D136" i="11"/>
  <c r="C136" i="11"/>
  <c r="N135" i="11"/>
  <c r="J135" i="11"/>
  <c r="F135" i="11"/>
  <c r="B135" i="11"/>
  <c r="N134" i="11"/>
  <c r="J134" i="11"/>
  <c r="F134" i="11"/>
  <c r="B134" i="11"/>
  <c r="N133" i="11"/>
  <c r="J133" i="11"/>
  <c r="F133" i="11"/>
  <c r="B133" i="11"/>
  <c r="N132" i="11"/>
  <c r="J132" i="11"/>
  <c r="F132" i="11"/>
  <c r="B132" i="11"/>
  <c r="N131" i="11"/>
  <c r="J131" i="11"/>
  <c r="F131" i="11"/>
  <c r="B131" i="11"/>
  <c r="N130" i="11"/>
  <c r="J130" i="11"/>
  <c r="F130" i="11"/>
  <c r="B130" i="11"/>
  <c r="N129" i="11"/>
  <c r="J129" i="11"/>
  <c r="F129" i="11"/>
  <c r="B129" i="11"/>
  <c r="N128" i="11"/>
  <c r="J128" i="11"/>
  <c r="F128" i="11"/>
  <c r="B128" i="11"/>
  <c r="N127" i="11"/>
  <c r="J127" i="11"/>
  <c r="F127" i="11"/>
  <c r="B127" i="11"/>
  <c r="N126" i="11"/>
  <c r="J126" i="11"/>
  <c r="F126" i="11"/>
  <c r="B126" i="11"/>
  <c r="N125" i="11"/>
  <c r="J125" i="11"/>
  <c r="F125" i="11"/>
  <c r="B125" i="11"/>
  <c r="N124" i="11"/>
  <c r="J124" i="11"/>
  <c r="F124" i="11"/>
  <c r="B124" i="11"/>
  <c r="N123" i="11"/>
  <c r="J123" i="11"/>
  <c r="F123" i="11"/>
  <c r="B123" i="11"/>
  <c r="N122" i="11"/>
  <c r="J122" i="11"/>
  <c r="F122" i="11"/>
  <c r="B122" i="11"/>
  <c r="N121" i="11"/>
  <c r="J121" i="11"/>
  <c r="F121" i="11"/>
  <c r="B121" i="11"/>
  <c r="N120" i="11"/>
  <c r="J120" i="11"/>
  <c r="F120" i="11"/>
  <c r="B120" i="11"/>
  <c r="N119" i="11"/>
  <c r="J119" i="11"/>
  <c r="F119" i="11"/>
  <c r="B119" i="11"/>
  <c r="N118" i="11"/>
  <c r="J118" i="11"/>
  <c r="F118" i="11"/>
  <c r="B118" i="11"/>
  <c r="N117" i="11"/>
  <c r="J117" i="11"/>
  <c r="F117" i="11"/>
  <c r="B117" i="11"/>
  <c r="N116" i="11"/>
  <c r="J116" i="11"/>
  <c r="F116" i="11"/>
  <c r="B116" i="11"/>
  <c r="N115" i="11"/>
  <c r="J115" i="11"/>
  <c r="F115" i="11"/>
  <c r="B115" i="11"/>
  <c r="N114" i="11"/>
  <c r="J114" i="11"/>
  <c r="F114" i="11"/>
  <c r="B114" i="11"/>
  <c r="N113" i="11"/>
  <c r="J113" i="11"/>
  <c r="F113" i="11"/>
  <c r="B113" i="11"/>
  <c r="N112" i="11"/>
  <c r="J112" i="11"/>
  <c r="F112" i="11"/>
  <c r="B112" i="11"/>
  <c r="N111" i="11"/>
  <c r="J111" i="11"/>
  <c r="F111" i="11"/>
  <c r="B111" i="11"/>
  <c r="N110" i="11"/>
  <c r="J110" i="11"/>
  <c r="F110" i="11"/>
  <c r="B110" i="11"/>
  <c r="N109" i="11"/>
  <c r="J109" i="11"/>
  <c r="F109" i="11"/>
  <c r="B109" i="11"/>
  <c r="N108" i="11"/>
  <c r="J108" i="11"/>
  <c r="F108" i="11"/>
  <c r="B108" i="11"/>
  <c r="N107" i="11"/>
  <c r="J107" i="11"/>
  <c r="F107" i="11"/>
  <c r="B107" i="11"/>
  <c r="N106" i="11"/>
  <c r="J106" i="11"/>
  <c r="F106" i="11"/>
  <c r="B106" i="11"/>
  <c r="N105" i="11"/>
  <c r="J105" i="11"/>
  <c r="F105" i="11"/>
  <c r="B105" i="11"/>
  <c r="N104" i="11"/>
  <c r="J104" i="11"/>
  <c r="F104" i="11"/>
  <c r="B104" i="11"/>
  <c r="N103" i="11"/>
  <c r="J103" i="11"/>
  <c r="F103" i="11"/>
  <c r="B103" i="11"/>
  <c r="N102" i="11"/>
  <c r="J102" i="11"/>
  <c r="F102" i="11"/>
  <c r="B102" i="11"/>
  <c r="N101" i="11"/>
  <c r="J101" i="11"/>
  <c r="F101" i="11"/>
  <c r="B101" i="11"/>
  <c r="N100" i="11"/>
  <c r="J100" i="11"/>
  <c r="F100" i="11"/>
  <c r="B100" i="11"/>
  <c r="N99" i="11"/>
  <c r="J99" i="11"/>
  <c r="F99" i="11"/>
  <c r="B99" i="11"/>
  <c r="N98" i="11"/>
  <c r="J98" i="11"/>
  <c r="F98" i="11"/>
  <c r="B98" i="11"/>
  <c r="N97" i="11"/>
  <c r="J97" i="11"/>
  <c r="F97" i="11"/>
  <c r="B97" i="11"/>
  <c r="N96" i="11"/>
  <c r="J96" i="11"/>
  <c r="F96" i="11"/>
  <c r="B96" i="11"/>
  <c r="N95" i="11"/>
  <c r="J95" i="11"/>
  <c r="F95" i="11"/>
  <c r="B95" i="11"/>
  <c r="N94" i="11"/>
  <c r="J94" i="11"/>
  <c r="F94" i="11"/>
  <c r="B94" i="11"/>
  <c r="N93" i="11"/>
  <c r="J93" i="11"/>
  <c r="F93" i="11"/>
  <c r="B93" i="11"/>
  <c r="N92" i="11"/>
  <c r="J92" i="11"/>
  <c r="F92" i="11"/>
  <c r="B92" i="11"/>
  <c r="N91" i="11"/>
  <c r="J91" i="11"/>
  <c r="F91" i="11"/>
  <c r="B91" i="11"/>
  <c r="N90" i="11"/>
  <c r="J90" i="11"/>
  <c r="F90" i="11"/>
  <c r="B90" i="11"/>
  <c r="N89" i="11"/>
  <c r="J89" i="11"/>
  <c r="F89" i="11"/>
  <c r="B89" i="11"/>
  <c r="N88" i="11"/>
  <c r="J88" i="11"/>
  <c r="F88" i="11"/>
  <c r="B88" i="11"/>
  <c r="N87" i="11"/>
  <c r="J87" i="11"/>
  <c r="F87" i="11"/>
  <c r="B87" i="11"/>
  <c r="N86" i="11"/>
  <c r="J86" i="11"/>
  <c r="F86" i="11"/>
  <c r="B86" i="11"/>
  <c r="N85" i="11"/>
  <c r="J85" i="11"/>
  <c r="F85" i="11"/>
  <c r="B85" i="11"/>
  <c r="N84" i="11"/>
  <c r="J84" i="11"/>
  <c r="F84" i="11"/>
  <c r="B84" i="11"/>
  <c r="N83" i="11"/>
  <c r="J83" i="11"/>
  <c r="F83" i="11"/>
  <c r="B83" i="11"/>
  <c r="N82" i="11"/>
  <c r="J82" i="11"/>
  <c r="F82" i="11"/>
  <c r="B82" i="11"/>
  <c r="N81" i="11"/>
  <c r="J81" i="11"/>
  <c r="F81" i="11"/>
  <c r="B81" i="11"/>
  <c r="N80" i="11"/>
  <c r="J80" i="11"/>
  <c r="F80" i="11"/>
  <c r="B80" i="11"/>
  <c r="N79" i="11"/>
  <c r="J79" i="11"/>
  <c r="F79" i="11"/>
  <c r="B79" i="11"/>
  <c r="N78" i="11"/>
  <c r="J78" i="11"/>
  <c r="F78" i="11"/>
  <c r="B78" i="11"/>
  <c r="N77" i="11"/>
  <c r="J77" i="11"/>
  <c r="F77" i="11"/>
  <c r="B77" i="11"/>
  <c r="N76" i="11"/>
  <c r="N136" i="11" s="1"/>
  <c r="J76" i="11"/>
  <c r="J136" i="11" s="1"/>
  <c r="F76" i="11"/>
  <c r="F136" i="11" s="1"/>
  <c r="B76" i="11"/>
  <c r="B136" i="11" s="1"/>
  <c r="AF71" i="11"/>
  <c r="AE71" i="11"/>
  <c r="AD71" i="11"/>
  <c r="AC71" i="11"/>
  <c r="AB71" i="11"/>
  <c r="Z71" i="11"/>
  <c r="Y71" i="11"/>
  <c r="X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CE70" i="11"/>
  <c r="AA70" i="11"/>
  <c r="W70" i="11"/>
  <c r="B70" i="11"/>
  <c r="DB69" i="11"/>
  <c r="CB69" i="11" s="1"/>
  <c r="DA69" i="11"/>
  <c r="CA69" i="11" s="1"/>
  <c r="CE69" i="11"/>
  <c r="AA69" i="11"/>
  <c r="W69" i="11"/>
  <c r="B69" i="11"/>
  <c r="DC69" i="11" s="1"/>
  <c r="CC69" i="11" s="1"/>
  <c r="CE68" i="11"/>
  <c r="AA68" i="11"/>
  <c r="DD68" i="11" s="1"/>
  <c r="CD68" i="11" s="1"/>
  <c r="W68" i="11"/>
  <c r="B68" i="11"/>
  <c r="DB68" i="11" s="1"/>
  <c r="CB68" i="11" s="1"/>
  <c r="CE67" i="11"/>
  <c r="AA67" i="11"/>
  <c r="W67" i="11"/>
  <c r="B67" i="11"/>
  <c r="CE66" i="11"/>
  <c r="AA66" i="11"/>
  <c r="W66" i="11"/>
  <c r="B66" i="11"/>
  <c r="DD66" i="11" s="1"/>
  <c r="CD66" i="11" s="1"/>
  <c r="DB65" i="11"/>
  <c r="CB65" i="11" s="1"/>
  <c r="DA65" i="11"/>
  <c r="CA65" i="11" s="1"/>
  <c r="CE65" i="11"/>
  <c r="AA65" i="11"/>
  <c r="W65" i="11"/>
  <c r="B65" i="11"/>
  <c r="DC65" i="11" s="1"/>
  <c r="CC65" i="11" s="1"/>
  <c r="CE64" i="11"/>
  <c r="AA64" i="11"/>
  <c r="W64" i="11"/>
  <c r="B64" i="11"/>
  <c r="CE63" i="11"/>
  <c r="AA63" i="11"/>
  <c r="W63" i="11"/>
  <c r="B63" i="11"/>
  <c r="DC63" i="11" s="1"/>
  <c r="CC63" i="11" s="1"/>
  <c r="CE62" i="11"/>
  <c r="AA62" i="11"/>
  <c r="W62" i="11"/>
  <c r="B62" i="11"/>
  <c r="DB62" i="11" s="1"/>
  <c r="CB62" i="11" s="1"/>
  <c r="DB61" i="11"/>
  <c r="CB61" i="11" s="1"/>
  <c r="DA61" i="11"/>
  <c r="CA61" i="11" s="1"/>
  <c r="CE61" i="11"/>
  <c r="AA61" i="11"/>
  <c r="W61" i="11"/>
  <c r="B61" i="11"/>
  <c r="DC61" i="11" s="1"/>
  <c r="CC61" i="11" s="1"/>
  <c r="CE60" i="11"/>
  <c r="AA60" i="11"/>
  <c r="W60" i="11"/>
  <c r="B60" i="11"/>
  <c r="CE59" i="11"/>
  <c r="AA59" i="11"/>
  <c r="W59" i="11"/>
  <c r="B59" i="11"/>
  <c r="DC59" i="11" s="1"/>
  <c r="CC59" i="11" s="1"/>
  <c r="DA58" i="11"/>
  <c r="CA58" i="11" s="1"/>
  <c r="CE58" i="11"/>
  <c r="AA58" i="11"/>
  <c r="W58" i="11"/>
  <c r="B58" i="11"/>
  <c r="DC58" i="11" s="1"/>
  <c r="CC58" i="11" s="1"/>
  <c r="CE57" i="11"/>
  <c r="AA57" i="11"/>
  <c r="W57" i="11"/>
  <c r="B57" i="11"/>
  <c r="CE56" i="11"/>
  <c r="AA56" i="11"/>
  <c r="W56" i="11"/>
  <c r="B56" i="11"/>
  <c r="DA56" i="11" s="1"/>
  <c r="CA56" i="11" s="1"/>
  <c r="CE55" i="11"/>
  <c r="AA55" i="11"/>
  <c r="W55" i="11"/>
  <c r="B55" i="11"/>
  <c r="CE54" i="11"/>
  <c r="AA54" i="11"/>
  <c r="W54" i="11"/>
  <c r="B54" i="11"/>
  <c r="CE53" i="11"/>
  <c r="AA53" i="11"/>
  <c r="W53" i="11"/>
  <c r="B53" i="11"/>
  <c r="CE52" i="11"/>
  <c r="AA52" i="11"/>
  <c r="W52" i="11"/>
  <c r="B52" i="11"/>
  <c r="DB52" i="11" s="1"/>
  <c r="CB52" i="11" s="1"/>
  <c r="CE51" i="11"/>
  <c r="AA51" i="11"/>
  <c r="W51" i="11"/>
  <c r="B51" i="11"/>
  <c r="DB51" i="11" s="1"/>
  <c r="CB51" i="11" s="1"/>
  <c r="CE50" i="11"/>
  <c r="CC50" i="11"/>
  <c r="AA50" i="11"/>
  <c r="W50" i="11"/>
  <c r="B50" i="11"/>
  <c r="DC50" i="11" s="1"/>
  <c r="DB49" i="11"/>
  <c r="CE49" i="11"/>
  <c r="CB49" i="11"/>
  <c r="AA49" i="11"/>
  <c r="W49" i="11"/>
  <c r="B49" i="11"/>
  <c r="DD49" i="11" s="1"/>
  <c r="CD49" i="11" s="1"/>
  <c r="CE48" i="11"/>
  <c r="AA48" i="11"/>
  <c r="W48" i="11"/>
  <c r="B48" i="11"/>
  <c r="DA48" i="11" s="1"/>
  <c r="CA48" i="11" s="1"/>
  <c r="DC47" i="11"/>
  <c r="CC47" i="11" s="1"/>
  <c r="CE47" i="11"/>
  <c r="AA47" i="11"/>
  <c r="W47" i="11"/>
  <c r="B47" i="11"/>
  <c r="DB47" i="11" s="1"/>
  <c r="CB47" i="11" s="1"/>
  <c r="CE46" i="11"/>
  <c r="AA46" i="11"/>
  <c r="W46" i="11"/>
  <c r="B46" i="11"/>
  <c r="DB46" i="11" s="1"/>
  <c r="CB46" i="11" s="1"/>
  <c r="CE45" i="11"/>
  <c r="AA45" i="11"/>
  <c r="W45" i="11"/>
  <c r="B45" i="11"/>
  <c r="DB44" i="11"/>
  <c r="CB44" i="11" s="1"/>
  <c r="DA44" i="11"/>
  <c r="CA44" i="11" s="1"/>
  <c r="CE44" i="11"/>
  <c r="AA44" i="11"/>
  <c r="W44" i="11"/>
  <c r="B44" i="11"/>
  <c r="DB43" i="11"/>
  <c r="CB43" i="11" s="1"/>
  <c r="DA43" i="11"/>
  <c r="CA43" i="11" s="1"/>
  <c r="CE43" i="11"/>
  <c r="AA43" i="11"/>
  <c r="W43" i="11"/>
  <c r="B43" i="11"/>
  <c r="DC43" i="11" s="1"/>
  <c r="CC43" i="11" s="1"/>
  <c r="CE42" i="11"/>
  <c r="AA42" i="11"/>
  <c r="W42" i="11"/>
  <c r="B42" i="11"/>
  <c r="DB42" i="11" s="1"/>
  <c r="CB42" i="11" s="1"/>
  <c r="CE41" i="11"/>
  <c r="AA41" i="11"/>
  <c r="W41" i="11"/>
  <c r="B41" i="11"/>
  <c r="DB40" i="11"/>
  <c r="CB40" i="11" s="1"/>
  <c r="DA40" i="11"/>
  <c r="CA40" i="11" s="1"/>
  <c r="CE40" i="11"/>
  <c r="AA40" i="11"/>
  <c r="W40" i="11"/>
  <c r="B40" i="11"/>
  <c r="DB39" i="11"/>
  <c r="CB39" i="11" s="1"/>
  <c r="DA39" i="11"/>
  <c r="CA39" i="11" s="1"/>
  <c r="CE39" i="11"/>
  <c r="AA39" i="11"/>
  <c r="W39" i="11"/>
  <c r="B39" i="11"/>
  <c r="DC39" i="11" s="1"/>
  <c r="CC39" i="11" s="1"/>
  <c r="CE38" i="11"/>
  <c r="AA38" i="11"/>
  <c r="W38" i="11"/>
  <c r="B38" i="11"/>
  <c r="DB38" i="11" s="1"/>
  <c r="CB38" i="11" s="1"/>
  <c r="CE37" i="11"/>
  <c r="AA37" i="11"/>
  <c r="W37" i="11"/>
  <c r="B37" i="11"/>
  <c r="DB36" i="11"/>
  <c r="CB36" i="11" s="1"/>
  <c r="DA36" i="11"/>
  <c r="CA36" i="11" s="1"/>
  <c r="CE36" i="11"/>
  <c r="AA36" i="11"/>
  <c r="W36" i="11"/>
  <c r="B36" i="11"/>
  <c r="CE35" i="11"/>
  <c r="AA35" i="11"/>
  <c r="W35" i="11"/>
  <c r="B35" i="11"/>
  <c r="CE34" i="11"/>
  <c r="AA34" i="11"/>
  <c r="W34" i="11"/>
  <c r="B34" i="11"/>
  <c r="DC34" i="11" s="1"/>
  <c r="CC34" i="11" s="1"/>
  <c r="CE33" i="11"/>
  <c r="AA33" i="11"/>
  <c r="W33" i="11"/>
  <c r="B33" i="11"/>
  <c r="CE32" i="11"/>
  <c r="AA32" i="11"/>
  <c r="W32" i="11"/>
  <c r="B32" i="11"/>
  <c r="DB32" i="11" s="1"/>
  <c r="CB32" i="11" s="1"/>
  <c r="DC31" i="11"/>
  <c r="CC31" i="11" s="1"/>
  <c r="CE31" i="11"/>
  <c r="AA31" i="11"/>
  <c r="W31" i="11"/>
  <c r="B31" i="11"/>
  <c r="CE30" i="11"/>
  <c r="AA30" i="11"/>
  <c r="W30" i="11"/>
  <c r="B30" i="11"/>
  <c r="DC30" i="11" s="1"/>
  <c r="CC30" i="11" s="1"/>
  <c r="CE29" i="11"/>
  <c r="AA29" i="11"/>
  <c r="W29" i="11"/>
  <c r="B29" i="11"/>
  <c r="DA29" i="11" s="1"/>
  <c r="CA29" i="11" s="1"/>
  <c r="CE28" i="11"/>
  <c r="CB28" i="11"/>
  <c r="AA28" i="11"/>
  <c r="W28" i="11"/>
  <c r="B28" i="11"/>
  <c r="DB28" i="11" s="1"/>
  <c r="DC27" i="11"/>
  <c r="CC27" i="11" s="1"/>
  <c r="CE27" i="11"/>
  <c r="AA27" i="11"/>
  <c r="W27" i="11"/>
  <c r="B27" i="11"/>
  <c r="DD27" i="11" s="1"/>
  <c r="CD27" i="11" s="1"/>
  <c r="CE26" i="11"/>
  <c r="AA26" i="11"/>
  <c r="W26" i="11"/>
  <c r="B26" i="11"/>
  <c r="DC26" i="11" s="1"/>
  <c r="CC26" i="11" s="1"/>
  <c r="CE25" i="11"/>
  <c r="AA25" i="11"/>
  <c r="W25" i="11"/>
  <c r="B25" i="11"/>
  <c r="DD25" i="11" s="1"/>
  <c r="CD25" i="11" s="1"/>
  <c r="DB24" i="11"/>
  <c r="CB24" i="11" s="1"/>
  <c r="CE24" i="11"/>
  <c r="AA24" i="11"/>
  <c r="W24" i="11"/>
  <c r="B24" i="11"/>
  <c r="DC23" i="11"/>
  <c r="DB23" i="11"/>
  <c r="CB23" i="11" s="1"/>
  <c r="CE23" i="11"/>
  <c r="CC23" i="11"/>
  <c r="AA23" i="11"/>
  <c r="W23" i="11"/>
  <c r="B23" i="11"/>
  <c r="DA23" i="11" s="1"/>
  <c r="CA23" i="11" s="1"/>
  <c r="CE22" i="11"/>
  <c r="AA22" i="11"/>
  <c r="W22" i="11"/>
  <c r="B22" i="11"/>
  <c r="DC22" i="11" s="1"/>
  <c r="CC22" i="11" s="1"/>
  <c r="CE21" i="11"/>
  <c r="AA21" i="11"/>
  <c r="W21" i="11"/>
  <c r="B21" i="11"/>
  <c r="DD21" i="11" s="1"/>
  <c r="CD21" i="11" s="1"/>
  <c r="CE20" i="11"/>
  <c r="AA20" i="11"/>
  <c r="W20" i="11"/>
  <c r="B20" i="11"/>
  <c r="DD20" i="11" s="1"/>
  <c r="CD20" i="11" s="1"/>
  <c r="DC19" i="11"/>
  <c r="CC19" i="11" s="1"/>
  <c r="CE19" i="11"/>
  <c r="AA19" i="11"/>
  <c r="W19" i="11"/>
  <c r="B19" i="11"/>
  <c r="DB19" i="11" s="1"/>
  <c r="CB19" i="11" s="1"/>
  <c r="CE18" i="11"/>
  <c r="AA18" i="11"/>
  <c r="W18" i="11"/>
  <c r="B18" i="11"/>
  <c r="DC18" i="11" s="1"/>
  <c r="CC18" i="11" s="1"/>
  <c r="CE17" i="11"/>
  <c r="AA17" i="11"/>
  <c r="W17" i="11"/>
  <c r="DD17" i="11" s="1"/>
  <c r="CD17" i="11" s="1"/>
  <c r="B17" i="11"/>
  <c r="DA17" i="11" s="1"/>
  <c r="CA17" i="11" s="1"/>
  <c r="CE16" i="11"/>
  <c r="AA16" i="11"/>
  <c r="W16" i="11"/>
  <c r="B16" i="11"/>
  <c r="CE15" i="11"/>
  <c r="AA15" i="11"/>
  <c r="W15" i="11"/>
  <c r="B15" i="11"/>
  <c r="CE14" i="11"/>
  <c r="AA14" i="11"/>
  <c r="W14" i="11"/>
  <c r="B14" i="11"/>
  <c r="DC14" i="11" s="1"/>
  <c r="CC14" i="11" s="1"/>
  <c r="CE13" i="11"/>
  <c r="AA13" i="11"/>
  <c r="W13" i="11"/>
  <c r="B13" i="11"/>
  <c r="DA13" i="11" s="1"/>
  <c r="CA13" i="11" s="1"/>
  <c r="DB12" i="11"/>
  <c r="CB12" i="11" s="1"/>
  <c r="DA12" i="11"/>
  <c r="CA12" i="11" s="1"/>
  <c r="CE12" i="11"/>
  <c r="AA12" i="11"/>
  <c r="W12" i="11"/>
  <c r="B12" i="11"/>
  <c r="DB11" i="11"/>
  <c r="CB11" i="11" s="1"/>
  <c r="DA11" i="11"/>
  <c r="CA11" i="11" s="1"/>
  <c r="CE11" i="11"/>
  <c r="AA11" i="11"/>
  <c r="W11" i="11"/>
  <c r="B11" i="11"/>
  <c r="DC11" i="11" s="1"/>
  <c r="CC11" i="11" s="1"/>
  <c r="A5" i="11"/>
  <c r="A4" i="11"/>
  <c r="A3" i="11"/>
  <c r="A2" i="11"/>
  <c r="DC53" i="11" l="1"/>
  <c r="CC53" i="11" s="1"/>
  <c r="DA53" i="11"/>
  <c r="CA53" i="11" s="1"/>
  <c r="AG53" i="11" s="1"/>
  <c r="DB53" i="11"/>
  <c r="CB53" i="11" s="1"/>
  <c r="DC54" i="11"/>
  <c r="CC54" i="11" s="1"/>
  <c r="DA54" i="11"/>
  <c r="CA54" i="11" s="1"/>
  <c r="AG61" i="11"/>
  <c r="DD67" i="11"/>
  <c r="CD67" i="11" s="1"/>
  <c r="DC67" i="11"/>
  <c r="CC67" i="11" s="1"/>
  <c r="DA67" i="11"/>
  <c r="CA67" i="11" s="1"/>
  <c r="DD33" i="11"/>
  <c r="CD33" i="11" s="1"/>
  <c r="DA33" i="11"/>
  <c r="CA33" i="11" s="1"/>
  <c r="DC35" i="11"/>
  <c r="CC35" i="11" s="1"/>
  <c r="DB35" i="11"/>
  <c r="CB35" i="11" s="1"/>
  <c r="DA35" i="11"/>
  <c r="CA35" i="11" s="1"/>
  <c r="AG35" i="11" s="1"/>
  <c r="DC57" i="11"/>
  <c r="CC57" i="11" s="1"/>
  <c r="DB57" i="11"/>
  <c r="CB57" i="11" s="1"/>
  <c r="DA57" i="11"/>
  <c r="CA57" i="11" s="1"/>
  <c r="DA63" i="11"/>
  <c r="CA63" i="11" s="1"/>
  <c r="DA141" i="11"/>
  <c r="CA141" i="11" s="1"/>
  <c r="DB141" i="11"/>
  <c r="CB141" i="11" s="1"/>
  <c r="DA143" i="11"/>
  <c r="CA143" i="11" s="1"/>
  <c r="DD143" i="11"/>
  <c r="CD143" i="11" s="1"/>
  <c r="DB143" i="11"/>
  <c r="CB143" i="11" s="1"/>
  <c r="DC147" i="11"/>
  <c r="CC147" i="11" s="1"/>
  <c r="DA147" i="11"/>
  <c r="CA147" i="11" s="1"/>
  <c r="DD147" i="11"/>
  <c r="CD147" i="11" s="1"/>
  <c r="DD141" i="11"/>
  <c r="CD141" i="11" s="1"/>
  <c r="DC144" i="11"/>
  <c r="CC144" i="11" s="1"/>
  <c r="DD144" i="11"/>
  <c r="CD144" i="11" s="1"/>
  <c r="DB144" i="11"/>
  <c r="CB144" i="11" s="1"/>
  <c r="DB147" i="11"/>
  <c r="CB147" i="11" s="1"/>
  <c r="DD15" i="11"/>
  <c r="CD15" i="11" s="1"/>
  <c r="DC15" i="11"/>
  <c r="CC15" i="11" s="1"/>
  <c r="DA15" i="11"/>
  <c r="CA15" i="11" s="1"/>
  <c r="AG15" i="11" s="1"/>
  <c r="DB15" i="11"/>
  <c r="CB15" i="11" s="1"/>
  <c r="DA16" i="11"/>
  <c r="CA16" i="11" s="1"/>
  <c r="DB16" i="11"/>
  <c r="CB16" i="11" s="1"/>
  <c r="DA144" i="11"/>
  <c r="CA144" i="11" s="1"/>
  <c r="V144" i="11" s="1"/>
  <c r="DC49" i="11"/>
  <c r="CC49" i="11" s="1"/>
  <c r="DD56" i="11"/>
  <c r="CD56" i="11" s="1"/>
  <c r="DA59" i="11"/>
  <c r="CA59" i="11" s="1"/>
  <c r="DA140" i="11"/>
  <c r="CA140" i="11" s="1"/>
  <c r="DA19" i="11"/>
  <c r="CA19" i="11" s="1"/>
  <c r="DA20" i="11"/>
  <c r="CA20" i="11" s="1"/>
  <c r="DD24" i="11"/>
  <c r="CD24" i="11" s="1"/>
  <c r="DA27" i="11"/>
  <c r="CA27" i="11" s="1"/>
  <c r="DA28" i="11"/>
  <c r="CA28" i="11" s="1"/>
  <c r="DD31" i="11"/>
  <c r="CD31" i="11" s="1"/>
  <c r="DA31" i="11"/>
  <c r="CA31" i="11" s="1"/>
  <c r="DA32" i="11"/>
  <c r="CA32" i="11" s="1"/>
  <c r="DC38" i="11"/>
  <c r="CC38" i="11" s="1"/>
  <c r="DC42" i="11"/>
  <c r="CC42" i="11" s="1"/>
  <c r="DC46" i="11"/>
  <c r="CC46" i="11" s="1"/>
  <c r="DD64" i="11"/>
  <c r="CD64" i="11" s="1"/>
  <c r="DB64" i="11"/>
  <c r="CB64" i="11" s="1"/>
  <c r="DB140" i="11"/>
  <c r="CB140" i="11" s="1"/>
  <c r="DB142" i="11"/>
  <c r="CB142" i="11" s="1"/>
  <c r="DD145" i="11"/>
  <c r="CD145" i="11" s="1"/>
  <c r="DB146" i="11"/>
  <c r="CB146" i="11" s="1"/>
  <c r="DA149" i="11"/>
  <c r="CA149" i="11" s="1"/>
  <c r="DB151" i="11"/>
  <c r="CB151" i="11" s="1"/>
  <c r="V151" i="11" s="1"/>
  <c r="DD153" i="11"/>
  <c r="CD153" i="11" s="1"/>
  <c r="C162" i="11"/>
  <c r="DA162" i="11"/>
  <c r="CA162" i="11" s="1"/>
  <c r="C166" i="11"/>
  <c r="DD166" i="11" s="1"/>
  <c r="CD166" i="11" s="1"/>
  <c r="DD29" i="11"/>
  <c r="CD29" i="11" s="1"/>
  <c r="DD47" i="11"/>
  <c r="CD47" i="11" s="1"/>
  <c r="DD62" i="11"/>
  <c r="CD62" i="11" s="1"/>
  <c r="DA142" i="11"/>
  <c r="CA142" i="11" s="1"/>
  <c r="V142" i="11" s="1"/>
  <c r="DB153" i="11"/>
  <c r="CB153" i="11" s="1"/>
  <c r="V153" i="11" s="1"/>
  <c r="B71" i="11"/>
  <c r="DD13" i="11"/>
  <c r="CD13" i="11" s="1"/>
  <c r="DB20" i="11"/>
  <c r="CB20" i="11" s="1"/>
  <c r="DA24" i="11"/>
  <c r="CA24" i="11" s="1"/>
  <c r="DB27" i="11"/>
  <c r="CB27" i="11" s="1"/>
  <c r="DB31" i="11"/>
  <c r="CB31" i="11" s="1"/>
  <c r="DD36" i="11"/>
  <c r="CD36" i="11" s="1"/>
  <c r="DA49" i="11"/>
  <c r="CA49" i="11" s="1"/>
  <c r="AG49" i="11" s="1"/>
  <c r="DD50" i="11"/>
  <c r="CD50" i="11" s="1"/>
  <c r="DC56" i="11"/>
  <c r="CC56" i="11" s="1"/>
  <c r="DD61" i="11"/>
  <c r="CD61" i="11" s="1"/>
  <c r="DD140" i="11"/>
  <c r="CD140" i="11" s="1"/>
  <c r="DD142" i="11"/>
  <c r="CD142" i="11" s="1"/>
  <c r="DC146" i="11"/>
  <c r="CC146" i="11" s="1"/>
  <c r="DB149" i="11"/>
  <c r="CB149" i="11" s="1"/>
  <c r="DB162" i="11"/>
  <c r="CB162" i="11" s="1"/>
  <c r="C165" i="11"/>
  <c r="DD165" i="11" s="1"/>
  <c r="CD165" i="11" s="1"/>
  <c r="C169" i="11"/>
  <c r="AG19" i="11"/>
  <c r="AG29" i="11"/>
  <c r="DC21" i="11"/>
  <c r="CC21" i="11" s="1"/>
  <c r="DB21" i="11"/>
  <c r="CB21" i="11" s="1"/>
  <c r="DB22" i="11"/>
  <c r="CB22" i="11" s="1"/>
  <c r="DA22" i="11"/>
  <c r="CA22" i="11" s="1"/>
  <c r="DD22" i="11"/>
  <c r="CD22" i="11" s="1"/>
  <c r="DC37" i="11"/>
  <c r="CC37" i="11" s="1"/>
  <c r="DB37" i="11"/>
  <c r="CB37" i="11" s="1"/>
  <c r="DA37" i="11"/>
  <c r="CA37" i="11" s="1"/>
  <c r="DB55" i="11"/>
  <c r="CB55" i="11" s="1"/>
  <c r="DD55" i="11"/>
  <c r="CD55" i="11" s="1"/>
  <c r="DC55" i="11"/>
  <c r="CC55" i="11" s="1"/>
  <c r="DG185" i="11"/>
  <c r="CG185" i="11" s="1"/>
  <c r="DC185" i="11"/>
  <c r="CC185" i="11" s="1"/>
  <c r="DF185" i="11"/>
  <c r="CF185" i="11" s="1"/>
  <c r="DB185" i="11"/>
  <c r="CB185" i="11" s="1"/>
  <c r="DD185" i="11"/>
  <c r="CD185" i="11" s="1"/>
  <c r="DE185" i="11"/>
  <c r="CE185" i="11" s="1"/>
  <c r="DA185" i="11"/>
  <c r="CA185" i="11" s="1"/>
  <c r="DD16" i="11"/>
  <c r="CD16" i="11" s="1"/>
  <c r="DC17" i="11"/>
  <c r="CC17" i="11" s="1"/>
  <c r="DB17" i="11"/>
  <c r="CB17" i="11" s="1"/>
  <c r="AG17" i="11" s="1"/>
  <c r="DB18" i="11"/>
  <c r="CB18" i="11" s="1"/>
  <c r="DA18" i="11"/>
  <c r="CA18" i="11" s="1"/>
  <c r="DD18" i="11"/>
  <c r="CD18" i="11" s="1"/>
  <c r="DD23" i="11"/>
  <c r="CD23" i="11" s="1"/>
  <c r="AG23" i="11" s="1"/>
  <c r="DA25" i="11"/>
  <c r="CA25" i="11" s="1"/>
  <c r="DD32" i="11"/>
  <c r="CD32" i="11" s="1"/>
  <c r="DC33" i="11"/>
  <c r="CC33" i="11" s="1"/>
  <c r="DB33" i="11"/>
  <c r="CB33" i="11" s="1"/>
  <c r="DB34" i="11"/>
  <c r="CB34" i="11" s="1"/>
  <c r="DA34" i="11"/>
  <c r="CA34" i="11" s="1"/>
  <c r="DD34" i="11"/>
  <c r="CD34" i="11" s="1"/>
  <c r="DC41" i="11"/>
  <c r="CC41" i="11" s="1"/>
  <c r="DB41" i="11"/>
  <c r="CB41" i="11" s="1"/>
  <c r="DA41" i="11"/>
  <c r="CA41" i="11" s="1"/>
  <c r="DC45" i="11"/>
  <c r="CC45" i="11" s="1"/>
  <c r="DB45" i="11"/>
  <c r="CB45" i="11" s="1"/>
  <c r="DA45" i="11"/>
  <c r="CA45" i="11" s="1"/>
  <c r="DA55" i="11"/>
  <c r="CA55" i="11" s="1"/>
  <c r="DC60" i="11"/>
  <c r="CC60" i="11" s="1"/>
  <c r="DA60" i="11"/>
  <c r="CA60" i="11" s="1"/>
  <c r="DD60" i="11"/>
  <c r="CD60" i="11" s="1"/>
  <c r="DB60" i="11"/>
  <c r="CB60" i="11" s="1"/>
  <c r="DD70" i="11"/>
  <c r="CD70" i="11" s="1"/>
  <c r="DA70" i="11"/>
  <c r="CA70" i="11" s="1"/>
  <c r="DC70" i="11"/>
  <c r="CC70" i="11" s="1"/>
  <c r="DB70" i="11"/>
  <c r="CB70" i="11" s="1"/>
  <c r="AA71" i="11"/>
  <c r="DD12" i="11"/>
  <c r="CD12" i="11" s="1"/>
  <c r="DC13" i="11"/>
  <c r="CC13" i="11" s="1"/>
  <c r="DB13" i="11"/>
  <c r="CB13" i="11" s="1"/>
  <c r="AG13" i="11" s="1"/>
  <c r="DB14" i="11"/>
  <c r="CB14" i="11" s="1"/>
  <c r="DA14" i="11"/>
  <c r="CA14" i="11" s="1"/>
  <c r="DD14" i="11"/>
  <c r="CD14" i="11" s="1"/>
  <c r="DD19" i="11"/>
  <c r="CD19" i="11" s="1"/>
  <c r="DA21" i="11"/>
  <c r="CA21" i="11" s="1"/>
  <c r="DD28" i="11"/>
  <c r="CD28" i="11" s="1"/>
  <c r="AG28" i="11" s="1"/>
  <c r="DC29" i="11"/>
  <c r="CC29" i="11" s="1"/>
  <c r="DB29" i="11"/>
  <c r="CB29" i="11" s="1"/>
  <c r="DB30" i="11"/>
  <c r="CB30" i="11" s="1"/>
  <c r="DA30" i="11"/>
  <c r="CA30" i="11" s="1"/>
  <c r="AG30" i="11" s="1"/>
  <c r="DD30" i="11"/>
  <c r="CD30" i="11" s="1"/>
  <c r="DD35" i="11"/>
  <c r="CD35" i="11" s="1"/>
  <c r="DD37" i="11"/>
  <c r="CD37" i="11" s="1"/>
  <c r="DD39" i="11"/>
  <c r="CD39" i="11" s="1"/>
  <c r="AG39" i="11" s="1"/>
  <c r="DD40" i="11"/>
  <c r="CD40" i="11" s="1"/>
  <c r="DD41" i="11"/>
  <c r="CD41" i="11" s="1"/>
  <c r="DD43" i="11"/>
  <c r="CD43" i="11" s="1"/>
  <c r="AG43" i="11" s="1"/>
  <c r="DD44" i="11"/>
  <c r="CD44" i="11" s="1"/>
  <c r="DD45" i="11"/>
  <c r="CD45" i="11" s="1"/>
  <c r="DD54" i="11"/>
  <c r="CD54" i="11" s="1"/>
  <c r="AG54" i="11" s="1"/>
  <c r="DE186" i="11"/>
  <c r="CE186" i="11" s="1"/>
  <c r="DA186" i="11"/>
  <c r="CA186" i="11" s="1"/>
  <c r="DD186" i="11"/>
  <c r="CD186" i="11" s="1"/>
  <c r="DG186" i="11"/>
  <c r="CG186" i="11" s="1"/>
  <c r="DC186" i="11"/>
  <c r="CC186" i="11" s="1"/>
  <c r="DF186" i="11"/>
  <c r="CF186" i="11" s="1"/>
  <c r="DB186" i="11"/>
  <c r="CB186" i="11" s="1"/>
  <c r="DC25" i="11"/>
  <c r="CC25" i="11" s="1"/>
  <c r="DB25" i="11"/>
  <c r="CB25" i="11" s="1"/>
  <c r="DB26" i="11"/>
  <c r="CB26" i="11" s="1"/>
  <c r="DA26" i="11"/>
  <c r="CA26" i="11" s="1"/>
  <c r="DD26" i="11"/>
  <c r="CD26" i="11" s="1"/>
  <c r="AG40" i="11"/>
  <c r="DA52" i="11"/>
  <c r="CA52" i="11" s="1"/>
  <c r="DD52" i="11"/>
  <c r="CD52" i="11" s="1"/>
  <c r="DC52" i="11"/>
  <c r="CC52" i="11" s="1"/>
  <c r="DD38" i="11"/>
  <c r="CD38" i="11" s="1"/>
  <c r="DD42" i="11"/>
  <c r="CD42" i="11" s="1"/>
  <c r="DA51" i="11"/>
  <c r="CA51" i="11" s="1"/>
  <c r="DB58" i="11"/>
  <c r="CB58" i="11" s="1"/>
  <c r="AG58" i="11" s="1"/>
  <c r="DA66" i="11"/>
  <c r="CA66" i="11" s="1"/>
  <c r="DC66" i="11"/>
  <c r="CC66" i="11" s="1"/>
  <c r="DA148" i="11"/>
  <c r="CA148" i="11" s="1"/>
  <c r="DD148" i="11"/>
  <c r="CD148" i="11" s="1"/>
  <c r="DB148" i="11"/>
  <c r="CB148" i="11" s="1"/>
  <c r="DC148" i="11"/>
  <c r="CC148" i="11" s="1"/>
  <c r="DA150" i="11"/>
  <c r="CA150" i="11" s="1"/>
  <c r="DD150" i="11"/>
  <c r="CD150" i="11" s="1"/>
  <c r="DB150" i="11"/>
  <c r="CB150" i="11" s="1"/>
  <c r="DC150" i="11"/>
  <c r="CC150" i="11" s="1"/>
  <c r="DA152" i="11"/>
  <c r="CA152" i="11" s="1"/>
  <c r="DD152" i="11"/>
  <c r="CD152" i="11" s="1"/>
  <c r="DB152" i="11"/>
  <c r="CB152" i="11" s="1"/>
  <c r="DC152" i="11"/>
  <c r="CC152" i="11" s="1"/>
  <c r="DA154" i="11"/>
  <c r="CA154" i="11" s="1"/>
  <c r="DD154" i="11"/>
  <c r="CD154" i="11" s="1"/>
  <c r="DB154" i="11"/>
  <c r="CB154" i="11" s="1"/>
  <c r="DC154" i="11"/>
  <c r="CC154" i="11" s="1"/>
  <c r="DB161" i="11"/>
  <c r="CB161" i="11" s="1"/>
  <c r="C161" i="11"/>
  <c r="DD161" i="11"/>
  <c r="CD161" i="11" s="1"/>
  <c r="DA161" i="11"/>
  <c r="CA161" i="11" s="1"/>
  <c r="DC161" i="11"/>
  <c r="CC161" i="11" s="1"/>
  <c r="DD178" i="11"/>
  <c r="CD178" i="11" s="1"/>
  <c r="DF178" i="11"/>
  <c r="CF178" i="11" s="1"/>
  <c r="DA178" i="11"/>
  <c r="CA178" i="11" s="1"/>
  <c r="DC178" i="11"/>
  <c r="CC178" i="11" s="1"/>
  <c r="DE178" i="11"/>
  <c r="CE178" i="11" s="1"/>
  <c r="DB178" i="11"/>
  <c r="CB178" i="11" s="1"/>
  <c r="DD182" i="11"/>
  <c r="CD182" i="11" s="1"/>
  <c r="DF182" i="11"/>
  <c r="CF182" i="11" s="1"/>
  <c r="DA182" i="11"/>
  <c r="CA182" i="11" s="1"/>
  <c r="DC182" i="11"/>
  <c r="CC182" i="11" s="1"/>
  <c r="DE182" i="11"/>
  <c r="CE182" i="11" s="1"/>
  <c r="DB182" i="11"/>
  <c r="CB182" i="11" s="1"/>
  <c r="DD11" i="11"/>
  <c r="CD11" i="11" s="1"/>
  <c r="AG11" i="11" s="1"/>
  <c r="DC12" i="11"/>
  <c r="CC12" i="11" s="1"/>
  <c r="DC16" i="11"/>
  <c r="CC16" i="11" s="1"/>
  <c r="DC20" i="11"/>
  <c r="CC20" i="11" s="1"/>
  <c r="AG20" i="11" s="1"/>
  <c r="DC24" i="11"/>
  <c r="CC24" i="11" s="1"/>
  <c r="AG24" i="11" s="1"/>
  <c r="DC28" i="11"/>
  <c r="CC28" i="11" s="1"/>
  <c r="DC32" i="11"/>
  <c r="CC32" i="11" s="1"/>
  <c r="DC36" i="11"/>
  <c r="CC36" i="11" s="1"/>
  <c r="AG36" i="11" s="1"/>
  <c r="DA38" i="11"/>
  <c r="CA38" i="11" s="1"/>
  <c r="AG38" i="11" s="1"/>
  <c r="DC40" i="11"/>
  <c r="CC40" i="11" s="1"/>
  <c r="DA42" i="11"/>
  <c r="CA42" i="11" s="1"/>
  <c r="AG42" i="11" s="1"/>
  <c r="DC44" i="11"/>
  <c r="CC44" i="11" s="1"/>
  <c r="DA46" i="11"/>
  <c r="CA46" i="11" s="1"/>
  <c r="DA47" i="11"/>
  <c r="CA47" i="11" s="1"/>
  <c r="AG47" i="11" s="1"/>
  <c r="DC48" i="11"/>
  <c r="CC48" i="11" s="1"/>
  <c r="DA50" i="11"/>
  <c r="CA50" i="11" s="1"/>
  <c r="DC51" i="11"/>
  <c r="CC51" i="11" s="1"/>
  <c r="DB54" i="11"/>
  <c r="CB54" i="11" s="1"/>
  <c r="DD57" i="11"/>
  <c r="CD57" i="11" s="1"/>
  <c r="DD58" i="11"/>
  <c r="CD58" i="11" s="1"/>
  <c r="DA62" i="11"/>
  <c r="CA62" i="11" s="1"/>
  <c r="AG62" i="11" s="1"/>
  <c r="DC62" i="11"/>
  <c r="CC62" i="11" s="1"/>
  <c r="DD63" i="11"/>
  <c r="CD63" i="11" s="1"/>
  <c r="DC68" i="11"/>
  <c r="CC68" i="11" s="1"/>
  <c r="DA68" i="11"/>
  <c r="CA68" i="11" s="1"/>
  <c r="DD69" i="11"/>
  <c r="CD69" i="11" s="1"/>
  <c r="AG69" i="11" s="1"/>
  <c r="DG178" i="11"/>
  <c r="CG178" i="11" s="1"/>
  <c r="DG182" i="11"/>
  <c r="CG182" i="11" s="1"/>
  <c r="DD46" i="11"/>
  <c r="CD46" i="11" s="1"/>
  <c r="DB48" i="11"/>
  <c r="CB48" i="11" s="1"/>
  <c r="W71" i="11"/>
  <c r="DD48" i="11"/>
  <c r="CD48" i="11" s="1"/>
  <c r="DB50" i="11"/>
  <c r="CB50" i="11" s="1"/>
  <c r="DD51" i="11"/>
  <c r="CD51" i="11" s="1"/>
  <c r="DD53" i="11"/>
  <c r="CD53" i="11" s="1"/>
  <c r="DB56" i="11"/>
  <c r="CB56" i="11" s="1"/>
  <c r="AG56" i="11" s="1"/>
  <c r="DD59" i="11"/>
  <c r="CD59" i="11" s="1"/>
  <c r="DC64" i="11"/>
  <c r="CC64" i="11" s="1"/>
  <c r="DA64" i="11"/>
  <c r="CA64" i="11" s="1"/>
  <c r="DD65" i="11"/>
  <c r="CD65" i="11" s="1"/>
  <c r="AG65" i="11" s="1"/>
  <c r="DB66" i="11"/>
  <c r="CB66" i="11" s="1"/>
  <c r="E171" i="11"/>
  <c r="DD176" i="11"/>
  <c r="CD176" i="11" s="1"/>
  <c r="DF176" i="11"/>
  <c r="CF176" i="11" s="1"/>
  <c r="DA176" i="11"/>
  <c r="CA176" i="11" s="1"/>
  <c r="DC176" i="11"/>
  <c r="CC176" i="11" s="1"/>
  <c r="DE176" i="11"/>
  <c r="CE176" i="11" s="1"/>
  <c r="DB176" i="11"/>
  <c r="CB176" i="11" s="1"/>
  <c r="DD180" i="11"/>
  <c r="CD180" i="11" s="1"/>
  <c r="DF180" i="11"/>
  <c r="CF180" i="11" s="1"/>
  <c r="DA180" i="11"/>
  <c r="CA180" i="11" s="1"/>
  <c r="DC180" i="11"/>
  <c r="CC180" i="11" s="1"/>
  <c r="DE180" i="11"/>
  <c r="CE180" i="11" s="1"/>
  <c r="DB180" i="11"/>
  <c r="CB180" i="11" s="1"/>
  <c r="DE184" i="11"/>
  <c r="CE184" i="11" s="1"/>
  <c r="DD184" i="11"/>
  <c r="CD184" i="11" s="1"/>
  <c r="DG184" i="11"/>
  <c r="CG184" i="11" s="1"/>
  <c r="DA184" i="11"/>
  <c r="CA184" i="11" s="1"/>
  <c r="DC184" i="11"/>
  <c r="CC184" i="11" s="1"/>
  <c r="DF184" i="11"/>
  <c r="CF184" i="11" s="1"/>
  <c r="DB184" i="11"/>
  <c r="CB184" i="11" s="1"/>
  <c r="DB59" i="11"/>
  <c r="CB59" i="11" s="1"/>
  <c r="DB63" i="11"/>
  <c r="CB63" i="11" s="1"/>
  <c r="DB67" i="11"/>
  <c r="CB67" i="11" s="1"/>
  <c r="AG67" i="11" s="1"/>
  <c r="V149" i="11"/>
  <c r="DC163" i="11"/>
  <c r="CC163" i="11" s="1"/>
  <c r="DB163" i="11"/>
  <c r="CB163" i="11" s="1"/>
  <c r="DA163" i="11"/>
  <c r="CA163" i="11" s="1"/>
  <c r="AR163" i="11" s="1"/>
  <c r="DC165" i="11"/>
  <c r="CC165" i="11" s="1"/>
  <c r="DB165" i="11"/>
  <c r="CB165" i="11" s="1"/>
  <c r="DA165" i="11"/>
  <c r="CA165" i="11" s="1"/>
  <c r="DC167" i="11"/>
  <c r="CC167" i="11" s="1"/>
  <c r="DB167" i="11"/>
  <c r="CB167" i="11" s="1"/>
  <c r="DA167" i="11"/>
  <c r="CA167" i="11" s="1"/>
  <c r="D171" i="11"/>
  <c r="V147" i="11"/>
  <c r="DC164" i="11"/>
  <c r="CC164" i="11" s="1"/>
  <c r="DB164" i="11"/>
  <c r="CB164" i="11" s="1"/>
  <c r="DA164" i="11"/>
  <c r="CA164" i="11" s="1"/>
  <c r="AR164" i="11" s="1"/>
  <c r="DA166" i="11"/>
  <c r="CA166" i="11" s="1"/>
  <c r="DC168" i="11"/>
  <c r="CC168" i="11" s="1"/>
  <c r="DB168" i="11"/>
  <c r="CB168" i="11" s="1"/>
  <c r="DA168" i="11"/>
  <c r="CA168" i="11" s="1"/>
  <c r="DD170" i="11"/>
  <c r="CD170" i="11" s="1"/>
  <c r="DB170" i="11"/>
  <c r="CB170" i="11" s="1"/>
  <c r="DA170" i="11"/>
  <c r="CA170" i="11" s="1"/>
  <c r="B155" i="11"/>
  <c r="DC139" i="11"/>
  <c r="CC139" i="11" s="1"/>
  <c r="DC141" i="11"/>
  <c r="CC141" i="11" s="1"/>
  <c r="V141" i="11" s="1"/>
  <c r="DC143" i="11"/>
  <c r="CC143" i="11" s="1"/>
  <c r="DC145" i="11"/>
  <c r="CC145" i="11" s="1"/>
  <c r="C177" i="11"/>
  <c r="C179" i="11"/>
  <c r="C181" i="11"/>
  <c r="C183" i="11"/>
  <c r="DA139" i="11"/>
  <c r="CA139" i="11" s="1"/>
  <c r="V139" i="11" s="1"/>
  <c r="DD146" i="11"/>
  <c r="CD146" i="11" s="1"/>
  <c r="V146" i="11" s="1"/>
  <c r="C160" i="11"/>
  <c r="V140" i="11" l="1"/>
  <c r="AG50" i="11"/>
  <c r="AG44" i="11"/>
  <c r="V154" i="11"/>
  <c r="V152" i="11"/>
  <c r="V150" i="11"/>
  <c r="V148" i="11"/>
  <c r="AG21" i="11"/>
  <c r="V145" i="11"/>
  <c r="DB166" i="11"/>
  <c r="CB166" i="11" s="1"/>
  <c r="AG57" i="11"/>
  <c r="AG32" i="11"/>
  <c r="AG16" i="11"/>
  <c r="AG55" i="11"/>
  <c r="AG33" i="11"/>
  <c r="AG31" i="11"/>
  <c r="AR162" i="11"/>
  <c r="V143" i="11"/>
  <c r="AR170" i="11"/>
  <c r="DC166" i="11"/>
  <c r="CC166" i="11" s="1"/>
  <c r="AR166" i="11" s="1"/>
  <c r="AG59" i="11"/>
  <c r="AU184" i="11"/>
  <c r="AG12" i="11"/>
  <c r="AG27" i="11"/>
  <c r="DA160" i="11"/>
  <c r="CA160" i="11" s="1"/>
  <c r="DD160" i="11"/>
  <c r="CD160" i="11" s="1"/>
  <c r="C171" i="11"/>
  <c r="A262" i="11" s="1"/>
  <c r="DB160" i="11"/>
  <c r="CB160" i="11" s="1"/>
  <c r="DC160" i="11"/>
  <c r="CC160" i="11" s="1"/>
  <c r="DF181" i="11"/>
  <c r="CF181" i="11" s="1"/>
  <c r="DB181" i="11"/>
  <c r="CB181" i="11" s="1"/>
  <c r="DD181" i="11"/>
  <c r="CD181" i="11" s="1"/>
  <c r="DG181" i="11"/>
  <c r="CG181" i="11" s="1"/>
  <c r="DA181" i="11"/>
  <c r="CA181" i="11" s="1"/>
  <c r="DE181" i="11"/>
  <c r="CE181" i="11" s="1"/>
  <c r="DC181" i="11"/>
  <c r="CC181" i="11" s="1"/>
  <c r="DF179" i="11"/>
  <c r="CF179" i="11" s="1"/>
  <c r="DB179" i="11"/>
  <c r="CB179" i="11" s="1"/>
  <c r="DD179" i="11"/>
  <c r="CD179" i="11" s="1"/>
  <c r="DG179" i="11"/>
  <c r="CG179" i="11" s="1"/>
  <c r="DA179" i="11"/>
  <c r="CA179" i="11" s="1"/>
  <c r="DE179" i="11"/>
  <c r="CE179" i="11" s="1"/>
  <c r="DC179" i="11"/>
  <c r="CC179" i="11" s="1"/>
  <c r="AU178" i="11"/>
  <c r="AR161" i="11"/>
  <c r="AG26" i="11"/>
  <c r="AG14" i="11"/>
  <c r="AG70" i="11"/>
  <c r="AG41" i="11"/>
  <c r="AG34" i="11"/>
  <c r="AG37" i="11"/>
  <c r="DF177" i="11"/>
  <c r="CF177" i="11" s="1"/>
  <c r="DB177" i="11"/>
  <c r="CB177" i="11" s="1"/>
  <c r="DD177" i="11"/>
  <c r="CD177" i="11" s="1"/>
  <c r="DG177" i="11"/>
  <c r="CG177" i="11" s="1"/>
  <c r="DA177" i="11"/>
  <c r="CA177" i="11" s="1"/>
  <c r="DE177" i="11"/>
  <c r="CE177" i="11" s="1"/>
  <c r="DC177" i="11"/>
  <c r="CC177" i="11" s="1"/>
  <c r="AR165" i="11"/>
  <c r="AG48" i="11"/>
  <c r="AG66" i="11"/>
  <c r="AG52" i="11"/>
  <c r="AG60" i="11"/>
  <c r="AG45" i="11"/>
  <c r="AG25" i="11"/>
  <c r="AG18" i="11"/>
  <c r="AG51" i="11"/>
  <c r="AU176" i="11"/>
  <c r="DF183" i="11"/>
  <c r="CF183" i="11" s="1"/>
  <c r="DB183" i="11"/>
  <c r="CB183" i="11" s="1"/>
  <c r="DD183" i="11"/>
  <c r="CD183" i="11" s="1"/>
  <c r="DG183" i="11"/>
  <c r="CG183" i="11" s="1"/>
  <c r="DA183" i="11"/>
  <c r="CA183" i="11" s="1"/>
  <c r="DE183" i="11"/>
  <c r="CE183" i="11" s="1"/>
  <c r="DC183" i="11"/>
  <c r="CC183" i="11" s="1"/>
  <c r="AR168" i="11"/>
  <c r="AR167" i="11"/>
  <c r="AG63" i="11"/>
  <c r="AU180" i="11"/>
  <c r="AG64" i="11"/>
  <c r="AG68" i="11"/>
  <c r="AG46" i="11"/>
  <c r="AU182" i="11"/>
  <c r="AU186" i="11"/>
  <c r="AU185" i="11"/>
  <c r="AG22" i="11"/>
  <c r="B262" i="11" l="1"/>
  <c r="AU181" i="11"/>
  <c r="AU179" i="11"/>
  <c r="AR160" i="11"/>
  <c r="AU183" i="11"/>
  <c r="AU177" i="11"/>
  <c r="E186" i="10" l="1"/>
  <c r="D186" i="10"/>
  <c r="DG185" i="10"/>
  <c r="CG185" i="10" s="1"/>
  <c r="DD185" i="10"/>
  <c r="CD185" i="10" s="1"/>
  <c r="E185" i="10"/>
  <c r="D185" i="10"/>
  <c r="C185" i="10" s="1"/>
  <c r="E184" i="10"/>
  <c r="D184" i="10"/>
  <c r="DG183" i="10"/>
  <c r="CG183" i="10" s="1"/>
  <c r="DD183" i="10"/>
  <c r="CD183" i="10" s="1"/>
  <c r="E183" i="10"/>
  <c r="D183" i="10"/>
  <c r="C183" i="10" s="1"/>
  <c r="E182" i="10"/>
  <c r="D182" i="10"/>
  <c r="DG181" i="10"/>
  <c r="CG181" i="10" s="1"/>
  <c r="DD181" i="10"/>
  <c r="CD181" i="10" s="1"/>
  <c r="E181" i="10"/>
  <c r="D181" i="10"/>
  <c r="C181" i="10" s="1"/>
  <c r="E180" i="10"/>
  <c r="D180" i="10"/>
  <c r="DG179" i="10"/>
  <c r="CG179" i="10" s="1"/>
  <c r="DD179" i="10"/>
  <c r="CD179" i="10" s="1"/>
  <c r="E179" i="10"/>
  <c r="D179" i="10"/>
  <c r="C179" i="10" s="1"/>
  <c r="E178" i="10"/>
  <c r="D178" i="10"/>
  <c r="DG177" i="10"/>
  <c r="CG177" i="10" s="1"/>
  <c r="DD177" i="10"/>
  <c r="CD177" i="10" s="1"/>
  <c r="E177" i="10"/>
  <c r="D177" i="10"/>
  <c r="C177" i="10" s="1"/>
  <c r="E176" i="10"/>
  <c r="D176" i="10"/>
  <c r="AQ171" i="10"/>
  <c r="AP171" i="10"/>
  <c r="AO171" i="10"/>
  <c r="AN171" i="10"/>
  <c r="AM171" i="10"/>
  <c r="AL171" i="10"/>
  <c r="AK171" i="10"/>
  <c r="AJ171" i="10"/>
  <c r="AI171" i="10"/>
  <c r="AH171" i="10"/>
  <c r="AG171" i="10"/>
  <c r="AF171" i="10"/>
  <c r="AE171" i="10"/>
  <c r="AD171" i="10"/>
  <c r="AC171" i="10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0" i="10"/>
  <c r="D170" i="10"/>
  <c r="E169" i="10"/>
  <c r="D169" i="10"/>
  <c r="E168" i="10"/>
  <c r="D168" i="10"/>
  <c r="C168" i="10"/>
  <c r="E167" i="10"/>
  <c r="C167" i="10" s="1"/>
  <c r="D167" i="10"/>
  <c r="E166" i="10"/>
  <c r="D166" i="10"/>
  <c r="C166" i="10"/>
  <c r="E165" i="10"/>
  <c r="D165" i="10"/>
  <c r="E164" i="10"/>
  <c r="D164" i="10"/>
  <c r="C164" i="10" s="1"/>
  <c r="E163" i="10"/>
  <c r="D163" i="10"/>
  <c r="DC162" i="10"/>
  <c r="CC162" i="10" s="1"/>
  <c r="E162" i="10"/>
  <c r="E161" i="10"/>
  <c r="DC161" i="10" s="1"/>
  <c r="CC161" i="10" s="1"/>
  <c r="DA160" i="10"/>
  <c r="CA160" i="10" s="1"/>
  <c r="E160" i="10"/>
  <c r="D160" i="10"/>
  <c r="C160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4" i="10"/>
  <c r="DD154" i="10" s="1"/>
  <c r="CD154" i="10" s="1"/>
  <c r="B153" i="10"/>
  <c r="DB153" i="10" s="1"/>
  <c r="CB153" i="10" s="1"/>
  <c r="DC152" i="10"/>
  <c r="CC152" i="10" s="1"/>
  <c r="B152" i="10"/>
  <c r="DA152" i="10" s="1"/>
  <c r="CA152" i="10" s="1"/>
  <c r="B151" i="10"/>
  <c r="DC151" i="10" s="1"/>
  <c r="CC151" i="10" s="1"/>
  <c r="B150" i="10"/>
  <c r="DD150" i="10" s="1"/>
  <c r="CD150" i="10" s="1"/>
  <c r="DA149" i="10"/>
  <c r="CA149" i="10" s="1"/>
  <c r="B149" i="10"/>
  <c r="DB149" i="10" s="1"/>
  <c r="CB149" i="10" s="1"/>
  <c r="B148" i="10"/>
  <c r="DA147" i="10"/>
  <c r="CA147" i="10" s="1"/>
  <c r="B147" i="10"/>
  <c r="B146" i="10"/>
  <c r="DA146" i="10" s="1"/>
  <c r="CA146" i="10" s="1"/>
  <c r="B145" i="10"/>
  <c r="DC145" i="10" s="1"/>
  <c r="CC145" i="10" s="1"/>
  <c r="B144" i="10"/>
  <c r="DC144" i="10" s="1"/>
  <c r="CC144" i="10" s="1"/>
  <c r="DA143" i="10"/>
  <c r="CA143" i="10" s="1"/>
  <c r="B143" i="10"/>
  <c r="B142" i="10"/>
  <c r="DA142" i="10" s="1"/>
  <c r="CA142" i="10" s="1"/>
  <c r="B141" i="10"/>
  <c r="B140" i="10"/>
  <c r="DA139" i="10"/>
  <c r="CA139" i="10"/>
  <c r="B139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M136" i="10"/>
  <c r="L136" i="10"/>
  <c r="K136" i="10"/>
  <c r="I136" i="10"/>
  <c r="H136" i="10"/>
  <c r="G136" i="10"/>
  <c r="F136" i="10"/>
  <c r="E136" i="10"/>
  <c r="D136" i="10"/>
  <c r="C136" i="10"/>
  <c r="N135" i="10"/>
  <c r="J135" i="10"/>
  <c r="F135" i="10"/>
  <c r="B135" i="10"/>
  <c r="N134" i="10"/>
  <c r="J134" i="10"/>
  <c r="F134" i="10"/>
  <c r="B134" i="10"/>
  <c r="N133" i="10"/>
  <c r="J133" i="10"/>
  <c r="F133" i="10"/>
  <c r="B133" i="10"/>
  <c r="N132" i="10"/>
  <c r="J132" i="10"/>
  <c r="F132" i="10"/>
  <c r="B132" i="10"/>
  <c r="N131" i="10"/>
  <c r="J131" i="10"/>
  <c r="F131" i="10"/>
  <c r="B131" i="10"/>
  <c r="N130" i="10"/>
  <c r="J130" i="10"/>
  <c r="F130" i="10"/>
  <c r="B130" i="10"/>
  <c r="N129" i="10"/>
  <c r="J129" i="10"/>
  <c r="F129" i="10"/>
  <c r="B129" i="10"/>
  <c r="N128" i="10"/>
  <c r="J128" i="10"/>
  <c r="F128" i="10"/>
  <c r="B128" i="10"/>
  <c r="N127" i="10"/>
  <c r="J127" i="10"/>
  <c r="F127" i="10"/>
  <c r="B127" i="10"/>
  <c r="N126" i="10"/>
  <c r="J126" i="10"/>
  <c r="F126" i="10"/>
  <c r="B126" i="10"/>
  <c r="N125" i="10"/>
  <c r="J125" i="10"/>
  <c r="F125" i="10"/>
  <c r="B125" i="10"/>
  <c r="N124" i="10"/>
  <c r="J124" i="10"/>
  <c r="F124" i="10"/>
  <c r="B124" i="10"/>
  <c r="N123" i="10"/>
  <c r="J123" i="10"/>
  <c r="F123" i="10"/>
  <c r="B123" i="10"/>
  <c r="N122" i="10"/>
  <c r="J122" i="10"/>
  <c r="F122" i="10"/>
  <c r="B122" i="10"/>
  <c r="N121" i="10"/>
  <c r="J121" i="10"/>
  <c r="F121" i="10"/>
  <c r="B121" i="10"/>
  <c r="N120" i="10"/>
  <c r="J120" i="10"/>
  <c r="F120" i="10"/>
  <c r="B120" i="10"/>
  <c r="N119" i="10"/>
  <c r="J119" i="10"/>
  <c r="F119" i="10"/>
  <c r="B119" i="10"/>
  <c r="N118" i="10"/>
  <c r="J118" i="10"/>
  <c r="F118" i="10"/>
  <c r="B118" i="10"/>
  <c r="N117" i="10"/>
  <c r="J117" i="10"/>
  <c r="F117" i="10"/>
  <c r="B117" i="10"/>
  <c r="N116" i="10"/>
  <c r="J116" i="10"/>
  <c r="F116" i="10"/>
  <c r="B116" i="10"/>
  <c r="N115" i="10"/>
  <c r="J115" i="10"/>
  <c r="F115" i="10"/>
  <c r="B115" i="10"/>
  <c r="N114" i="10"/>
  <c r="J114" i="10"/>
  <c r="F114" i="10"/>
  <c r="B114" i="10"/>
  <c r="N113" i="10"/>
  <c r="J113" i="10"/>
  <c r="F113" i="10"/>
  <c r="B113" i="10"/>
  <c r="N112" i="10"/>
  <c r="J112" i="10"/>
  <c r="F112" i="10"/>
  <c r="B112" i="10"/>
  <c r="N111" i="10"/>
  <c r="J111" i="10"/>
  <c r="F111" i="10"/>
  <c r="B111" i="10"/>
  <c r="N110" i="10"/>
  <c r="J110" i="10"/>
  <c r="F110" i="10"/>
  <c r="B110" i="10"/>
  <c r="N109" i="10"/>
  <c r="J109" i="10"/>
  <c r="F109" i="10"/>
  <c r="B109" i="10"/>
  <c r="N108" i="10"/>
  <c r="J108" i="10"/>
  <c r="F108" i="10"/>
  <c r="B108" i="10"/>
  <c r="N107" i="10"/>
  <c r="J107" i="10"/>
  <c r="F107" i="10"/>
  <c r="B107" i="10"/>
  <c r="N106" i="10"/>
  <c r="J106" i="10"/>
  <c r="F106" i="10"/>
  <c r="B106" i="10"/>
  <c r="N105" i="10"/>
  <c r="J105" i="10"/>
  <c r="F105" i="10"/>
  <c r="B105" i="10"/>
  <c r="N104" i="10"/>
  <c r="J104" i="10"/>
  <c r="F104" i="10"/>
  <c r="B104" i="10"/>
  <c r="N103" i="10"/>
  <c r="J103" i="10"/>
  <c r="F103" i="10"/>
  <c r="B103" i="10"/>
  <c r="N102" i="10"/>
  <c r="J102" i="10"/>
  <c r="F102" i="10"/>
  <c r="B102" i="10"/>
  <c r="N101" i="10"/>
  <c r="J101" i="10"/>
  <c r="F101" i="10"/>
  <c r="B101" i="10"/>
  <c r="N100" i="10"/>
  <c r="J100" i="10"/>
  <c r="F100" i="10"/>
  <c r="B100" i="10"/>
  <c r="N99" i="10"/>
  <c r="J99" i="10"/>
  <c r="F99" i="10"/>
  <c r="B99" i="10"/>
  <c r="N98" i="10"/>
  <c r="J98" i="10"/>
  <c r="F98" i="10"/>
  <c r="B98" i="10"/>
  <c r="N97" i="10"/>
  <c r="J97" i="10"/>
  <c r="F97" i="10"/>
  <c r="B97" i="10"/>
  <c r="N96" i="10"/>
  <c r="J96" i="10"/>
  <c r="F96" i="10"/>
  <c r="B96" i="10"/>
  <c r="N95" i="10"/>
  <c r="J95" i="10"/>
  <c r="F95" i="10"/>
  <c r="B95" i="10"/>
  <c r="N94" i="10"/>
  <c r="J94" i="10"/>
  <c r="F94" i="10"/>
  <c r="B94" i="10"/>
  <c r="N93" i="10"/>
  <c r="J93" i="10"/>
  <c r="F93" i="10"/>
  <c r="B93" i="10"/>
  <c r="N92" i="10"/>
  <c r="J92" i="10"/>
  <c r="F92" i="10"/>
  <c r="B92" i="10"/>
  <c r="N91" i="10"/>
  <c r="J91" i="10"/>
  <c r="F91" i="10"/>
  <c r="B91" i="10"/>
  <c r="N90" i="10"/>
  <c r="J90" i="10"/>
  <c r="F90" i="10"/>
  <c r="B90" i="10"/>
  <c r="N89" i="10"/>
  <c r="J89" i="10"/>
  <c r="F89" i="10"/>
  <c r="B89" i="10"/>
  <c r="N88" i="10"/>
  <c r="J88" i="10"/>
  <c r="F88" i="10"/>
  <c r="B88" i="10"/>
  <c r="N87" i="10"/>
  <c r="J87" i="10"/>
  <c r="F87" i="10"/>
  <c r="B87" i="10"/>
  <c r="N86" i="10"/>
  <c r="J86" i="10"/>
  <c r="F86" i="10"/>
  <c r="B86" i="10"/>
  <c r="N85" i="10"/>
  <c r="J85" i="10"/>
  <c r="F85" i="10"/>
  <c r="B85" i="10"/>
  <c r="N84" i="10"/>
  <c r="J84" i="10"/>
  <c r="F84" i="10"/>
  <c r="B84" i="10"/>
  <c r="N83" i="10"/>
  <c r="J83" i="10"/>
  <c r="F83" i="10"/>
  <c r="B83" i="10"/>
  <c r="N82" i="10"/>
  <c r="J82" i="10"/>
  <c r="F82" i="10"/>
  <c r="B82" i="10"/>
  <c r="N81" i="10"/>
  <c r="J81" i="10"/>
  <c r="F81" i="10"/>
  <c r="B81" i="10"/>
  <c r="N80" i="10"/>
  <c r="J80" i="10"/>
  <c r="F80" i="10"/>
  <c r="B80" i="10"/>
  <c r="N79" i="10"/>
  <c r="J79" i="10"/>
  <c r="F79" i="10"/>
  <c r="B79" i="10"/>
  <c r="N78" i="10"/>
  <c r="J78" i="10"/>
  <c r="F78" i="10"/>
  <c r="B78" i="10"/>
  <c r="N77" i="10"/>
  <c r="J77" i="10"/>
  <c r="F77" i="10"/>
  <c r="B77" i="10"/>
  <c r="N76" i="10"/>
  <c r="N136" i="10" s="1"/>
  <c r="J76" i="10"/>
  <c r="J136" i="10" s="1"/>
  <c r="F76" i="10"/>
  <c r="B76" i="10"/>
  <c r="B136" i="10" s="1"/>
  <c r="AF71" i="10"/>
  <c r="AE71" i="10"/>
  <c r="AD71" i="10"/>
  <c r="AC71" i="10"/>
  <c r="AB71" i="10"/>
  <c r="Z71" i="10"/>
  <c r="Y71" i="10"/>
  <c r="X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CE70" i="10"/>
  <c r="AA70" i="10"/>
  <c r="W70" i="10"/>
  <c r="B70" i="10"/>
  <c r="DC69" i="10"/>
  <c r="CC69" i="10" s="1"/>
  <c r="DB69" i="10"/>
  <c r="CB69" i="10" s="1"/>
  <c r="CE69" i="10"/>
  <c r="AA69" i="10"/>
  <c r="W69" i="10"/>
  <c r="B69" i="10"/>
  <c r="DC68" i="10"/>
  <c r="CC68" i="10" s="1"/>
  <c r="CE68" i="10"/>
  <c r="AA68" i="10"/>
  <c r="W68" i="10"/>
  <c r="B68" i="10"/>
  <c r="DA68" i="10" s="1"/>
  <c r="CA68" i="10" s="1"/>
  <c r="CE67" i="10"/>
  <c r="CB67" i="10"/>
  <c r="AA67" i="10"/>
  <c r="W67" i="10"/>
  <c r="B67" i="10"/>
  <c r="DB67" i="10" s="1"/>
  <c r="DB66" i="10"/>
  <c r="CB66" i="10" s="1"/>
  <c r="DA66" i="10"/>
  <c r="CE66" i="10"/>
  <c r="CA66" i="10"/>
  <c r="AA66" i="10"/>
  <c r="W66" i="10"/>
  <c r="B66" i="10"/>
  <c r="DC65" i="10"/>
  <c r="CC65" i="10" s="1"/>
  <c r="DB65" i="10"/>
  <c r="CB65" i="10" s="1"/>
  <c r="CE65" i="10"/>
  <c r="AA65" i="10"/>
  <c r="W65" i="10"/>
  <c r="B65" i="10"/>
  <c r="DA65" i="10" s="1"/>
  <c r="CA65" i="10" s="1"/>
  <c r="CE64" i="10"/>
  <c r="AA64" i="10"/>
  <c r="DD64" i="10" s="1"/>
  <c r="CD64" i="10" s="1"/>
  <c r="W64" i="10"/>
  <c r="B64" i="10"/>
  <c r="DA64" i="10" s="1"/>
  <c r="CA64" i="10" s="1"/>
  <c r="CE63" i="10"/>
  <c r="AA63" i="10"/>
  <c r="W63" i="10"/>
  <c r="B63" i="10"/>
  <c r="DA62" i="10"/>
  <c r="CA62" i="10" s="1"/>
  <c r="CE62" i="10"/>
  <c r="AA62" i="10"/>
  <c r="W62" i="10"/>
  <c r="DD62" i="10" s="1"/>
  <c r="CD62" i="10" s="1"/>
  <c r="B62" i="10"/>
  <c r="DC62" i="10" s="1"/>
  <c r="CC62" i="10" s="1"/>
  <c r="CE61" i="10"/>
  <c r="AA61" i="10"/>
  <c r="W61" i="10"/>
  <c r="B61" i="10"/>
  <c r="DC61" i="10" s="1"/>
  <c r="CC61" i="10" s="1"/>
  <c r="CE60" i="10"/>
  <c r="AA60" i="10"/>
  <c r="W60" i="10"/>
  <c r="B60" i="10"/>
  <c r="CE59" i="10"/>
  <c r="AA59" i="10"/>
  <c r="W59" i="10"/>
  <c r="B59" i="10"/>
  <c r="DA59" i="10" s="1"/>
  <c r="CA59" i="10" s="1"/>
  <c r="CE58" i="10"/>
  <c r="CC58" i="10"/>
  <c r="AA58" i="10"/>
  <c r="W58" i="10"/>
  <c r="B58" i="10"/>
  <c r="DC58" i="10" s="1"/>
  <c r="DB57" i="10"/>
  <c r="CB57" i="10" s="1"/>
  <c r="CE57" i="10"/>
  <c r="AA57" i="10"/>
  <c r="W57" i="10"/>
  <c r="B57" i="10"/>
  <c r="DD57" i="10" s="1"/>
  <c r="CD57" i="10" s="1"/>
  <c r="CE56" i="10"/>
  <c r="AA56" i="10"/>
  <c r="W56" i="10"/>
  <c r="B56" i="10"/>
  <c r="CE55" i="10"/>
  <c r="CB55" i="10"/>
  <c r="AA55" i="10"/>
  <c r="DD55" i="10" s="1"/>
  <c r="CD55" i="10" s="1"/>
  <c r="W55" i="10"/>
  <c r="B55" i="10"/>
  <c r="DB55" i="10" s="1"/>
  <c r="CE54" i="10"/>
  <c r="AA54" i="10"/>
  <c r="W54" i="10"/>
  <c r="B54" i="10"/>
  <c r="DB53" i="10"/>
  <c r="CB53" i="10" s="1"/>
  <c r="CE53" i="10"/>
  <c r="AA53" i="10"/>
  <c r="W53" i="10"/>
  <c r="B53" i="10"/>
  <c r="DD53" i="10" s="1"/>
  <c r="CD53" i="10" s="1"/>
  <c r="DC52" i="10"/>
  <c r="CC52" i="10" s="1"/>
  <c r="CE52" i="10"/>
  <c r="AA52" i="10"/>
  <c r="W52" i="10"/>
  <c r="B52" i="10"/>
  <c r="DA52" i="10" s="1"/>
  <c r="CA52" i="10" s="1"/>
  <c r="DC51" i="10"/>
  <c r="CC51" i="10" s="1"/>
  <c r="CE51" i="10"/>
  <c r="AA51" i="10"/>
  <c r="W51" i="10"/>
  <c r="B51" i="10"/>
  <c r="DB51" i="10" s="1"/>
  <c r="CB51" i="10" s="1"/>
  <c r="CE50" i="10"/>
  <c r="AA50" i="10"/>
  <c r="W50" i="10"/>
  <c r="B50" i="10"/>
  <c r="CE49" i="10"/>
  <c r="AA49" i="10"/>
  <c r="W49" i="10"/>
  <c r="B49" i="10"/>
  <c r="DB49" i="10" s="1"/>
  <c r="CB49" i="10" s="1"/>
  <c r="CE48" i="10"/>
  <c r="AA48" i="10"/>
  <c r="W48" i="10"/>
  <c r="B48" i="10"/>
  <c r="DA48" i="10" s="1"/>
  <c r="CA48" i="10" s="1"/>
  <c r="CE47" i="10"/>
  <c r="AA47" i="10"/>
  <c r="W47" i="10"/>
  <c r="B47" i="10"/>
  <c r="DC47" i="10" s="1"/>
  <c r="CC47" i="10" s="1"/>
  <c r="CE46" i="10"/>
  <c r="AA46" i="10"/>
  <c r="W46" i="10"/>
  <c r="B46" i="10"/>
  <c r="DC46" i="10" s="1"/>
  <c r="CC46" i="10" s="1"/>
  <c r="DC45" i="10"/>
  <c r="CC45" i="10" s="1"/>
  <c r="CE45" i="10"/>
  <c r="AA45" i="10"/>
  <c r="W45" i="10"/>
  <c r="B45" i="10"/>
  <c r="DB45" i="10" s="1"/>
  <c r="CB45" i="10" s="1"/>
  <c r="CE44" i="10"/>
  <c r="AA44" i="10"/>
  <c r="W44" i="10"/>
  <c r="B44" i="10"/>
  <c r="CE43" i="10"/>
  <c r="AA43" i="10"/>
  <c r="W43" i="10"/>
  <c r="B43" i="10"/>
  <c r="DA43" i="10" s="1"/>
  <c r="CA43" i="10" s="1"/>
  <c r="CE42" i="10"/>
  <c r="AA42" i="10"/>
  <c r="W42" i="10"/>
  <c r="B42" i="10"/>
  <c r="DA41" i="10"/>
  <c r="CA41" i="10" s="1"/>
  <c r="CE41" i="10"/>
  <c r="AA41" i="10"/>
  <c r="W41" i="10"/>
  <c r="B41" i="10"/>
  <c r="DC41" i="10" s="1"/>
  <c r="CC41" i="10" s="1"/>
  <c r="CE40" i="10"/>
  <c r="AA40" i="10"/>
  <c r="W40" i="10"/>
  <c r="B40" i="10"/>
  <c r="DD40" i="10" s="1"/>
  <c r="CD40" i="10" s="1"/>
  <c r="CE39" i="10"/>
  <c r="AA39" i="10"/>
  <c r="W39" i="10"/>
  <c r="B39" i="10"/>
  <c r="DB39" i="10" s="1"/>
  <c r="CB39" i="10" s="1"/>
  <c r="DA38" i="10"/>
  <c r="CA38" i="10" s="1"/>
  <c r="CE38" i="10"/>
  <c r="CC38" i="10"/>
  <c r="AA38" i="10"/>
  <c r="W38" i="10"/>
  <c r="B38" i="10"/>
  <c r="DC38" i="10" s="1"/>
  <c r="DB37" i="10"/>
  <c r="CE37" i="10"/>
  <c r="CB37" i="10"/>
  <c r="AA37" i="10"/>
  <c r="W37" i="10"/>
  <c r="B37" i="10"/>
  <c r="DD37" i="10" s="1"/>
  <c r="CD37" i="10" s="1"/>
  <c r="CE36" i="10"/>
  <c r="AA36" i="10"/>
  <c r="W36" i="10"/>
  <c r="B36" i="10"/>
  <c r="DD36" i="10" s="1"/>
  <c r="CD36" i="10" s="1"/>
  <c r="DC35" i="10"/>
  <c r="CC35" i="10" s="1"/>
  <c r="CE35" i="10"/>
  <c r="CB35" i="10"/>
  <c r="AA35" i="10"/>
  <c r="W35" i="10"/>
  <c r="B35" i="10"/>
  <c r="DB35" i="10" s="1"/>
  <c r="CE34" i="10"/>
  <c r="AA34" i="10"/>
  <c r="W34" i="10"/>
  <c r="B34" i="10"/>
  <c r="CE33" i="10"/>
  <c r="AA33" i="10"/>
  <c r="W33" i="10"/>
  <c r="B33" i="10"/>
  <c r="DB33" i="10" s="1"/>
  <c r="CB33" i="10" s="1"/>
  <c r="CE32" i="10"/>
  <c r="AA32" i="10"/>
  <c r="W32" i="10"/>
  <c r="B32" i="10"/>
  <c r="DB32" i="10" s="1"/>
  <c r="CB32" i="10" s="1"/>
  <c r="DB31" i="10"/>
  <c r="CB31" i="10" s="1"/>
  <c r="DA31" i="10"/>
  <c r="CA31" i="10" s="1"/>
  <c r="CE31" i="10"/>
  <c r="AA31" i="10"/>
  <c r="W31" i="10"/>
  <c r="B31" i="10"/>
  <c r="DC31" i="10" s="1"/>
  <c r="CC31" i="10" s="1"/>
  <c r="CE30" i="10"/>
  <c r="AA30" i="10"/>
  <c r="W30" i="10"/>
  <c r="B30" i="10"/>
  <c r="DD30" i="10" s="1"/>
  <c r="CD30" i="10" s="1"/>
  <c r="CE29" i="10"/>
  <c r="AA29" i="10"/>
  <c r="W29" i="10"/>
  <c r="B29" i="10"/>
  <c r="DB29" i="10" s="1"/>
  <c r="CB29" i="10" s="1"/>
  <c r="CE28" i="10"/>
  <c r="AA28" i="10"/>
  <c r="W28" i="10"/>
  <c r="B28" i="10"/>
  <c r="DC28" i="10" s="1"/>
  <c r="CC28" i="10" s="1"/>
  <c r="DB27" i="10"/>
  <c r="CB27" i="10" s="1"/>
  <c r="DA27" i="10"/>
  <c r="CA27" i="10" s="1"/>
  <c r="CE27" i="10"/>
  <c r="AA27" i="10"/>
  <c r="W27" i="10"/>
  <c r="B27" i="10"/>
  <c r="DC27" i="10" s="1"/>
  <c r="CC27" i="10" s="1"/>
  <c r="CE26" i="10"/>
  <c r="AA26" i="10"/>
  <c r="W26" i="10"/>
  <c r="B26" i="10"/>
  <c r="DA26" i="10" s="1"/>
  <c r="CA26" i="10" s="1"/>
  <c r="CE25" i="10"/>
  <c r="AA25" i="10"/>
  <c r="W25" i="10"/>
  <c r="B25" i="10"/>
  <c r="DB25" i="10" s="1"/>
  <c r="CB25" i="10" s="1"/>
  <c r="CE24" i="10"/>
  <c r="AA24" i="10"/>
  <c r="W24" i="10"/>
  <c r="B24" i="10"/>
  <c r="DC24" i="10" s="1"/>
  <c r="CC24" i="10" s="1"/>
  <c r="DA23" i="10"/>
  <c r="CA23" i="10" s="1"/>
  <c r="CE23" i="10"/>
  <c r="AA23" i="10"/>
  <c r="W23" i="10"/>
  <c r="B23" i="10"/>
  <c r="DB23" i="10" s="1"/>
  <c r="CB23" i="10" s="1"/>
  <c r="CE22" i="10"/>
  <c r="AA22" i="10"/>
  <c r="W22" i="10"/>
  <c r="B22" i="10"/>
  <c r="DA22" i="10" s="1"/>
  <c r="CA22" i="10" s="1"/>
  <c r="CE21" i="10"/>
  <c r="AA21" i="10"/>
  <c r="W21" i="10"/>
  <c r="B21" i="10"/>
  <c r="DB21" i="10" s="1"/>
  <c r="CB21" i="10" s="1"/>
  <c r="CE20" i="10"/>
  <c r="AA20" i="10"/>
  <c r="W20" i="10"/>
  <c r="B20" i="10"/>
  <c r="DC20" i="10" s="1"/>
  <c r="CC20" i="10" s="1"/>
  <c r="DB19" i="10"/>
  <c r="CB19" i="10" s="1"/>
  <c r="CE19" i="10"/>
  <c r="AA19" i="10"/>
  <c r="W19" i="10"/>
  <c r="B19" i="10"/>
  <c r="DD19" i="10" s="1"/>
  <c r="CD19" i="10" s="1"/>
  <c r="CE18" i="10"/>
  <c r="AA18" i="10"/>
  <c r="W18" i="10"/>
  <c r="B18" i="10"/>
  <c r="DA18" i="10" s="1"/>
  <c r="CA18" i="10" s="1"/>
  <c r="DC17" i="10"/>
  <c r="CC17" i="10" s="1"/>
  <c r="CE17" i="10"/>
  <c r="AA17" i="10"/>
  <c r="W17" i="10"/>
  <c r="DD17" i="10" s="1"/>
  <c r="CD17" i="10" s="1"/>
  <c r="B17" i="10"/>
  <c r="DB17" i="10" s="1"/>
  <c r="CB17" i="10" s="1"/>
  <c r="DA16" i="10"/>
  <c r="CA16" i="10" s="1"/>
  <c r="CE16" i="10"/>
  <c r="AA16" i="10"/>
  <c r="W16" i="10"/>
  <c r="DD16" i="10" s="1"/>
  <c r="CD16" i="10" s="1"/>
  <c r="B16" i="10"/>
  <c r="DC16" i="10" s="1"/>
  <c r="CC16" i="10" s="1"/>
  <c r="CE15" i="10"/>
  <c r="AA15" i="10"/>
  <c r="W15" i="10"/>
  <c r="B15" i="10"/>
  <c r="DA15" i="10" s="1"/>
  <c r="CA15" i="10" s="1"/>
  <c r="CE14" i="10"/>
  <c r="AA14" i="10"/>
  <c r="W14" i="10"/>
  <c r="B14" i="10"/>
  <c r="DB14" i="10" s="1"/>
  <c r="CB14" i="10" s="1"/>
  <c r="CE13" i="10"/>
  <c r="AA13" i="10"/>
  <c r="W13" i="10"/>
  <c r="B13" i="10"/>
  <c r="DC13" i="10" s="1"/>
  <c r="CC13" i="10" s="1"/>
  <c r="DB12" i="10"/>
  <c r="CB12" i="10" s="1"/>
  <c r="DA12" i="10"/>
  <c r="CA12" i="10" s="1"/>
  <c r="CE12" i="10"/>
  <c r="AA12" i="10"/>
  <c r="W12" i="10"/>
  <c r="B12" i="10"/>
  <c r="DC11" i="10"/>
  <c r="CC11" i="10" s="1"/>
  <c r="DB11" i="10"/>
  <c r="CB11" i="10" s="1"/>
  <c r="CE11" i="10"/>
  <c r="AA11" i="10"/>
  <c r="W11" i="10"/>
  <c r="B11" i="10"/>
  <c r="A5" i="10"/>
  <c r="A4" i="10"/>
  <c r="A3" i="10"/>
  <c r="A2" i="10"/>
  <c r="DA29" i="10" l="1"/>
  <c r="CA29" i="10" s="1"/>
  <c r="DA49" i="10"/>
  <c r="CA49" i="10" s="1"/>
  <c r="DA61" i="10"/>
  <c r="CA61" i="10" s="1"/>
  <c r="DC19" i="10"/>
  <c r="CC19" i="10" s="1"/>
  <c r="DC29" i="10"/>
  <c r="CC29" i="10" s="1"/>
  <c r="DD32" i="10"/>
  <c r="CD32" i="10" s="1"/>
  <c r="DC33" i="10"/>
  <c r="CC33" i="10" s="1"/>
  <c r="DC37" i="10"/>
  <c r="CC37" i="10" s="1"/>
  <c r="DD39" i="10"/>
  <c r="CD39" i="10" s="1"/>
  <c r="DC39" i="10"/>
  <c r="CC39" i="10" s="1"/>
  <c r="DD52" i="10"/>
  <c r="CD52" i="10" s="1"/>
  <c r="DC53" i="10"/>
  <c r="CC53" i="10" s="1"/>
  <c r="DB61" i="10"/>
  <c r="CB61" i="10" s="1"/>
  <c r="C169" i="10"/>
  <c r="DD12" i="10"/>
  <c r="CD12" i="10" s="1"/>
  <c r="AG12" i="10" s="1"/>
  <c r="DC12" i="10"/>
  <c r="CC12" i="10" s="1"/>
  <c r="DC15" i="10"/>
  <c r="CC15" i="10" s="1"/>
  <c r="DB16" i="10"/>
  <c r="CB16" i="10" s="1"/>
  <c r="DD21" i="10"/>
  <c r="CD21" i="10" s="1"/>
  <c r="DA24" i="10"/>
  <c r="CA24" i="10" s="1"/>
  <c r="DB41" i="10"/>
  <c r="CB41" i="10" s="1"/>
  <c r="DA45" i="10"/>
  <c r="CA45" i="10" s="1"/>
  <c r="DD46" i="10"/>
  <c r="CD46" i="10" s="1"/>
  <c r="DC48" i="10"/>
  <c r="CC48" i="10" s="1"/>
  <c r="DC49" i="10"/>
  <c r="CC49" i="10" s="1"/>
  <c r="DD51" i="10"/>
  <c r="CD51" i="10" s="1"/>
  <c r="DC64" i="10"/>
  <c r="CC64" i="10" s="1"/>
  <c r="DD67" i="10"/>
  <c r="CD67" i="10" s="1"/>
  <c r="DC67" i="10"/>
  <c r="CC67" i="10" s="1"/>
  <c r="DD69" i="10"/>
  <c r="CD69" i="10" s="1"/>
  <c r="DC149" i="10"/>
  <c r="CC149" i="10" s="1"/>
  <c r="V149" i="10" s="1"/>
  <c r="DB150" i="10"/>
  <c r="CB150" i="10" s="1"/>
  <c r="DA153" i="10"/>
  <c r="CA153" i="10" s="1"/>
  <c r="C163" i="10"/>
  <c r="DA163" i="10" s="1"/>
  <c r="CA163" i="10" s="1"/>
  <c r="DA33" i="10"/>
  <c r="CA33" i="10" s="1"/>
  <c r="AA71" i="10"/>
  <c r="DB15" i="10"/>
  <c r="CB15" i="10" s="1"/>
  <c r="DD24" i="10"/>
  <c r="CD24" i="10" s="1"/>
  <c r="DD42" i="10"/>
  <c r="CD42" i="10" s="1"/>
  <c r="DC57" i="10"/>
  <c r="CC57" i="10" s="1"/>
  <c r="DD68" i="10"/>
  <c r="CD68" i="10" s="1"/>
  <c r="DB154" i="10"/>
  <c r="CB154" i="10" s="1"/>
  <c r="DC14" i="10"/>
  <c r="CC14" i="10" s="1"/>
  <c r="DD18" i="10"/>
  <c r="CD18" i="10" s="1"/>
  <c r="DA19" i="10"/>
  <c r="CA19" i="10" s="1"/>
  <c r="AG19" i="10" s="1"/>
  <c r="DD23" i="10"/>
  <c r="CD23" i="10" s="1"/>
  <c r="AG23" i="10" s="1"/>
  <c r="DC23" i="10"/>
  <c r="CC23" i="10" s="1"/>
  <c r="DA28" i="10"/>
  <c r="CA28" i="10" s="1"/>
  <c r="DD31" i="10"/>
  <c r="CD31" i="10" s="1"/>
  <c r="DA37" i="10"/>
  <c r="CA37" i="10" s="1"/>
  <c r="AG37" i="10" s="1"/>
  <c r="DD38" i="10"/>
  <c r="CD38" i="10" s="1"/>
  <c r="DA46" i="10"/>
  <c r="CA46" i="10" s="1"/>
  <c r="DD48" i="10"/>
  <c r="CD48" i="10" s="1"/>
  <c r="DA53" i="10"/>
  <c r="CA53" i="10" s="1"/>
  <c r="AG53" i="10" s="1"/>
  <c r="DC55" i="10"/>
  <c r="CC55" i="10" s="1"/>
  <c r="DA57" i="10"/>
  <c r="CA57" i="10" s="1"/>
  <c r="DD58" i="10"/>
  <c r="CD58" i="10" s="1"/>
  <c r="DA69" i="10"/>
  <c r="CA69" i="10" s="1"/>
  <c r="AG69" i="10" s="1"/>
  <c r="DD70" i="10"/>
  <c r="CD70" i="10" s="1"/>
  <c r="DA145" i="10"/>
  <c r="CA145" i="10" s="1"/>
  <c r="DD149" i="10"/>
  <c r="CD149" i="10" s="1"/>
  <c r="DC150" i="10"/>
  <c r="CC150" i="10" s="1"/>
  <c r="DD153" i="10"/>
  <c r="CD153" i="10" s="1"/>
  <c r="C165" i="10"/>
  <c r="C176" i="10"/>
  <c r="C178" i="10"/>
  <c r="C180" i="10"/>
  <c r="C182" i="10"/>
  <c r="C184" i="10"/>
  <c r="DG184" i="10" s="1"/>
  <c r="CG184" i="10" s="1"/>
  <c r="C186" i="10"/>
  <c r="DB186" i="10" s="1"/>
  <c r="CB186" i="10" s="1"/>
  <c r="AG31" i="10"/>
  <c r="AG16" i="10"/>
  <c r="DD13" i="10"/>
  <c r="CD13" i="10" s="1"/>
  <c r="DC34" i="10"/>
  <c r="CC34" i="10" s="1"/>
  <c r="DB34" i="10"/>
  <c r="CB34" i="10" s="1"/>
  <c r="DA44" i="10"/>
  <c r="CA44" i="10" s="1"/>
  <c r="DD44" i="10"/>
  <c r="CD44" i="10" s="1"/>
  <c r="DB44" i="10"/>
  <c r="CB44" i="10" s="1"/>
  <c r="DC50" i="10"/>
  <c r="CC50" i="10" s="1"/>
  <c r="DD50" i="10"/>
  <c r="CD50" i="10" s="1"/>
  <c r="DB50" i="10"/>
  <c r="CB50" i="10" s="1"/>
  <c r="DB141" i="10"/>
  <c r="CB141" i="10" s="1"/>
  <c r="DD141" i="10"/>
  <c r="CD141" i="10" s="1"/>
  <c r="DA141" i="10"/>
  <c r="CA141" i="10" s="1"/>
  <c r="DD14" i="10"/>
  <c r="CD14" i="10" s="1"/>
  <c r="DA25" i="10"/>
  <c r="CA25" i="10" s="1"/>
  <c r="DC26" i="10"/>
  <c r="CC26" i="10" s="1"/>
  <c r="DA60" i="10"/>
  <c r="CA60" i="10" s="1"/>
  <c r="DD60" i="10"/>
  <c r="CD60" i="10" s="1"/>
  <c r="DC60" i="10"/>
  <c r="CC60" i="10" s="1"/>
  <c r="B71" i="10"/>
  <c r="DA14" i="10"/>
  <c r="CA14" i="10" s="1"/>
  <c r="DD15" i="10"/>
  <c r="CD15" i="10" s="1"/>
  <c r="AG15" i="10" s="1"/>
  <c r="DB18" i="10"/>
  <c r="CB18" i="10" s="1"/>
  <c r="DA21" i="10"/>
  <c r="CA21" i="10" s="1"/>
  <c r="DC22" i="10"/>
  <c r="CC22" i="10" s="1"/>
  <c r="DC25" i="10"/>
  <c r="CC25" i="10" s="1"/>
  <c r="DD26" i="10"/>
  <c r="CD26" i="10" s="1"/>
  <c r="DB28" i="10"/>
  <c r="CB28" i="10" s="1"/>
  <c r="DA34" i="10"/>
  <c r="CA34" i="10" s="1"/>
  <c r="AG46" i="10"/>
  <c r="DC54" i="10"/>
  <c r="CC54" i="10" s="1"/>
  <c r="DA54" i="10"/>
  <c r="CA54" i="10" s="1"/>
  <c r="DD54" i="10"/>
  <c r="CD54" i="10" s="1"/>
  <c r="AG57" i="10"/>
  <c r="DB60" i="10"/>
  <c r="CB60" i="10" s="1"/>
  <c r="DB63" i="10"/>
  <c r="CB63" i="10" s="1"/>
  <c r="DD63" i="10"/>
  <c r="CD63" i="10" s="1"/>
  <c r="DC63" i="10"/>
  <c r="CC63" i="10" s="1"/>
  <c r="B155" i="10"/>
  <c r="C170" i="10"/>
  <c r="D171" i="10"/>
  <c r="DB20" i="10"/>
  <c r="CB20" i="10" s="1"/>
  <c r="DB26" i="10"/>
  <c r="CB26" i="10" s="1"/>
  <c r="DA13" i="10"/>
  <c r="CA13" i="10" s="1"/>
  <c r="DD20" i="10"/>
  <c r="CD20" i="10" s="1"/>
  <c r="DB22" i="10"/>
  <c r="CB22" i="10" s="1"/>
  <c r="DA30" i="10"/>
  <c r="CA30" i="10" s="1"/>
  <c r="DC30" i="10"/>
  <c r="CC30" i="10" s="1"/>
  <c r="DC44" i="10"/>
  <c r="CC44" i="10" s="1"/>
  <c r="DA50" i="10"/>
  <c r="CA50" i="10" s="1"/>
  <c r="DC141" i="10"/>
  <c r="CC141" i="10" s="1"/>
  <c r="DD144" i="10"/>
  <c r="CD144" i="10" s="1"/>
  <c r="DB144" i="10"/>
  <c r="CB144" i="10" s="1"/>
  <c r="DA144" i="10"/>
  <c r="CA144" i="10" s="1"/>
  <c r="DD11" i="10"/>
  <c r="CD11" i="10" s="1"/>
  <c r="DB13" i="10"/>
  <c r="CB13" i="10" s="1"/>
  <c r="W71" i="10"/>
  <c r="DA11" i="10"/>
  <c r="DA17" i="10"/>
  <c r="CA17" i="10" s="1"/>
  <c r="AG17" i="10" s="1"/>
  <c r="DC18" i="10"/>
  <c r="CC18" i="10" s="1"/>
  <c r="DA20" i="10"/>
  <c r="CA20" i="10" s="1"/>
  <c r="DC21" i="10"/>
  <c r="CC21" i="10" s="1"/>
  <c r="DD22" i="10"/>
  <c r="CD22" i="10" s="1"/>
  <c r="DB24" i="10"/>
  <c r="CB24" i="10" s="1"/>
  <c r="DD25" i="10"/>
  <c r="CD25" i="10" s="1"/>
  <c r="DD27" i="10"/>
  <c r="CD27" i="10" s="1"/>
  <c r="AG27" i="10" s="1"/>
  <c r="DD28" i="10"/>
  <c r="CD28" i="10" s="1"/>
  <c r="DB30" i="10"/>
  <c r="CB30" i="10" s="1"/>
  <c r="DC32" i="10"/>
  <c r="CC32" i="10" s="1"/>
  <c r="DA32" i="10"/>
  <c r="CA32" i="10" s="1"/>
  <c r="DD34" i="10"/>
  <c r="CD34" i="10" s="1"/>
  <c r="DA36" i="10"/>
  <c r="CA36" i="10" s="1"/>
  <c r="DB36" i="10"/>
  <c r="CB36" i="10" s="1"/>
  <c r="DC36" i="10"/>
  <c r="CC36" i="10" s="1"/>
  <c r="DA40" i="10"/>
  <c r="CA40" i="10" s="1"/>
  <c r="DC40" i="10"/>
  <c r="CC40" i="10" s="1"/>
  <c r="DB40" i="10"/>
  <c r="CB40" i="10" s="1"/>
  <c r="DB54" i="10"/>
  <c r="CB54" i="10" s="1"/>
  <c r="DA63" i="10"/>
  <c r="CA63" i="10" s="1"/>
  <c r="DD29" i="10"/>
  <c r="CD29" i="10" s="1"/>
  <c r="AG29" i="10" s="1"/>
  <c r="DD33" i="10"/>
  <c r="CD33" i="10" s="1"/>
  <c r="DA35" i="10"/>
  <c r="CA35" i="10" s="1"/>
  <c r="DC42" i="10"/>
  <c r="CC42" i="10" s="1"/>
  <c r="DA42" i="10"/>
  <c r="CA42" i="10" s="1"/>
  <c r="DB43" i="10"/>
  <c r="CB43" i="10" s="1"/>
  <c r="DC43" i="10"/>
  <c r="CC43" i="10" s="1"/>
  <c r="DD43" i="10"/>
  <c r="CD43" i="10" s="1"/>
  <c r="DB47" i="10"/>
  <c r="CB47" i="10" s="1"/>
  <c r="DD47" i="10"/>
  <c r="CD47" i="10" s="1"/>
  <c r="DA56" i="10"/>
  <c r="CA56" i="10" s="1"/>
  <c r="DD56" i="10"/>
  <c r="CD56" i="10" s="1"/>
  <c r="DC56" i="10"/>
  <c r="CC56" i="10" s="1"/>
  <c r="DC70" i="10"/>
  <c r="CC70" i="10" s="1"/>
  <c r="DA70" i="10"/>
  <c r="CA70" i="10" s="1"/>
  <c r="DC140" i="10"/>
  <c r="CC140" i="10" s="1"/>
  <c r="DD148" i="10"/>
  <c r="CD148" i="10" s="1"/>
  <c r="DB148" i="10"/>
  <c r="CB148" i="10" s="1"/>
  <c r="DC148" i="10"/>
  <c r="CC148" i="10" s="1"/>
  <c r="DA148" i="10"/>
  <c r="CA148" i="10" s="1"/>
  <c r="V148" i="10" s="1"/>
  <c r="DD160" i="10"/>
  <c r="CD160" i="10" s="1"/>
  <c r="DB160" i="10"/>
  <c r="CB160" i="10" s="1"/>
  <c r="DC160" i="10"/>
  <c r="CC160" i="10" s="1"/>
  <c r="AR160" i="10" s="1"/>
  <c r="DB163" i="10"/>
  <c r="CB163" i="10" s="1"/>
  <c r="DC163" i="10"/>
  <c r="CC163" i="10" s="1"/>
  <c r="DB165" i="10"/>
  <c r="CB165" i="10" s="1"/>
  <c r="DA165" i="10"/>
  <c r="CA165" i="10" s="1"/>
  <c r="DD165" i="10"/>
  <c r="CD165" i="10" s="1"/>
  <c r="DC165" i="10"/>
  <c r="CC165" i="10" s="1"/>
  <c r="DB167" i="10"/>
  <c r="CB167" i="10" s="1"/>
  <c r="DA167" i="10"/>
  <c r="CA167" i="10" s="1"/>
  <c r="DD167" i="10"/>
  <c r="CD167" i="10" s="1"/>
  <c r="DC167" i="10"/>
  <c r="CC167" i="10" s="1"/>
  <c r="DD35" i="10"/>
  <c r="CD35" i="10" s="1"/>
  <c r="DB38" i="10"/>
  <c r="CB38" i="10" s="1"/>
  <c r="AG38" i="10" s="1"/>
  <c r="DD41" i="10"/>
  <c r="CD41" i="10" s="1"/>
  <c r="AG41" i="10" s="1"/>
  <c r="DB42" i="10"/>
  <c r="CB42" i="10" s="1"/>
  <c r="DD45" i="10"/>
  <c r="CD45" i="10" s="1"/>
  <c r="AG45" i="10" s="1"/>
  <c r="DA47" i="10"/>
  <c r="CA47" i="10" s="1"/>
  <c r="DB56" i="10"/>
  <c r="CB56" i="10" s="1"/>
  <c r="DB59" i="10"/>
  <c r="CB59" i="10" s="1"/>
  <c r="DD59" i="10"/>
  <c r="CD59" i="10" s="1"/>
  <c r="DC59" i="10"/>
  <c r="CC59" i="10" s="1"/>
  <c r="DC66" i="10"/>
  <c r="CC66" i="10" s="1"/>
  <c r="DD66" i="10"/>
  <c r="CD66" i="10" s="1"/>
  <c r="DB70" i="10"/>
  <c r="CB70" i="10" s="1"/>
  <c r="DD140" i="10"/>
  <c r="CD140" i="10" s="1"/>
  <c r="DB140" i="10"/>
  <c r="CB140" i="10" s="1"/>
  <c r="DA140" i="10"/>
  <c r="CA140" i="10" s="1"/>
  <c r="DB145" i="10"/>
  <c r="CB145" i="10" s="1"/>
  <c r="V145" i="10" s="1"/>
  <c r="DD145" i="10"/>
  <c r="CD145" i="10" s="1"/>
  <c r="DB164" i="10"/>
  <c r="CB164" i="10" s="1"/>
  <c r="DD164" i="10"/>
  <c r="CD164" i="10" s="1"/>
  <c r="DA164" i="10"/>
  <c r="CA164" i="10" s="1"/>
  <c r="DC164" i="10"/>
  <c r="CC164" i="10" s="1"/>
  <c r="DB166" i="10"/>
  <c r="CB166" i="10" s="1"/>
  <c r="DD166" i="10"/>
  <c r="CD166" i="10" s="1"/>
  <c r="DA166" i="10"/>
  <c r="CA166" i="10" s="1"/>
  <c r="DC166" i="10"/>
  <c r="CC166" i="10" s="1"/>
  <c r="DB168" i="10"/>
  <c r="CB168" i="10" s="1"/>
  <c r="DD168" i="10"/>
  <c r="CD168" i="10" s="1"/>
  <c r="DA168" i="10"/>
  <c r="CA168" i="10" s="1"/>
  <c r="DC168" i="10"/>
  <c r="CC168" i="10" s="1"/>
  <c r="DA39" i="10"/>
  <c r="CA39" i="10" s="1"/>
  <c r="DB46" i="10"/>
  <c r="CB46" i="10" s="1"/>
  <c r="DD49" i="10"/>
  <c r="CD49" i="10" s="1"/>
  <c r="AG49" i="10" s="1"/>
  <c r="DB52" i="10"/>
  <c r="CB52" i="10" s="1"/>
  <c r="DA55" i="10"/>
  <c r="CA55" i="10" s="1"/>
  <c r="AG55" i="10" s="1"/>
  <c r="DA58" i="10"/>
  <c r="CA58" i="10" s="1"/>
  <c r="DB62" i="10"/>
  <c r="CB62" i="10" s="1"/>
  <c r="AG62" i="10" s="1"/>
  <c r="DD65" i="10"/>
  <c r="CD65" i="10" s="1"/>
  <c r="AG65" i="10" s="1"/>
  <c r="DB68" i="10"/>
  <c r="CB68" i="10" s="1"/>
  <c r="DD142" i="10"/>
  <c r="CD142" i="10" s="1"/>
  <c r="DB142" i="10"/>
  <c r="CB142" i="10" s="1"/>
  <c r="V142" i="10" s="1"/>
  <c r="DC142" i="10"/>
  <c r="CC142" i="10" s="1"/>
  <c r="DD146" i="10"/>
  <c r="CD146" i="10" s="1"/>
  <c r="DB146" i="10"/>
  <c r="CB146" i="10" s="1"/>
  <c r="V146" i="10" s="1"/>
  <c r="DC146" i="10"/>
  <c r="CC146" i="10" s="1"/>
  <c r="E171" i="10"/>
  <c r="DA161" i="10"/>
  <c r="CA161" i="10" s="1"/>
  <c r="DD161" i="10"/>
  <c r="CD161" i="10" s="1"/>
  <c r="C161" i="10"/>
  <c r="DB161" i="10"/>
  <c r="CB161" i="10" s="1"/>
  <c r="DB162" i="10"/>
  <c r="CB162" i="10" s="1"/>
  <c r="C162" i="10"/>
  <c r="DD162" i="10"/>
  <c r="CD162" i="10" s="1"/>
  <c r="DA162" i="10"/>
  <c r="CA162" i="10" s="1"/>
  <c r="DE177" i="10"/>
  <c r="CE177" i="10" s="1"/>
  <c r="DA177" i="10"/>
  <c r="CA177" i="10" s="1"/>
  <c r="DF177" i="10"/>
  <c r="CF177" i="10" s="1"/>
  <c r="DC177" i="10"/>
  <c r="CC177" i="10" s="1"/>
  <c r="DE179" i="10"/>
  <c r="CE179" i="10" s="1"/>
  <c r="DA179" i="10"/>
  <c r="CA179" i="10" s="1"/>
  <c r="DF179" i="10"/>
  <c r="CF179" i="10" s="1"/>
  <c r="DC179" i="10"/>
  <c r="CC179" i="10" s="1"/>
  <c r="DE181" i="10"/>
  <c r="CE181" i="10" s="1"/>
  <c r="DA181" i="10"/>
  <c r="CA181" i="10" s="1"/>
  <c r="DF181" i="10"/>
  <c r="CF181" i="10" s="1"/>
  <c r="DC181" i="10"/>
  <c r="CC181" i="10" s="1"/>
  <c r="DE183" i="10"/>
  <c r="CE183" i="10" s="1"/>
  <c r="DA183" i="10"/>
  <c r="CA183" i="10" s="1"/>
  <c r="DF183" i="10"/>
  <c r="CF183" i="10" s="1"/>
  <c r="DC183" i="10"/>
  <c r="CC183" i="10" s="1"/>
  <c r="DE185" i="10"/>
  <c r="CE185" i="10" s="1"/>
  <c r="DA185" i="10"/>
  <c r="CA185" i="10" s="1"/>
  <c r="DF185" i="10"/>
  <c r="CF185" i="10" s="1"/>
  <c r="DC185" i="10"/>
  <c r="CC185" i="10" s="1"/>
  <c r="DB48" i="10"/>
  <c r="CB48" i="10" s="1"/>
  <c r="DA51" i="10"/>
  <c r="CA51" i="10" s="1"/>
  <c r="AG51" i="10" s="1"/>
  <c r="DB58" i="10"/>
  <c r="CB58" i="10" s="1"/>
  <c r="DD61" i="10"/>
  <c r="CD61" i="10" s="1"/>
  <c r="DB64" i="10"/>
  <c r="CB64" i="10" s="1"/>
  <c r="DA67" i="10"/>
  <c r="CA67" i="10" s="1"/>
  <c r="AG67" i="10" s="1"/>
  <c r="DB139" i="10"/>
  <c r="CB139" i="10" s="1"/>
  <c r="DD139" i="10"/>
  <c r="CD139" i="10" s="1"/>
  <c r="DC139" i="10"/>
  <c r="CC139" i="10" s="1"/>
  <c r="DB143" i="10"/>
  <c r="CB143" i="10" s="1"/>
  <c r="DD143" i="10"/>
  <c r="CD143" i="10" s="1"/>
  <c r="DC143" i="10"/>
  <c r="CC143" i="10" s="1"/>
  <c r="DB147" i="10"/>
  <c r="CB147" i="10" s="1"/>
  <c r="DD147" i="10"/>
  <c r="CD147" i="10" s="1"/>
  <c r="DC147" i="10"/>
  <c r="CC147" i="10" s="1"/>
  <c r="V147" i="10" s="1"/>
  <c r="DB151" i="10"/>
  <c r="CB151" i="10" s="1"/>
  <c r="DD151" i="10"/>
  <c r="CD151" i="10" s="1"/>
  <c r="DA151" i="10"/>
  <c r="CA151" i="10" s="1"/>
  <c r="DD152" i="10"/>
  <c r="CD152" i="10" s="1"/>
  <c r="DB152" i="10"/>
  <c r="CB152" i="10" s="1"/>
  <c r="DC176" i="10"/>
  <c r="CC176" i="10" s="1"/>
  <c r="DB176" i="10"/>
  <c r="CB176" i="10" s="1"/>
  <c r="DB177" i="10"/>
  <c r="CB177" i="10" s="1"/>
  <c r="DG178" i="10"/>
  <c r="CG178" i="10" s="1"/>
  <c r="DA178" i="10"/>
  <c r="CA178" i="10" s="1"/>
  <c r="DB179" i="10"/>
  <c r="CB179" i="10" s="1"/>
  <c r="DG180" i="10"/>
  <c r="CG180" i="10" s="1"/>
  <c r="DC180" i="10"/>
  <c r="CC180" i="10" s="1"/>
  <c r="DB180" i="10"/>
  <c r="CB180" i="10" s="1"/>
  <c r="DE180" i="10"/>
  <c r="CE180" i="10" s="1"/>
  <c r="DA180" i="10"/>
  <c r="CA180" i="10" s="1"/>
  <c r="DB181" i="10"/>
  <c r="CB181" i="10" s="1"/>
  <c r="DG182" i="10"/>
  <c r="CG182" i="10" s="1"/>
  <c r="DC182" i="10"/>
  <c r="CC182" i="10" s="1"/>
  <c r="DB182" i="10"/>
  <c r="CB182" i="10" s="1"/>
  <c r="DE182" i="10"/>
  <c r="CE182" i="10" s="1"/>
  <c r="DA182" i="10"/>
  <c r="CA182" i="10" s="1"/>
  <c r="DB183" i="10"/>
  <c r="CB183" i="10" s="1"/>
  <c r="DC184" i="10"/>
  <c r="CC184" i="10" s="1"/>
  <c r="DB184" i="10"/>
  <c r="CB184" i="10" s="1"/>
  <c r="DB185" i="10"/>
  <c r="CB185" i="10" s="1"/>
  <c r="DE186" i="10"/>
  <c r="CE186" i="10" s="1"/>
  <c r="DD186" i="10"/>
  <c r="CD186" i="10" s="1"/>
  <c r="DA150" i="10"/>
  <c r="CA150" i="10" s="1"/>
  <c r="DC153" i="10"/>
  <c r="CC153" i="10" s="1"/>
  <c r="V153" i="10" s="1"/>
  <c r="DC154" i="10"/>
  <c r="CC154" i="10" s="1"/>
  <c r="DA154" i="10"/>
  <c r="CA154" i="10" s="1"/>
  <c r="DF178" i="10" l="1"/>
  <c r="CF178" i="10" s="1"/>
  <c r="DD178" i="10"/>
  <c r="CD178" i="10" s="1"/>
  <c r="DC186" i="10"/>
  <c r="CC186" i="10" s="1"/>
  <c r="DE178" i="10"/>
  <c r="CE178" i="10" s="1"/>
  <c r="C171" i="10"/>
  <c r="AG58" i="10"/>
  <c r="V140" i="10"/>
  <c r="AG59" i="10"/>
  <c r="AG30" i="10"/>
  <c r="AG14" i="10"/>
  <c r="V141" i="10"/>
  <c r="DD176" i="10"/>
  <c r="CD176" i="10" s="1"/>
  <c r="DF176" i="10"/>
  <c r="CF176" i="10" s="1"/>
  <c r="V150" i="10"/>
  <c r="DG186" i="10"/>
  <c r="CG186" i="10" s="1"/>
  <c r="DA184" i="10"/>
  <c r="CA184" i="10" s="1"/>
  <c r="AU184" i="10" s="1"/>
  <c r="DB178" i="10"/>
  <c r="CB178" i="10" s="1"/>
  <c r="DA176" i="10"/>
  <c r="CA176" i="10" s="1"/>
  <c r="DG176" i="10"/>
  <c r="CG176" i="10" s="1"/>
  <c r="AG64" i="10"/>
  <c r="AG48" i="10"/>
  <c r="AG68" i="10"/>
  <c r="AG39" i="10"/>
  <c r="AG66" i="10"/>
  <c r="DD163" i="10"/>
  <c r="CD163" i="10" s="1"/>
  <c r="AG43" i="10"/>
  <c r="AG33" i="10"/>
  <c r="AG20" i="10"/>
  <c r="AG22" i="10"/>
  <c r="AG26" i="10"/>
  <c r="AG28" i="10"/>
  <c r="DD182" i="10"/>
  <c r="CD182" i="10" s="1"/>
  <c r="AU182" i="10" s="1"/>
  <c r="DF182" i="10"/>
  <c r="CF182" i="10" s="1"/>
  <c r="AG70" i="10"/>
  <c r="AG60" i="10"/>
  <c r="DF184" i="10"/>
  <c r="CF184" i="10" s="1"/>
  <c r="DD184" i="10"/>
  <c r="CD184" i="10" s="1"/>
  <c r="V154" i="10"/>
  <c r="DF186" i="10"/>
  <c r="CF186" i="10" s="1"/>
  <c r="DA186" i="10"/>
  <c r="CA186" i="10" s="1"/>
  <c r="AU186" i="10" s="1"/>
  <c r="DE184" i="10"/>
  <c r="CE184" i="10" s="1"/>
  <c r="DC178" i="10"/>
  <c r="CC178" i="10" s="1"/>
  <c r="DE176" i="10"/>
  <c r="CE176" i="10" s="1"/>
  <c r="V152" i="10"/>
  <c r="V143" i="10"/>
  <c r="V139" i="10"/>
  <c r="AG61" i="10"/>
  <c r="AR162" i="10"/>
  <c r="AG52" i="10"/>
  <c r="AG24" i="10"/>
  <c r="AG18" i="10"/>
  <c r="DD180" i="10"/>
  <c r="CD180" i="10" s="1"/>
  <c r="AU180" i="10" s="1"/>
  <c r="DF180" i="10"/>
  <c r="CF180" i="10" s="1"/>
  <c r="V151" i="10"/>
  <c r="AU185" i="10"/>
  <c r="AU183" i="10"/>
  <c r="AU181" i="10"/>
  <c r="AU179" i="10"/>
  <c r="AU177" i="10"/>
  <c r="AG47" i="10"/>
  <c r="AR167" i="10"/>
  <c r="AR165" i="10"/>
  <c r="AR163" i="10"/>
  <c r="AG56" i="10"/>
  <c r="AG63" i="10"/>
  <c r="AG40" i="10"/>
  <c r="AG25" i="10"/>
  <c r="AG44" i="10"/>
  <c r="AU176" i="10"/>
  <c r="AR161" i="10"/>
  <c r="AG35" i="10"/>
  <c r="AG32" i="10"/>
  <c r="CA11" i="10"/>
  <c r="AG11" i="10" s="1"/>
  <c r="V144" i="10"/>
  <c r="AG13" i="10"/>
  <c r="DC170" i="10"/>
  <c r="CC170" i="10" s="1"/>
  <c r="DB170" i="10"/>
  <c r="CB170" i="10" s="1"/>
  <c r="DD170" i="10"/>
  <c r="CD170" i="10" s="1"/>
  <c r="DA170" i="10"/>
  <c r="CA170" i="10" s="1"/>
  <c r="AG21" i="10"/>
  <c r="A262" i="10"/>
  <c r="AU178" i="10"/>
  <c r="AR168" i="10"/>
  <c r="AR166" i="10"/>
  <c r="AR164" i="10"/>
  <c r="AG42" i="10"/>
  <c r="AG36" i="10"/>
  <c r="AG50" i="10"/>
  <c r="AG54" i="10"/>
  <c r="AG34" i="10"/>
  <c r="B262" i="10" l="1"/>
  <c r="AR170" i="10"/>
  <c r="E186" i="12" l="1"/>
  <c r="D186" i="12"/>
  <c r="E185" i="12"/>
  <c r="D185" i="12"/>
  <c r="E184" i="12"/>
  <c r="D184" i="12"/>
  <c r="C184" i="12"/>
  <c r="DC184" i="12" s="1"/>
  <c r="CC184" i="12" s="1"/>
  <c r="E183" i="12"/>
  <c r="D183" i="12"/>
  <c r="E182" i="12"/>
  <c r="D182" i="12"/>
  <c r="E181" i="12"/>
  <c r="D181" i="12"/>
  <c r="E180" i="12"/>
  <c r="D180" i="12"/>
  <c r="C180" i="12"/>
  <c r="DC180" i="12" s="1"/>
  <c r="CC180" i="12" s="1"/>
  <c r="E179" i="12"/>
  <c r="D179" i="12"/>
  <c r="E178" i="12"/>
  <c r="D178" i="12"/>
  <c r="E177" i="12"/>
  <c r="D177" i="12"/>
  <c r="E176" i="12"/>
  <c r="D176" i="12"/>
  <c r="C176" i="12" s="1"/>
  <c r="DC176" i="12" s="1"/>
  <c r="CC176" i="12" s="1"/>
  <c r="AQ171" i="12"/>
  <c r="AP171" i="12"/>
  <c r="AO171" i="12"/>
  <c r="AN171" i="12"/>
  <c r="AM171" i="12"/>
  <c r="AL171" i="12"/>
  <c r="AK171" i="12"/>
  <c r="AJ171" i="12"/>
  <c r="AI171" i="12"/>
  <c r="AH171" i="12"/>
  <c r="AG171" i="12"/>
  <c r="AF171" i="12"/>
  <c r="AE171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R171" i="12"/>
  <c r="Q171" i="12"/>
  <c r="P171" i="12"/>
  <c r="O171" i="12"/>
  <c r="N171" i="12"/>
  <c r="M171" i="12"/>
  <c r="L171" i="12"/>
  <c r="K171" i="12"/>
  <c r="J171" i="12"/>
  <c r="I171" i="12"/>
  <c r="H171" i="12"/>
  <c r="G171" i="12"/>
  <c r="F171" i="12"/>
  <c r="E170" i="12"/>
  <c r="D170" i="12"/>
  <c r="E169" i="12"/>
  <c r="D169" i="12"/>
  <c r="C169" i="12" s="1"/>
  <c r="E168" i="12"/>
  <c r="D168" i="12"/>
  <c r="C168" i="12" s="1"/>
  <c r="E167" i="12"/>
  <c r="D167" i="12"/>
  <c r="C167" i="12" s="1"/>
  <c r="E166" i="12"/>
  <c r="D166" i="12"/>
  <c r="C166" i="12" s="1"/>
  <c r="E165" i="12"/>
  <c r="D165" i="12"/>
  <c r="E164" i="12"/>
  <c r="D164" i="12"/>
  <c r="E163" i="12"/>
  <c r="D163" i="12"/>
  <c r="E162" i="12"/>
  <c r="DC162" i="12" s="1"/>
  <c r="CC162" i="12" s="1"/>
  <c r="E161" i="12"/>
  <c r="DD161" i="12" s="1"/>
  <c r="CD161" i="12" s="1"/>
  <c r="E160" i="12"/>
  <c r="D160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C155" i="12"/>
  <c r="DC154" i="12"/>
  <c r="CC154" i="12" s="1"/>
  <c r="B154" i="12"/>
  <c r="B153" i="12"/>
  <c r="B152" i="12"/>
  <c r="DA152" i="12" s="1"/>
  <c r="CA152" i="12" s="1"/>
  <c r="B151" i="12"/>
  <c r="DC151" i="12" s="1"/>
  <c r="CC151" i="12" s="1"/>
  <c r="B150" i="12"/>
  <c r="DD150" i="12" s="1"/>
  <c r="CD150" i="12" s="1"/>
  <c r="B149" i="12"/>
  <c r="DC149" i="12" s="1"/>
  <c r="CC149" i="12" s="1"/>
  <c r="DC148" i="12"/>
  <c r="CC148" i="12" s="1"/>
  <c r="DB148" i="12"/>
  <c r="CB148" i="12" s="1"/>
  <c r="B148" i="12"/>
  <c r="DA148" i="12" s="1"/>
  <c r="CA148" i="12" s="1"/>
  <c r="B147" i="12"/>
  <c r="DB147" i="12" s="1"/>
  <c r="CB147" i="12" s="1"/>
  <c r="B146" i="12"/>
  <c r="B145" i="12"/>
  <c r="DB145" i="12" s="1"/>
  <c r="CB145" i="12" s="1"/>
  <c r="B144" i="12"/>
  <c r="B143" i="12"/>
  <c r="DA143" i="12" s="1"/>
  <c r="CA143" i="12" s="1"/>
  <c r="B142" i="12"/>
  <c r="DA142" i="12" s="1"/>
  <c r="CA142" i="12" s="1"/>
  <c r="B141" i="12"/>
  <c r="DD141" i="12" s="1"/>
  <c r="CD141" i="12" s="1"/>
  <c r="B140" i="12"/>
  <c r="B139" i="12"/>
  <c r="DA139" i="12" s="1"/>
  <c r="CA139" i="12" s="1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M136" i="12"/>
  <c r="L136" i="12"/>
  <c r="K136" i="12"/>
  <c r="I136" i="12"/>
  <c r="H136" i="12"/>
  <c r="G136" i="12"/>
  <c r="F136" i="12"/>
  <c r="E136" i="12"/>
  <c r="D136" i="12"/>
  <c r="C136" i="12"/>
  <c r="N135" i="12"/>
  <c r="J135" i="12"/>
  <c r="F135" i="12"/>
  <c r="B135" i="12"/>
  <c r="N134" i="12"/>
  <c r="J134" i="12"/>
  <c r="F134" i="12"/>
  <c r="B134" i="12"/>
  <c r="N133" i="12"/>
  <c r="J133" i="12"/>
  <c r="F133" i="12"/>
  <c r="B133" i="12"/>
  <c r="N132" i="12"/>
  <c r="J132" i="12"/>
  <c r="F132" i="12"/>
  <c r="B132" i="12"/>
  <c r="N131" i="12"/>
  <c r="J131" i="12"/>
  <c r="F131" i="12"/>
  <c r="B131" i="12"/>
  <c r="N130" i="12"/>
  <c r="J130" i="12"/>
  <c r="F130" i="12"/>
  <c r="B130" i="12"/>
  <c r="N129" i="12"/>
  <c r="J129" i="12"/>
  <c r="F129" i="12"/>
  <c r="B129" i="12"/>
  <c r="N128" i="12"/>
  <c r="J128" i="12"/>
  <c r="F128" i="12"/>
  <c r="B128" i="12"/>
  <c r="N127" i="12"/>
  <c r="J127" i="12"/>
  <c r="F127" i="12"/>
  <c r="B127" i="12"/>
  <c r="N126" i="12"/>
  <c r="J126" i="12"/>
  <c r="F126" i="12"/>
  <c r="B126" i="12"/>
  <c r="N125" i="12"/>
  <c r="J125" i="12"/>
  <c r="F125" i="12"/>
  <c r="B125" i="12"/>
  <c r="N124" i="12"/>
  <c r="J124" i="12"/>
  <c r="F124" i="12"/>
  <c r="B124" i="12"/>
  <c r="N123" i="12"/>
  <c r="J123" i="12"/>
  <c r="F123" i="12"/>
  <c r="B123" i="12"/>
  <c r="N122" i="12"/>
  <c r="J122" i="12"/>
  <c r="F122" i="12"/>
  <c r="B122" i="12"/>
  <c r="N121" i="12"/>
  <c r="J121" i="12"/>
  <c r="F121" i="12"/>
  <c r="B121" i="12"/>
  <c r="N120" i="12"/>
  <c r="J120" i="12"/>
  <c r="F120" i="12"/>
  <c r="B120" i="12"/>
  <c r="N119" i="12"/>
  <c r="J119" i="12"/>
  <c r="F119" i="12"/>
  <c r="B119" i="12"/>
  <c r="N118" i="12"/>
  <c r="J118" i="12"/>
  <c r="F118" i="12"/>
  <c r="B118" i="12"/>
  <c r="N117" i="12"/>
  <c r="J117" i="12"/>
  <c r="F117" i="12"/>
  <c r="B117" i="12"/>
  <c r="N116" i="12"/>
  <c r="J116" i="12"/>
  <c r="F116" i="12"/>
  <c r="B116" i="12"/>
  <c r="N115" i="12"/>
  <c r="J115" i="12"/>
  <c r="F115" i="12"/>
  <c r="B115" i="12"/>
  <c r="N114" i="12"/>
  <c r="J114" i="12"/>
  <c r="F114" i="12"/>
  <c r="B114" i="12"/>
  <c r="N113" i="12"/>
  <c r="J113" i="12"/>
  <c r="F113" i="12"/>
  <c r="B113" i="12"/>
  <c r="N112" i="12"/>
  <c r="J112" i="12"/>
  <c r="F112" i="12"/>
  <c r="B112" i="12"/>
  <c r="N111" i="12"/>
  <c r="J111" i="12"/>
  <c r="F111" i="12"/>
  <c r="B111" i="12"/>
  <c r="N110" i="12"/>
  <c r="J110" i="12"/>
  <c r="F110" i="12"/>
  <c r="B110" i="12"/>
  <c r="N109" i="12"/>
  <c r="J109" i="12"/>
  <c r="F109" i="12"/>
  <c r="B109" i="12"/>
  <c r="N108" i="12"/>
  <c r="J108" i="12"/>
  <c r="F108" i="12"/>
  <c r="B108" i="12"/>
  <c r="N107" i="12"/>
  <c r="J107" i="12"/>
  <c r="F107" i="12"/>
  <c r="B107" i="12"/>
  <c r="N106" i="12"/>
  <c r="J106" i="12"/>
  <c r="F106" i="12"/>
  <c r="B106" i="12"/>
  <c r="N105" i="12"/>
  <c r="J105" i="12"/>
  <c r="F105" i="12"/>
  <c r="B105" i="12"/>
  <c r="N104" i="12"/>
  <c r="J104" i="12"/>
  <c r="F104" i="12"/>
  <c r="B104" i="12"/>
  <c r="N103" i="12"/>
  <c r="J103" i="12"/>
  <c r="F103" i="12"/>
  <c r="B103" i="12"/>
  <c r="N102" i="12"/>
  <c r="J102" i="12"/>
  <c r="F102" i="12"/>
  <c r="B102" i="12"/>
  <c r="N101" i="12"/>
  <c r="J101" i="12"/>
  <c r="F101" i="12"/>
  <c r="B101" i="12"/>
  <c r="N100" i="12"/>
  <c r="J100" i="12"/>
  <c r="F100" i="12"/>
  <c r="B100" i="12"/>
  <c r="N99" i="12"/>
  <c r="J99" i="12"/>
  <c r="F99" i="12"/>
  <c r="B99" i="12"/>
  <c r="N98" i="12"/>
  <c r="J98" i="12"/>
  <c r="F98" i="12"/>
  <c r="B98" i="12"/>
  <c r="N97" i="12"/>
  <c r="J97" i="12"/>
  <c r="F97" i="12"/>
  <c r="B97" i="12"/>
  <c r="N96" i="12"/>
  <c r="J96" i="12"/>
  <c r="F96" i="12"/>
  <c r="B96" i="12"/>
  <c r="N95" i="12"/>
  <c r="J95" i="12"/>
  <c r="F95" i="12"/>
  <c r="B95" i="12"/>
  <c r="N94" i="12"/>
  <c r="J94" i="12"/>
  <c r="F94" i="12"/>
  <c r="B94" i="12"/>
  <c r="N93" i="12"/>
  <c r="J93" i="12"/>
  <c r="F93" i="12"/>
  <c r="B93" i="12"/>
  <c r="N92" i="12"/>
  <c r="J92" i="12"/>
  <c r="F92" i="12"/>
  <c r="B92" i="12"/>
  <c r="N91" i="12"/>
  <c r="J91" i="12"/>
  <c r="F91" i="12"/>
  <c r="B91" i="12"/>
  <c r="N90" i="12"/>
  <c r="J90" i="12"/>
  <c r="F90" i="12"/>
  <c r="B90" i="12"/>
  <c r="N89" i="12"/>
  <c r="J89" i="12"/>
  <c r="F89" i="12"/>
  <c r="B89" i="12"/>
  <c r="N88" i="12"/>
  <c r="J88" i="12"/>
  <c r="F88" i="12"/>
  <c r="B88" i="12"/>
  <c r="N87" i="12"/>
  <c r="J87" i="12"/>
  <c r="F87" i="12"/>
  <c r="B87" i="12"/>
  <c r="N86" i="12"/>
  <c r="J86" i="12"/>
  <c r="F86" i="12"/>
  <c r="B86" i="12"/>
  <c r="N85" i="12"/>
  <c r="J85" i="12"/>
  <c r="F85" i="12"/>
  <c r="B85" i="12"/>
  <c r="N84" i="12"/>
  <c r="J84" i="12"/>
  <c r="F84" i="12"/>
  <c r="B84" i="12"/>
  <c r="N83" i="12"/>
  <c r="J83" i="12"/>
  <c r="F83" i="12"/>
  <c r="B83" i="12"/>
  <c r="N82" i="12"/>
  <c r="J82" i="12"/>
  <c r="F82" i="12"/>
  <c r="B82" i="12"/>
  <c r="N81" i="12"/>
  <c r="J81" i="12"/>
  <c r="F81" i="12"/>
  <c r="B81" i="12"/>
  <c r="N80" i="12"/>
  <c r="J80" i="12"/>
  <c r="F80" i="12"/>
  <c r="B80" i="12"/>
  <c r="N79" i="12"/>
  <c r="J79" i="12"/>
  <c r="F79" i="12"/>
  <c r="B79" i="12"/>
  <c r="N78" i="12"/>
  <c r="J78" i="12"/>
  <c r="F78" i="12"/>
  <c r="B78" i="12"/>
  <c r="N77" i="12"/>
  <c r="J77" i="12"/>
  <c r="F77" i="12"/>
  <c r="B77" i="12"/>
  <c r="N76" i="12"/>
  <c r="N136" i="12" s="1"/>
  <c r="J76" i="12"/>
  <c r="F76" i="12"/>
  <c r="B76" i="12"/>
  <c r="B136" i="12" s="1"/>
  <c r="AF71" i="12"/>
  <c r="AE71" i="12"/>
  <c r="AD71" i="12"/>
  <c r="AC71" i="12"/>
  <c r="AB71" i="12"/>
  <c r="Z71" i="12"/>
  <c r="Y71" i="12"/>
  <c r="X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CE70" i="12"/>
  <c r="AA70" i="12"/>
  <c r="W70" i="12"/>
  <c r="B70" i="12"/>
  <c r="CE69" i="12"/>
  <c r="AA69" i="12"/>
  <c r="W69" i="12"/>
  <c r="B69" i="12"/>
  <c r="DB69" i="12" s="1"/>
  <c r="CB69" i="12" s="1"/>
  <c r="CE68" i="12"/>
  <c r="AA68" i="12"/>
  <c r="W68" i="12"/>
  <c r="B68" i="12"/>
  <c r="DB68" i="12" s="1"/>
  <c r="CB68" i="12" s="1"/>
  <c r="CE67" i="12"/>
  <c r="AA67" i="12"/>
  <c r="W67" i="12"/>
  <c r="B67" i="12"/>
  <c r="CE66" i="12"/>
  <c r="AA66" i="12"/>
  <c r="W66" i="12"/>
  <c r="B66" i="12"/>
  <c r="CE65" i="12"/>
  <c r="AA65" i="12"/>
  <c r="W65" i="12"/>
  <c r="B65" i="12"/>
  <c r="DB65" i="12" s="1"/>
  <c r="CB65" i="12" s="1"/>
  <c r="CE64" i="12"/>
  <c r="AA64" i="12"/>
  <c r="W64" i="12"/>
  <c r="B64" i="12"/>
  <c r="DB64" i="12" s="1"/>
  <c r="CB64" i="12" s="1"/>
  <c r="CE63" i="12"/>
  <c r="AA63" i="12"/>
  <c r="W63" i="12"/>
  <c r="B63" i="12"/>
  <c r="CE62" i="12"/>
  <c r="CB62" i="12"/>
  <c r="AA62" i="12"/>
  <c r="W62" i="12"/>
  <c r="B62" i="12"/>
  <c r="DB62" i="12" s="1"/>
  <c r="CE61" i="12"/>
  <c r="AA61" i="12"/>
  <c r="W61" i="12"/>
  <c r="B61" i="12"/>
  <c r="CE60" i="12"/>
  <c r="AA60" i="12"/>
  <c r="W60" i="12"/>
  <c r="B60" i="12"/>
  <c r="DC60" i="12" s="1"/>
  <c r="CC60" i="12" s="1"/>
  <c r="CE59" i="12"/>
  <c r="AA59" i="12"/>
  <c r="W59" i="12"/>
  <c r="B59" i="12"/>
  <c r="DA59" i="12" s="1"/>
  <c r="CA59" i="12" s="1"/>
  <c r="CE58" i="12"/>
  <c r="AA58" i="12"/>
  <c r="W58" i="12"/>
  <c r="B58" i="12"/>
  <c r="CE57" i="12"/>
  <c r="AA57" i="12"/>
  <c r="W57" i="12"/>
  <c r="B57" i="12"/>
  <c r="DC57" i="12" s="1"/>
  <c r="CC57" i="12" s="1"/>
  <c r="CE56" i="12"/>
  <c r="AA56" i="12"/>
  <c r="W56" i="12"/>
  <c r="B56" i="12"/>
  <c r="DB56" i="12" s="1"/>
  <c r="CB56" i="12" s="1"/>
  <c r="CE55" i="12"/>
  <c r="AA55" i="12"/>
  <c r="W55" i="12"/>
  <c r="B55" i="12"/>
  <c r="DB55" i="12" s="1"/>
  <c r="CB55" i="12" s="1"/>
  <c r="CE54" i="12"/>
  <c r="AA54" i="12"/>
  <c r="W54" i="12"/>
  <c r="B54" i="12"/>
  <c r="DB54" i="12" s="1"/>
  <c r="CB54" i="12" s="1"/>
  <c r="CE53" i="12"/>
  <c r="AA53" i="12"/>
  <c r="W53" i="12"/>
  <c r="B53" i="12"/>
  <c r="DC53" i="12" s="1"/>
  <c r="CC53" i="12" s="1"/>
  <c r="CE52" i="12"/>
  <c r="AA52" i="12"/>
  <c r="W52" i="12"/>
  <c r="B52" i="12"/>
  <c r="DB52" i="12" s="1"/>
  <c r="CB52" i="12" s="1"/>
  <c r="CE51" i="12"/>
  <c r="AA51" i="12"/>
  <c r="W51" i="12"/>
  <c r="B51" i="12"/>
  <c r="DA51" i="12" s="1"/>
  <c r="CA51" i="12" s="1"/>
  <c r="CE50" i="12"/>
  <c r="AA50" i="12"/>
  <c r="W50" i="12"/>
  <c r="B50" i="12"/>
  <c r="DB50" i="12" s="1"/>
  <c r="CB50" i="12" s="1"/>
  <c r="CE49" i="12"/>
  <c r="AA49" i="12"/>
  <c r="W49" i="12"/>
  <c r="B49" i="12"/>
  <c r="CE48" i="12"/>
  <c r="AA48" i="12"/>
  <c r="W48" i="12"/>
  <c r="B48" i="12"/>
  <c r="DA48" i="12" s="1"/>
  <c r="CA48" i="12" s="1"/>
  <c r="CE47" i="12"/>
  <c r="AA47" i="12"/>
  <c r="W47" i="12"/>
  <c r="B47" i="12"/>
  <c r="DA47" i="12" s="1"/>
  <c r="CA47" i="12" s="1"/>
  <c r="CE46" i="12"/>
  <c r="AA46" i="12"/>
  <c r="W46" i="12"/>
  <c r="B46" i="12"/>
  <c r="DB46" i="12" s="1"/>
  <c r="CB46" i="12" s="1"/>
  <c r="CE45" i="12"/>
  <c r="AA45" i="12"/>
  <c r="W45" i="12"/>
  <c r="B45" i="12"/>
  <c r="DC45" i="12" s="1"/>
  <c r="CC45" i="12" s="1"/>
  <c r="CE44" i="12"/>
  <c r="AA44" i="12"/>
  <c r="W44" i="12"/>
  <c r="B44" i="12"/>
  <c r="CE43" i="12"/>
  <c r="AA43" i="12"/>
  <c r="W43" i="12"/>
  <c r="B43" i="12"/>
  <c r="DA43" i="12" s="1"/>
  <c r="CA43" i="12" s="1"/>
  <c r="CE42" i="12"/>
  <c r="AA42" i="12"/>
  <c r="W42" i="12"/>
  <c r="B42" i="12"/>
  <c r="DA42" i="12" s="1"/>
  <c r="CA42" i="12" s="1"/>
  <c r="CE41" i="12"/>
  <c r="AA41" i="12"/>
  <c r="W41" i="12"/>
  <c r="B41" i="12"/>
  <c r="CE40" i="12"/>
  <c r="AA40" i="12"/>
  <c r="W40" i="12"/>
  <c r="B40" i="12"/>
  <c r="CE39" i="12"/>
  <c r="AA39" i="12"/>
  <c r="W39" i="12"/>
  <c r="B39" i="12"/>
  <c r="DC39" i="12" s="1"/>
  <c r="CC39" i="12" s="1"/>
  <c r="CE38" i="12"/>
  <c r="AA38" i="12"/>
  <c r="W38" i="12"/>
  <c r="B38" i="12"/>
  <c r="DA38" i="12" s="1"/>
  <c r="CA38" i="12" s="1"/>
  <c r="CE37" i="12"/>
  <c r="AA37" i="12"/>
  <c r="W37" i="12"/>
  <c r="B37" i="12"/>
  <c r="DC37" i="12" s="1"/>
  <c r="CC37" i="12" s="1"/>
  <c r="CE36" i="12"/>
  <c r="AA36" i="12"/>
  <c r="W36" i="12"/>
  <c r="B36" i="12"/>
  <c r="DC36" i="12" s="1"/>
  <c r="CC36" i="12" s="1"/>
  <c r="CE35" i="12"/>
  <c r="AA35" i="12"/>
  <c r="W35" i="12"/>
  <c r="B35" i="12"/>
  <c r="DB35" i="12" s="1"/>
  <c r="CB35" i="12" s="1"/>
  <c r="CE34" i="12"/>
  <c r="AA34" i="12"/>
  <c r="W34" i="12"/>
  <c r="B34" i="12"/>
  <c r="CE33" i="12"/>
  <c r="AA33" i="12"/>
  <c r="W33" i="12"/>
  <c r="B33" i="12"/>
  <c r="DB33" i="12" s="1"/>
  <c r="CB33" i="12" s="1"/>
  <c r="CE32" i="12"/>
  <c r="AA32" i="12"/>
  <c r="W32" i="12"/>
  <c r="B32" i="12"/>
  <c r="DC32" i="12" s="1"/>
  <c r="CC32" i="12" s="1"/>
  <c r="CE31" i="12"/>
  <c r="AA31" i="12"/>
  <c r="W31" i="12"/>
  <c r="B31" i="12"/>
  <c r="CE30" i="12"/>
  <c r="AA30" i="12"/>
  <c r="W30" i="12"/>
  <c r="B30" i="12"/>
  <c r="DB30" i="12" s="1"/>
  <c r="CB30" i="12" s="1"/>
  <c r="CE29" i="12"/>
  <c r="AA29" i="12"/>
  <c r="W29" i="12"/>
  <c r="B29" i="12"/>
  <c r="DB29" i="12" s="1"/>
  <c r="CB29" i="12" s="1"/>
  <c r="CE28" i="12"/>
  <c r="AA28" i="12"/>
  <c r="W28" i="12"/>
  <c r="B28" i="12"/>
  <c r="DC28" i="12" s="1"/>
  <c r="CC28" i="12" s="1"/>
  <c r="CE27" i="12"/>
  <c r="AA27" i="12"/>
  <c r="W27" i="12"/>
  <c r="B27" i="12"/>
  <c r="DA27" i="12" s="1"/>
  <c r="CA27" i="12" s="1"/>
  <c r="CE26" i="12"/>
  <c r="AA26" i="12"/>
  <c r="W26" i="12"/>
  <c r="B26" i="12"/>
  <c r="CE25" i="12"/>
  <c r="AA25" i="12"/>
  <c r="W25" i="12"/>
  <c r="B25" i="12"/>
  <c r="DC25" i="12" s="1"/>
  <c r="CC25" i="12" s="1"/>
  <c r="CE24" i="12"/>
  <c r="AA24" i="12"/>
  <c r="W24" i="12"/>
  <c r="B24" i="12"/>
  <c r="DA24" i="12" s="1"/>
  <c r="CA24" i="12" s="1"/>
  <c r="CE23" i="12"/>
  <c r="AA23" i="12"/>
  <c r="W23" i="12"/>
  <c r="B23" i="12"/>
  <c r="CE22" i="12"/>
  <c r="AA22" i="12"/>
  <c r="W22" i="12"/>
  <c r="B22" i="12"/>
  <c r="DA22" i="12" s="1"/>
  <c r="CA22" i="12" s="1"/>
  <c r="CE21" i="12"/>
  <c r="AA21" i="12"/>
  <c r="W21" i="12"/>
  <c r="B21" i="12"/>
  <c r="DC21" i="12" s="1"/>
  <c r="CC21" i="12" s="1"/>
  <c r="CE20" i="12"/>
  <c r="AA20" i="12"/>
  <c r="W20" i="12"/>
  <c r="B20" i="12"/>
  <c r="DC20" i="12" s="1"/>
  <c r="CC20" i="12" s="1"/>
  <c r="CE19" i="12"/>
  <c r="AA19" i="12"/>
  <c r="W19" i="12"/>
  <c r="B19" i="12"/>
  <c r="DB19" i="12" s="1"/>
  <c r="CB19" i="12" s="1"/>
  <c r="CE18" i="12"/>
  <c r="AA18" i="12"/>
  <c r="W18" i="12"/>
  <c r="B18" i="12"/>
  <c r="CE17" i="12"/>
  <c r="AA17" i="12"/>
  <c r="W17" i="12"/>
  <c r="B17" i="12"/>
  <c r="DB17" i="12" s="1"/>
  <c r="CB17" i="12" s="1"/>
  <c r="CE16" i="12"/>
  <c r="AA16" i="12"/>
  <c r="W16" i="12"/>
  <c r="B16" i="12"/>
  <c r="DD16" i="12" s="1"/>
  <c r="CD16" i="12" s="1"/>
  <c r="CE15" i="12"/>
  <c r="AA15" i="12"/>
  <c r="W15" i="12"/>
  <c r="B15" i="12"/>
  <c r="DA15" i="12" s="1"/>
  <c r="CA15" i="12" s="1"/>
  <c r="CE14" i="12"/>
  <c r="AA14" i="12"/>
  <c r="W14" i="12"/>
  <c r="B14" i="12"/>
  <c r="DB14" i="12" s="1"/>
  <c r="CB14" i="12" s="1"/>
  <c r="CE13" i="12"/>
  <c r="AA13" i="12"/>
  <c r="W13" i="12"/>
  <c r="B13" i="12"/>
  <c r="DA13" i="12" s="1"/>
  <c r="CA13" i="12" s="1"/>
  <c r="CE12" i="12"/>
  <c r="AA12" i="12"/>
  <c r="W12" i="12"/>
  <c r="B12" i="12"/>
  <c r="DB12" i="12" s="1"/>
  <c r="CB12" i="12" s="1"/>
  <c r="CE11" i="12"/>
  <c r="AA11" i="12"/>
  <c r="W11" i="12"/>
  <c r="B11" i="12"/>
  <c r="DA11" i="12" s="1"/>
  <c r="A5" i="12"/>
  <c r="A4" i="12"/>
  <c r="A3" i="12"/>
  <c r="A2" i="12"/>
  <c r="DC166" i="12" l="1"/>
  <c r="CC166" i="12" s="1"/>
  <c r="DA166" i="12"/>
  <c r="CA166" i="12" s="1"/>
  <c r="DB167" i="12"/>
  <c r="CB167" i="12" s="1"/>
  <c r="DD167" i="12"/>
  <c r="CD167" i="12" s="1"/>
  <c r="DC168" i="12"/>
  <c r="CC168" i="12" s="1"/>
  <c r="DA168" i="12"/>
  <c r="CA168" i="12" s="1"/>
  <c r="DC15" i="12"/>
  <c r="CC15" i="12" s="1"/>
  <c r="J136" i="12"/>
  <c r="DD47" i="12"/>
  <c r="CD47" i="12" s="1"/>
  <c r="C162" i="12"/>
  <c r="C164" i="12"/>
  <c r="C186" i="12"/>
  <c r="DA186" i="12" s="1"/>
  <c r="CA186" i="12" s="1"/>
  <c r="DA64" i="12"/>
  <c r="CA64" i="12" s="1"/>
  <c r="DB16" i="12"/>
  <c r="CB16" i="12" s="1"/>
  <c r="DB24" i="12"/>
  <c r="CB24" i="12" s="1"/>
  <c r="DB32" i="12"/>
  <c r="CB32" i="12" s="1"/>
  <c r="DB48" i="12"/>
  <c r="CB48" i="12" s="1"/>
  <c r="DC56" i="12"/>
  <c r="CC56" i="12" s="1"/>
  <c r="DB152" i="12"/>
  <c r="CB152" i="12" s="1"/>
  <c r="DD13" i="12"/>
  <c r="CD13" i="12" s="1"/>
  <c r="DC14" i="12"/>
  <c r="CC14" i="12" s="1"/>
  <c r="DC24" i="12"/>
  <c r="CC24" i="12" s="1"/>
  <c r="DC50" i="12"/>
  <c r="CC50" i="12" s="1"/>
  <c r="DB162" i="12"/>
  <c r="CB162" i="12" s="1"/>
  <c r="C182" i="12"/>
  <c r="DC182" i="12" s="1"/>
  <c r="CC182" i="12" s="1"/>
  <c r="DA32" i="12"/>
  <c r="CA32" i="12" s="1"/>
  <c r="DA14" i="12"/>
  <c r="CA14" i="12" s="1"/>
  <c r="DD15" i="12"/>
  <c r="CD15" i="12" s="1"/>
  <c r="DA45" i="12"/>
  <c r="CA45" i="12" s="1"/>
  <c r="C178" i="12"/>
  <c r="DC178" i="12" s="1"/>
  <c r="CC178" i="12" s="1"/>
  <c r="DD33" i="12"/>
  <c r="CD33" i="12" s="1"/>
  <c r="DC47" i="12"/>
  <c r="CC47" i="12" s="1"/>
  <c r="DA52" i="12"/>
  <c r="CA52" i="12" s="1"/>
  <c r="DC62" i="12"/>
  <c r="CC62" i="12" s="1"/>
  <c r="DA145" i="12"/>
  <c r="CA145" i="12" s="1"/>
  <c r="DA149" i="12"/>
  <c r="CA149" i="12" s="1"/>
  <c r="DA151" i="12"/>
  <c r="CA151" i="12" s="1"/>
  <c r="DA161" i="12"/>
  <c r="CA161" i="12" s="1"/>
  <c r="DA63" i="12"/>
  <c r="CA63" i="12" s="1"/>
  <c r="DC63" i="12"/>
  <c r="CC63" i="12" s="1"/>
  <c r="DD140" i="12"/>
  <c r="CD140" i="12" s="1"/>
  <c r="DC140" i="12"/>
  <c r="CC140" i="12" s="1"/>
  <c r="E171" i="12"/>
  <c r="DB34" i="12"/>
  <c r="CB34" i="12" s="1"/>
  <c r="DD34" i="12"/>
  <c r="CD34" i="12" s="1"/>
  <c r="DC34" i="12"/>
  <c r="CC34" i="12" s="1"/>
  <c r="DC41" i="12"/>
  <c r="CC41" i="12" s="1"/>
  <c r="DA41" i="12"/>
  <c r="CA41" i="12" s="1"/>
  <c r="DC59" i="12"/>
  <c r="CC59" i="12" s="1"/>
  <c r="DB144" i="12"/>
  <c r="CB144" i="12" s="1"/>
  <c r="DA144" i="12"/>
  <c r="CA144" i="12" s="1"/>
  <c r="DA146" i="12"/>
  <c r="CA146" i="12" s="1"/>
  <c r="DD146" i="12"/>
  <c r="CD146" i="12" s="1"/>
  <c r="DC146" i="12"/>
  <c r="CC146" i="12" s="1"/>
  <c r="DC153" i="12"/>
  <c r="CC153" i="12" s="1"/>
  <c r="DD153" i="12"/>
  <c r="CD153" i="12" s="1"/>
  <c r="DB153" i="12"/>
  <c r="CB153" i="12" s="1"/>
  <c r="DA153" i="12"/>
  <c r="CA153" i="12" s="1"/>
  <c r="DC164" i="12"/>
  <c r="CC164" i="12" s="1"/>
  <c r="DA164" i="12"/>
  <c r="CA164" i="12" s="1"/>
  <c r="DD12" i="12"/>
  <c r="CD12" i="12" s="1"/>
  <c r="DB18" i="12"/>
  <c r="CB18" i="12" s="1"/>
  <c r="DC18" i="12"/>
  <c r="CC18" i="12" s="1"/>
  <c r="DD18" i="12"/>
  <c r="CD18" i="12" s="1"/>
  <c r="DD20" i="12"/>
  <c r="CD20" i="12" s="1"/>
  <c r="DB20" i="12"/>
  <c r="CB20" i="12" s="1"/>
  <c r="DA20" i="12"/>
  <c r="CA20" i="12" s="1"/>
  <c r="AG20" i="12" s="1"/>
  <c r="DB36" i="12"/>
  <c r="CB36" i="12" s="1"/>
  <c r="DA36" i="12"/>
  <c r="CA36" i="12" s="1"/>
  <c r="DB44" i="12"/>
  <c r="CB44" i="12" s="1"/>
  <c r="DC44" i="12"/>
  <c r="CC44" i="12" s="1"/>
  <c r="DA44" i="12"/>
  <c r="CA44" i="12" s="1"/>
  <c r="DC61" i="12"/>
  <c r="CC61" i="12" s="1"/>
  <c r="DA61" i="12"/>
  <c r="CA61" i="12" s="1"/>
  <c r="DB66" i="12"/>
  <c r="CB66" i="12" s="1"/>
  <c r="DC66" i="12"/>
  <c r="CC66" i="12" s="1"/>
  <c r="DD66" i="12"/>
  <c r="CD66" i="12" s="1"/>
  <c r="DA70" i="12"/>
  <c r="CA70" i="12" s="1"/>
  <c r="DD70" i="12"/>
  <c r="CD70" i="12" s="1"/>
  <c r="DC70" i="12"/>
  <c r="CC70" i="12" s="1"/>
  <c r="DC147" i="12"/>
  <c r="CC147" i="12" s="1"/>
  <c r="DA147" i="12"/>
  <c r="CA147" i="12" s="1"/>
  <c r="DD147" i="12"/>
  <c r="CD147" i="12" s="1"/>
  <c r="V147" i="12" s="1"/>
  <c r="DA150" i="12"/>
  <c r="CA150" i="12" s="1"/>
  <c r="DC150" i="12"/>
  <c r="CC150" i="12" s="1"/>
  <c r="DB150" i="12"/>
  <c r="CB150" i="12" s="1"/>
  <c r="DA154" i="12"/>
  <c r="CA154" i="12" s="1"/>
  <c r="DB154" i="12"/>
  <c r="CB154" i="12" s="1"/>
  <c r="DD154" i="12"/>
  <c r="CD154" i="12" s="1"/>
  <c r="DC27" i="12"/>
  <c r="CC27" i="12" s="1"/>
  <c r="DC12" i="12"/>
  <c r="CC12" i="12" s="1"/>
  <c r="DC40" i="12"/>
  <c r="CC40" i="12" s="1"/>
  <c r="DA40" i="12"/>
  <c r="CA40" i="12" s="1"/>
  <c r="DB40" i="12"/>
  <c r="CB40" i="12" s="1"/>
  <c r="DD17" i="12"/>
  <c r="CD17" i="12" s="1"/>
  <c r="DA31" i="12"/>
  <c r="CA31" i="12" s="1"/>
  <c r="DD31" i="12"/>
  <c r="CD31" i="12" s="1"/>
  <c r="DC31" i="12"/>
  <c r="CC31" i="12" s="1"/>
  <c r="C163" i="12"/>
  <c r="DB163" i="12" s="1"/>
  <c r="CB163" i="12" s="1"/>
  <c r="C165" i="12"/>
  <c r="DA165" i="12" s="1"/>
  <c r="CA165" i="12" s="1"/>
  <c r="DC16" i="12"/>
  <c r="CC16" i="12" s="1"/>
  <c r="DA28" i="12"/>
  <c r="CA28" i="12" s="1"/>
  <c r="DD53" i="12"/>
  <c r="CD53" i="12" s="1"/>
  <c r="DD69" i="12"/>
  <c r="CD69" i="12" s="1"/>
  <c r="DD21" i="12"/>
  <c r="CD21" i="12" s="1"/>
  <c r="DD25" i="12"/>
  <c r="CD25" i="12" s="1"/>
  <c r="DD27" i="12"/>
  <c r="CD27" i="12" s="1"/>
  <c r="DB28" i="12"/>
  <c r="CB28" i="12" s="1"/>
  <c r="DC30" i="12"/>
  <c r="CC30" i="12" s="1"/>
  <c r="DD37" i="12"/>
  <c r="CD37" i="12" s="1"/>
  <c r="DD46" i="12"/>
  <c r="CD46" i="12" s="1"/>
  <c r="DC46" i="12"/>
  <c r="CC46" i="12" s="1"/>
  <c r="DD48" i="12"/>
  <c r="CD48" i="12" s="1"/>
  <c r="DC48" i="12"/>
  <c r="CC48" i="12" s="1"/>
  <c r="AG48" i="12" s="1"/>
  <c r="DD50" i="12"/>
  <c r="CD50" i="12" s="1"/>
  <c r="DA56" i="12"/>
  <c r="CA56" i="12" s="1"/>
  <c r="DD57" i="12"/>
  <c r="CD57" i="12" s="1"/>
  <c r="DD59" i="12"/>
  <c r="CD59" i="12" s="1"/>
  <c r="DB60" i="12"/>
  <c r="CB60" i="12" s="1"/>
  <c r="DD63" i="12"/>
  <c r="CD63" i="12" s="1"/>
  <c r="DD64" i="12"/>
  <c r="CD64" i="12" s="1"/>
  <c r="DC64" i="12"/>
  <c r="CC64" i="12" s="1"/>
  <c r="AG64" i="12" s="1"/>
  <c r="DC139" i="12"/>
  <c r="CC139" i="12" s="1"/>
  <c r="DC145" i="12"/>
  <c r="CC145" i="12" s="1"/>
  <c r="DD148" i="12"/>
  <c r="CD148" i="12" s="1"/>
  <c r="DB149" i="12"/>
  <c r="CB149" i="12" s="1"/>
  <c r="DD151" i="12"/>
  <c r="CD151" i="12" s="1"/>
  <c r="DC152" i="12"/>
  <c r="CC152" i="12" s="1"/>
  <c r="DC161" i="12"/>
  <c r="CC161" i="12" s="1"/>
  <c r="DD43" i="12"/>
  <c r="CD43" i="12" s="1"/>
  <c r="DA60" i="12"/>
  <c r="CA60" i="12" s="1"/>
  <c r="DB151" i="12"/>
  <c r="CB151" i="12" s="1"/>
  <c r="DD162" i="12"/>
  <c r="CD162" i="12" s="1"/>
  <c r="DD14" i="12"/>
  <c r="CD14" i="12" s="1"/>
  <c r="DA16" i="12"/>
  <c r="CA16" i="12" s="1"/>
  <c r="DA25" i="12"/>
  <c r="CA25" i="12" s="1"/>
  <c r="DD30" i="12"/>
  <c r="CD30" i="12" s="1"/>
  <c r="DD32" i="12"/>
  <c r="CD32" i="12" s="1"/>
  <c r="DC43" i="12"/>
  <c r="CC43" i="12" s="1"/>
  <c r="DD52" i="12"/>
  <c r="CD52" i="12" s="1"/>
  <c r="DC52" i="12"/>
  <c r="CC52" i="12" s="1"/>
  <c r="DA57" i="12"/>
  <c r="CA57" i="12" s="1"/>
  <c r="DD62" i="12"/>
  <c r="CD62" i="12" s="1"/>
  <c r="DA68" i="12"/>
  <c r="CA68" i="12" s="1"/>
  <c r="DD139" i="12"/>
  <c r="CD139" i="12" s="1"/>
  <c r="DD145" i="12"/>
  <c r="CD145" i="12" s="1"/>
  <c r="DD149" i="12"/>
  <c r="CD149" i="12" s="1"/>
  <c r="DD152" i="12"/>
  <c r="CD152" i="12" s="1"/>
  <c r="DA162" i="12"/>
  <c r="CA162" i="12" s="1"/>
  <c r="AR162" i="12" s="1"/>
  <c r="C170" i="12"/>
  <c r="DA170" i="12" s="1"/>
  <c r="CA170" i="12" s="1"/>
  <c r="DA23" i="12"/>
  <c r="CA23" i="12" s="1"/>
  <c r="DD23" i="12"/>
  <c r="CD23" i="12" s="1"/>
  <c r="DB26" i="12"/>
  <c r="CB26" i="12" s="1"/>
  <c r="DD26" i="12"/>
  <c r="CD26" i="12" s="1"/>
  <c r="C160" i="12"/>
  <c r="D171" i="12"/>
  <c r="B71" i="12"/>
  <c r="DC11" i="12"/>
  <c r="CC11" i="12" s="1"/>
  <c r="DB11" i="12"/>
  <c r="CB11" i="12" s="1"/>
  <c r="DC29" i="12"/>
  <c r="CC29" i="12" s="1"/>
  <c r="DD29" i="12"/>
  <c r="CD29" i="12" s="1"/>
  <c r="DA39" i="12"/>
  <c r="CA39" i="12" s="1"/>
  <c r="DD39" i="12"/>
  <c r="CD39" i="12" s="1"/>
  <c r="W71" i="12"/>
  <c r="DD11" i="12"/>
  <c r="CD11" i="12" s="1"/>
  <c r="DB13" i="12"/>
  <c r="CB13" i="12" s="1"/>
  <c r="DC17" i="12"/>
  <c r="CC17" i="12" s="1"/>
  <c r="DA17" i="12"/>
  <c r="CA17" i="12" s="1"/>
  <c r="DB23" i="12"/>
  <c r="CB23" i="12" s="1"/>
  <c r="DA26" i="12"/>
  <c r="CA26" i="12" s="1"/>
  <c r="DB38" i="12"/>
  <c r="CB38" i="12" s="1"/>
  <c r="DD38" i="12"/>
  <c r="CD38" i="12" s="1"/>
  <c r="DC38" i="12"/>
  <c r="CC38" i="12" s="1"/>
  <c r="DC49" i="12"/>
  <c r="CC49" i="12" s="1"/>
  <c r="DA49" i="12"/>
  <c r="CA49" i="12" s="1"/>
  <c r="DD49" i="12"/>
  <c r="CD49" i="12" s="1"/>
  <c r="DB58" i="12"/>
  <c r="CB58" i="12" s="1"/>
  <c r="DD58" i="12"/>
  <c r="CD58" i="12" s="1"/>
  <c r="DC58" i="12"/>
  <c r="CC58" i="12" s="1"/>
  <c r="AA71" i="12"/>
  <c r="DA12" i="12"/>
  <c r="CA12" i="12" s="1"/>
  <c r="DC13" i="12"/>
  <c r="CC13" i="12" s="1"/>
  <c r="DA19" i="12"/>
  <c r="CA19" i="12" s="1"/>
  <c r="DD19" i="12"/>
  <c r="CD19" i="12" s="1"/>
  <c r="DC19" i="12"/>
  <c r="CC19" i="12" s="1"/>
  <c r="DC23" i="12"/>
  <c r="CC23" i="12" s="1"/>
  <c r="DC26" i="12"/>
  <c r="CC26" i="12" s="1"/>
  <c r="DA29" i="12"/>
  <c r="CA29" i="12" s="1"/>
  <c r="DC33" i="12"/>
  <c r="CC33" i="12" s="1"/>
  <c r="DA33" i="12"/>
  <c r="CA33" i="12" s="1"/>
  <c r="DD36" i="12"/>
  <c r="CD36" i="12" s="1"/>
  <c r="DB39" i="12"/>
  <c r="CB39" i="12" s="1"/>
  <c r="DD41" i="12"/>
  <c r="CD41" i="12" s="1"/>
  <c r="DB49" i="12"/>
  <c r="CB49" i="12" s="1"/>
  <c r="DA58" i="12"/>
  <c r="CA58" i="12" s="1"/>
  <c r="DC65" i="12"/>
  <c r="CC65" i="12" s="1"/>
  <c r="DA65" i="12"/>
  <c r="CA65" i="12" s="1"/>
  <c r="DD65" i="12"/>
  <c r="CD65" i="12" s="1"/>
  <c r="CA11" i="12"/>
  <c r="DA35" i="12"/>
  <c r="CA35" i="12" s="1"/>
  <c r="DD35" i="12"/>
  <c r="CD35" i="12" s="1"/>
  <c r="DC35" i="12"/>
  <c r="CC35" i="12" s="1"/>
  <c r="DB22" i="12"/>
  <c r="CB22" i="12" s="1"/>
  <c r="DD22" i="12"/>
  <c r="CD22" i="12" s="1"/>
  <c r="DC22" i="12"/>
  <c r="CC22" i="12" s="1"/>
  <c r="DB42" i="12"/>
  <c r="CB42" i="12" s="1"/>
  <c r="DD42" i="12"/>
  <c r="CD42" i="12" s="1"/>
  <c r="DC42" i="12"/>
  <c r="CC42" i="12" s="1"/>
  <c r="DA55" i="12"/>
  <c r="CA55" i="12" s="1"/>
  <c r="DD55" i="12"/>
  <c r="CD55" i="12" s="1"/>
  <c r="DC55" i="12"/>
  <c r="CC55" i="12" s="1"/>
  <c r="DE186" i="12"/>
  <c r="CE186" i="12" s="1"/>
  <c r="DB186" i="12"/>
  <c r="CB186" i="12" s="1"/>
  <c r="DC163" i="12"/>
  <c r="CC163" i="12" s="1"/>
  <c r="DA163" i="12"/>
  <c r="CA163" i="12" s="1"/>
  <c r="DD163" i="12"/>
  <c r="CD163" i="12" s="1"/>
  <c r="DB45" i="12"/>
  <c r="CB45" i="12" s="1"/>
  <c r="DB51" i="12"/>
  <c r="CB51" i="12" s="1"/>
  <c r="DA54" i="12"/>
  <c r="CA54" i="12" s="1"/>
  <c r="DB61" i="12"/>
  <c r="CB61" i="12" s="1"/>
  <c r="DD67" i="12"/>
  <c r="CD67" i="12" s="1"/>
  <c r="DA67" i="12"/>
  <c r="CA67" i="12" s="1"/>
  <c r="DB67" i="12"/>
  <c r="CB67" i="12" s="1"/>
  <c r="V148" i="12"/>
  <c r="DD165" i="12"/>
  <c r="CD165" i="12" s="1"/>
  <c r="DB15" i="12"/>
  <c r="CB15" i="12" s="1"/>
  <c r="DA18" i="12"/>
  <c r="CA18" i="12" s="1"/>
  <c r="DA21" i="12"/>
  <c r="CA21" i="12" s="1"/>
  <c r="DB25" i="12"/>
  <c r="CB25" i="12" s="1"/>
  <c r="DD28" i="12"/>
  <c r="CD28" i="12" s="1"/>
  <c r="DB31" i="12"/>
  <c r="CB31" i="12" s="1"/>
  <c r="DA34" i="12"/>
  <c r="CA34" i="12" s="1"/>
  <c r="DA37" i="12"/>
  <c r="CA37" i="12" s="1"/>
  <c r="DB41" i="12"/>
  <c r="CB41" i="12" s="1"/>
  <c r="DD44" i="12"/>
  <c r="CD44" i="12" s="1"/>
  <c r="DD45" i="12"/>
  <c r="CD45" i="12" s="1"/>
  <c r="DB47" i="12"/>
  <c r="CB47" i="12" s="1"/>
  <c r="DA50" i="12"/>
  <c r="CA50" i="12" s="1"/>
  <c r="AG50" i="12" s="1"/>
  <c r="DC51" i="12"/>
  <c r="CC51" i="12" s="1"/>
  <c r="DA53" i="12"/>
  <c r="CA53" i="12" s="1"/>
  <c r="DC54" i="12"/>
  <c r="CC54" i="12" s="1"/>
  <c r="DB57" i="12"/>
  <c r="CB57" i="12" s="1"/>
  <c r="DD60" i="12"/>
  <c r="CD60" i="12" s="1"/>
  <c r="DD61" i="12"/>
  <c r="CD61" i="12" s="1"/>
  <c r="DB63" i="12"/>
  <c r="CB63" i="12" s="1"/>
  <c r="DA66" i="12"/>
  <c r="CA66" i="12" s="1"/>
  <c r="DC67" i="12"/>
  <c r="CC67" i="12" s="1"/>
  <c r="DA69" i="12"/>
  <c r="CA69" i="12" s="1"/>
  <c r="DB143" i="12"/>
  <c r="CB143" i="12" s="1"/>
  <c r="DC143" i="12"/>
  <c r="CC143" i="12" s="1"/>
  <c r="DD143" i="12"/>
  <c r="CD143" i="12" s="1"/>
  <c r="DD144" i="12"/>
  <c r="CD144" i="12" s="1"/>
  <c r="DC144" i="12"/>
  <c r="CC144" i="12" s="1"/>
  <c r="DB21" i="12"/>
  <c r="CB21" i="12" s="1"/>
  <c r="DD24" i="12"/>
  <c r="CD24" i="12" s="1"/>
  <c r="DB27" i="12"/>
  <c r="CB27" i="12" s="1"/>
  <c r="DA30" i="12"/>
  <c r="CA30" i="12" s="1"/>
  <c r="AG30" i="12" s="1"/>
  <c r="DB37" i="12"/>
  <c r="CB37" i="12" s="1"/>
  <c r="DD40" i="12"/>
  <c r="CD40" i="12" s="1"/>
  <c r="DB43" i="12"/>
  <c r="CB43" i="12" s="1"/>
  <c r="DA46" i="12"/>
  <c r="CA46" i="12" s="1"/>
  <c r="AG46" i="12" s="1"/>
  <c r="DD51" i="12"/>
  <c r="CD51" i="12" s="1"/>
  <c r="DB53" i="12"/>
  <c r="CB53" i="12" s="1"/>
  <c r="DD54" i="12"/>
  <c r="CD54" i="12" s="1"/>
  <c r="DD56" i="12"/>
  <c r="CD56" i="12" s="1"/>
  <c r="AG56" i="12" s="1"/>
  <c r="DB59" i="12"/>
  <c r="CB59" i="12" s="1"/>
  <c r="DA62" i="12"/>
  <c r="CA62" i="12" s="1"/>
  <c r="DC68" i="12"/>
  <c r="CC68" i="12" s="1"/>
  <c r="DD68" i="12"/>
  <c r="CD68" i="12" s="1"/>
  <c r="DC69" i="12"/>
  <c r="CC69" i="12" s="1"/>
  <c r="DB141" i="12"/>
  <c r="CB141" i="12" s="1"/>
  <c r="DA141" i="12"/>
  <c r="CA141" i="12" s="1"/>
  <c r="DC141" i="12"/>
  <c r="CC141" i="12" s="1"/>
  <c r="DD142" i="12"/>
  <c r="CD142" i="12" s="1"/>
  <c r="DB142" i="12"/>
  <c r="CB142" i="12" s="1"/>
  <c r="DC142" i="12"/>
  <c r="CC142" i="12" s="1"/>
  <c r="DB70" i="12"/>
  <c r="CB70" i="12" s="1"/>
  <c r="DB140" i="12"/>
  <c r="CB140" i="12" s="1"/>
  <c r="DB146" i="12"/>
  <c r="CB146" i="12" s="1"/>
  <c r="C177" i="12"/>
  <c r="C179" i="12"/>
  <c r="C181" i="12"/>
  <c r="C183" i="12"/>
  <c r="B155" i="12"/>
  <c r="DB139" i="12"/>
  <c r="CB139" i="12" s="1"/>
  <c r="DA140" i="12"/>
  <c r="CA140" i="12" s="1"/>
  <c r="DC167" i="12"/>
  <c r="CC167" i="12" s="1"/>
  <c r="DA167" i="12"/>
  <c r="CA167" i="12" s="1"/>
  <c r="AR167" i="12" s="1"/>
  <c r="DD170" i="12"/>
  <c r="CD170" i="12" s="1"/>
  <c r="DD176" i="12"/>
  <c r="CD176" i="12" s="1"/>
  <c r="DF176" i="12"/>
  <c r="CF176" i="12" s="1"/>
  <c r="DA176" i="12"/>
  <c r="CA176" i="12" s="1"/>
  <c r="DG176" i="12"/>
  <c r="CG176" i="12" s="1"/>
  <c r="DB176" i="12"/>
  <c r="CB176" i="12" s="1"/>
  <c r="DE176" i="12"/>
  <c r="CE176" i="12" s="1"/>
  <c r="DD178" i="12"/>
  <c r="CD178" i="12" s="1"/>
  <c r="DF178" i="12"/>
  <c r="CF178" i="12" s="1"/>
  <c r="DA178" i="12"/>
  <c r="CA178" i="12" s="1"/>
  <c r="DG178" i="12"/>
  <c r="CG178" i="12" s="1"/>
  <c r="DB178" i="12"/>
  <c r="CB178" i="12" s="1"/>
  <c r="DE178" i="12"/>
  <c r="CE178" i="12" s="1"/>
  <c r="DD180" i="12"/>
  <c r="CD180" i="12" s="1"/>
  <c r="DF180" i="12"/>
  <c r="CF180" i="12" s="1"/>
  <c r="DA180" i="12"/>
  <c r="CA180" i="12" s="1"/>
  <c r="DG180" i="12"/>
  <c r="CG180" i="12" s="1"/>
  <c r="DB180" i="12"/>
  <c r="CB180" i="12" s="1"/>
  <c r="DE180" i="12"/>
  <c r="CE180" i="12" s="1"/>
  <c r="DD182" i="12"/>
  <c r="CD182" i="12" s="1"/>
  <c r="DF182" i="12"/>
  <c r="CF182" i="12" s="1"/>
  <c r="DA182" i="12"/>
  <c r="CA182" i="12" s="1"/>
  <c r="DG182" i="12"/>
  <c r="CG182" i="12" s="1"/>
  <c r="DB182" i="12"/>
  <c r="CB182" i="12" s="1"/>
  <c r="DE182" i="12"/>
  <c r="CE182" i="12" s="1"/>
  <c r="DE184" i="12"/>
  <c r="CE184" i="12" s="1"/>
  <c r="DD184" i="12"/>
  <c r="CD184" i="12" s="1"/>
  <c r="DG184" i="12"/>
  <c r="CG184" i="12" s="1"/>
  <c r="DA184" i="12"/>
  <c r="CA184" i="12" s="1"/>
  <c r="DB184" i="12"/>
  <c r="CB184" i="12" s="1"/>
  <c r="DF184" i="12"/>
  <c r="CF184" i="12" s="1"/>
  <c r="DB161" i="12"/>
  <c r="CB161" i="12" s="1"/>
  <c r="AR161" i="12" s="1"/>
  <c r="C161" i="12"/>
  <c r="DD164" i="12"/>
  <c r="CD164" i="12" s="1"/>
  <c r="DD166" i="12"/>
  <c r="CD166" i="12" s="1"/>
  <c r="DD168" i="12"/>
  <c r="CD168" i="12" s="1"/>
  <c r="C185" i="12"/>
  <c r="DB164" i="12"/>
  <c r="CB164" i="12" s="1"/>
  <c r="DB166" i="12"/>
  <c r="CB166" i="12" s="1"/>
  <c r="AR166" i="12" s="1"/>
  <c r="DB168" i="12"/>
  <c r="CB168" i="12" s="1"/>
  <c r="AR168" i="12" s="1"/>
  <c r="DG186" i="12" l="1"/>
  <c r="CG186" i="12" s="1"/>
  <c r="DC165" i="12"/>
  <c r="CC165" i="12" s="1"/>
  <c r="V154" i="12"/>
  <c r="AG45" i="12"/>
  <c r="DC186" i="12"/>
  <c r="CC186" i="12" s="1"/>
  <c r="DD186" i="12"/>
  <c r="CD186" i="12" s="1"/>
  <c r="AG39" i="12"/>
  <c r="AG32" i="12"/>
  <c r="AG14" i="12"/>
  <c r="V150" i="12"/>
  <c r="DF186" i="12"/>
  <c r="CF186" i="12" s="1"/>
  <c r="AU186" i="12" s="1"/>
  <c r="AG38" i="12"/>
  <c r="V143" i="12"/>
  <c r="AG57" i="12"/>
  <c r="AG41" i="12"/>
  <c r="AG15" i="12"/>
  <c r="AG12" i="12"/>
  <c r="DC170" i="12"/>
  <c r="CC170" i="12" s="1"/>
  <c r="AG43" i="12"/>
  <c r="AG27" i="12"/>
  <c r="V144" i="12"/>
  <c r="AG47" i="12"/>
  <c r="AG37" i="12"/>
  <c r="AG52" i="12"/>
  <c r="V151" i="12"/>
  <c r="V152" i="12"/>
  <c r="V145" i="12"/>
  <c r="AG59" i="12"/>
  <c r="AG66" i="12"/>
  <c r="AG28" i="12"/>
  <c r="DB170" i="12"/>
  <c r="CB170" i="12" s="1"/>
  <c r="AG24" i="12"/>
  <c r="AG51" i="12"/>
  <c r="AG22" i="12"/>
  <c r="AR164" i="12"/>
  <c r="AG68" i="12"/>
  <c r="AG63" i="12"/>
  <c r="AG25" i="12"/>
  <c r="AG42" i="12"/>
  <c r="AG58" i="12"/>
  <c r="V140" i="12"/>
  <c r="V142" i="12"/>
  <c r="AG62" i="12"/>
  <c r="AG40" i="12"/>
  <c r="AG34" i="12"/>
  <c r="DB165" i="12"/>
  <c r="CB165" i="12" s="1"/>
  <c r="AR165" i="12" s="1"/>
  <c r="AG61" i="12"/>
  <c r="AG36" i="12"/>
  <c r="AG19" i="12"/>
  <c r="V149" i="12"/>
  <c r="V153" i="12"/>
  <c r="V146" i="12"/>
  <c r="AG11" i="12"/>
  <c r="AG16" i="12"/>
  <c r="AR170" i="12"/>
  <c r="V139" i="12"/>
  <c r="AG70" i="12"/>
  <c r="AG60" i="12"/>
  <c r="AG44" i="12"/>
  <c r="AG31" i="12"/>
  <c r="AG18" i="12"/>
  <c r="AG33" i="12"/>
  <c r="AG13" i="12"/>
  <c r="AG26" i="12"/>
  <c r="AU178" i="12"/>
  <c r="DF177" i="12"/>
  <c r="CF177" i="12" s="1"/>
  <c r="DB177" i="12"/>
  <c r="CB177" i="12" s="1"/>
  <c r="DD177" i="12"/>
  <c r="CD177" i="12" s="1"/>
  <c r="DE177" i="12"/>
  <c r="CE177" i="12" s="1"/>
  <c r="DA177" i="12"/>
  <c r="CA177" i="12" s="1"/>
  <c r="DC177" i="12"/>
  <c r="CC177" i="12" s="1"/>
  <c r="DG177" i="12"/>
  <c r="CG177" i="12" s="1"/>
  <c r="DG185" i="12"/>
  <c r="CG185" i="12" s="1"/>
  <c r="DC185" i="12"/>
  <c r="CC185" i="12" s="1"/>
  <c r="DF185" i="12"/>
  <c r="CF185" i="12" s="1"/>
  <c r="DB185" i="12"/>
  <c r="CB185" i="12" s="1"/>
  <c r="DD185" i="12"/>
  <c r="CD185" i="12" s="1"/>
  <c r="DE185" i="12"/>
  <c r="CE185" i="12" s="1"/>
  <c r="DA185" i="12"/>
  <c r="CA185" i="12" s="1"/>
  <c r="AU184" i="12"/>
  <c r="DF183" i="12"/>
  <c r="CF183" i="12" s="1"/>
  <c r="DB183" i="12"/>
  <c r="CB183" i="12" s="1"/>
  <c r="DD183" i="12"/>
  <c r="CD183" i="12" s="1"/>
  <c r="DE183" i="12"/>
  <c r="CE183" i="12" s="1"/>
  <c r="DA183" i="12"/>
  <c r="CA183" i="12" s="1"/>
  <c r="DG183" i="12"/>
  <c r="CG183" i="12" s="1"/>
  <c r="DC183" i="12"/>
  <c r="CC183" i="12" s="1"/>
  <c r="AG69" i="12"/>
  <c r="AG53" i="12"/>
  <c r="AG21" i="12"/>
  <c r="AG67" i="12"/>
  <c r="AG54" i="12"/>
  <c r="AG55" i="12"/>
  <c r="AG35" i="12"/>
  <c r="AG65" i="12"/>
  <c r="DF179" i="12"/>
  <c r="CF179" i="12" s="1"/>
  <c r="DB179" i="12"/>
  <c r="CB179" i="12" s="1"/>
  <c r="DD179" i="12"/>
  <c r="CD179" i="12" s="1"/>
  <c r="DE179" i="12"/>
  <c r="CE179" i="12" s="1"/>
  <c r="DA179" i="12"/>
  <c r="CA179" i="12" s="1"/>
  <c r="DG179" i="12"/>
  <c r="CG179" i="12" s="1"/>
  <c r="DC179" i="12"/>
  <c r="CC179" i="12" s="1"/>
  <c r="DA160" i="12"/>
  <c r="CA160" i="12" s="1"/>
  <c r="C171" i="12"/>
  <c r="A262" i="12" s="1"/>
  <c r="DB160" i="12"/>
  <c r="CB160" i="12" s="1"/>
  <c r="DC160" i="12"/>
  <c r="CC160" i="12" s="1"/>
  <c r="DD160" i="12"/>
  <c r="CD160" i="12" s="1"/>
  <c r="AU182" i="12"/>
  <c r="AU180" i="12"/>
  <c r="AU176" i="12"/>
  <c r="DF181" i="12"/>
  <c r="CF181" i="12" s="1"/>
  <c r="DB181" i="12"/>
  <c r="CB181" i="12" s="1"/>
  <c r="DD181" i="12"/>
  <c r="CD181" i="12" s="1"/>
  <c r="DE181" i="12"/>
  <c r="CE181" i="12" s="1"/>
  <c r="DA181" i="12"/>
  <c r="CA181" i="12" s="1"/>
  <c r="DG181" i="12"/>
  <c r="CG181" i="12" s="1"/>
  <c r="DC181" i="12"/>
  <c r="CC181" i="12" s="1"/>
  <c r="V141" i="12"/>
  <c r="AR163" i="12"/>
  <c r="AG29" i="12"/>
  <c r="AG49" i="12"/>
  <c r="AG17" i="12"/>
  <c r="AG23" i="12"/>
  <c r="AU179" i="12" l="1"/>
  <c r="AU181" i="12"/>
  <c r="B262" i="12"/>
  <c r="AU177" i="12"/>
  <c r="AR160" i="12"/>
  <c r="AU183" i="12"/>
  <c r="AU185" i="12"/>
  <c r="E186" i="9" l="1"/>
  <c r="D186" i="9"/>
  <c r="C186" i="9" s="1"/>
  <c r="E185" i="9"/>
  <c r="D185" i="9"/>
  <c r="E184" i="9"/>
  <c r="D184" i="9"/>
  <c r="C184" i="9" s="1"/>
  <c r="DA184" i="9" s="1"/>
  <c r="CA184" i="9" s="1"/>
  <c r="E183" i="9"/>
  <c r="D183" i="9"/>
  <c r="E182" i="9"/>
  <c r="D182" i="9"/>
  <c r="E181" i="9"/>
  <c r="D181" i="9"/>
  <c r="E180" i="9"/>
  <c r="D180" i="9"/>
  <c r="E179" i="9"/>
  <c r="D179" i="9"/>
  <c r="E178" i="9"/>
  <c r="D178" i="9"/>
  <c r="C178" i="9" s="1"/>
  <c r="DA178" i="9" s="1"/>
  <c r="CA178" i="9" s="1"/>
  <c r="E177" i="9"/>
  <c r="D177" i="9"/>
  <c r="E176" i="9"/>
  <c r="D176" i="9"/>
  <c r="C176" i="9" s="1"/>
  <c r="DA176" i="9" s="1"/>
  <c r="CA176" i="9" s="1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0" i="9"/>
  <c r="D170" i="9"/>
  <c r="E169" i="9"/>
  <c r="D169" i="9"/>
  <c r="C169" i="9" s="1"/>
  <c r="E168" i="9"/>
  <c r="D168" i="9"/>
  <c r="E167" i="9"/>
  <c r="D167" i="9"/>
  <c r="C167" i="9" s="1"/>
  <c r="E166" i="9"/>
  <c r="D166" i="9"/>
  <c r="C166" i="9"/>
  <c r="E165" i="9"/>
  <c r="D165" i="9"/>
  <c r="E164" i="9"/>
  <c r="D164" i="9"/>
  <c r="C164" i="9"/>
  <c r="E163" i="9"/>
  <c r="D163" i="9"/>
  <c r="C163" i="9" s="1"/>
  <c r="E162" i="9"/>
  <c r="DC162" i="9" s="1"/>
  <c r="CC162" i="9" s="1"/>
  <c r="DA161" i="9"/>
  <c r="CA161" i="9" s="1"/>
  <c r="E161" i="9"/>
  <c r="DD161" i="9" s="1"/>
  <c r="CD161" i="9" s="1"/>
  <c r="E160" i="9"/>
  <c r="D160" i="9"/>
  <c r="C160" i="9" s="1"/>
  <c r="DD160" i="9" s="1"/>
  <c r="CD160" i="9" s="1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DD154" i="9"/>
  <c r="CD154" i="9" s="1"/>
  <c r="B154" i="9"/>
  <c r="DA154" i="9" s="1"/>
  <c r="CA154" i="9" s="1"/>
  <c r="DB153" i="9"/>
  <c r="CB153" i="9" s="1"/>
  <c r="DA153" i="9"/>
  <c r="CA153" i="9" s="1"/>
  <c r="B153" i="9"/>
  <c r="DC153" i="9" s="1"/>
  <c r="CC153" i="9" s="1"/>
  <c r="B152" i="9"/>
  <c r="DA152" i="9" s="1"/>
  <c r="CA152" i="9" s="1"/>
  <c r="DB151" i="9"/>
  <c r="CB151" i="9" s="1"/>
  <c r="DA151" i="9"/>
  <c r="CA151" i="9" s="1"/>
  <c r="B151" i="9"/>
  <c r="DC151" i="9" s="1"/>
  <c r="CC151" i="9" s="1"/>
  <c r="B150" i="9"/>
  <c r="DA150" i="9" s="1"/>
  <c r="CA150" i="9" s="1"/>
  <c r="B149" i="9"/>
  <c r="DC149" i="9" s="1"/>
  <c r="CC149" i="9" s="1"/>
  <c r="B148" i="9"/>
  <c r="DA148" i="9" s="1"/>
  <c r="CA148" i="9" s="1"/>
  <c r="B147" i="9"/>
  <c r="DC147" i="9" s="1"/>
  <c r="CC147" i="9" s="1"/>
  <c r="B146" i="9"/>
  <c r="B145" i="9"/>
  <c r="DB145" i="9" s="1"/>
  <c r="CB145" i="9" s="1"/>
  <c r="B144" i="9"/>
  <c r="B143" i="9"/>
  <c r="DB143" i="9" s="1"/>
  <c r="CB143" i="9" s="1"/>
  <c r="B142" i="9"/>
  <c r="B141" i="9"/>
  <c r="DB141" i="9" s="1"/>
  <c r="CB141" i="9" s="1"/>
  <c r="B140" i="9"/>
  <c r="DB140" i="9" s="1"/>
  <c r="CB140" i="9" s="1"/>
  <c r="B139" i="9"/>
  <c r="DD139" i="9" s="1"/>
  <c r="CD139" i="9" s="1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M136" i="9"/>
  <c r="L136" i="9"/>
  <c r="K136" i="9"/>
  <c r="I136" i="9"/>
  <c r="H136" i="9"/>
  <c r="G136" i="9"/>
  <c r="F136" i="9"/>
  <c r="E136" i="9"/>
  <c r="D136" i="9"/>
  <c r="C136" i="9"/>
  <c r="N135" i="9"/>
  <c r="J135" i="9"/>
  <c r="F135" i="9"/>
  <c r="B135" i="9"/>
  <c r="N134" i="9"/>
  <c r="J134" i="9"/>
  <c r="F134" i="9"/>
  <c r="B134" i="9"/>
  <c r="N133" i="9"/>
  <c r="J133" i="9"/>
  <c r="F133" i="9"/>
  <c r="B133" i="9"/>
  <c r="N132" i="9"/>
  <c r="J132" i="9"/>
  <c r="F132" i="9"/>
  <c r="B132" i="9"/>
  <c r="N131" i="9"/>
  <c r="J131" i="9"/>
  <c r="F131" i="9"/>
  <c r="B131" i="9"/>
  <c r="N130" i="9"/>
  <c r="J130" i="9"/>
  <c r="F130" i="9"/>
  <c r="B130" i="9"/>
  <c r="N129" i="9"/>
  <c r="J129" i="9"/>
  <c r="F129" i="9"/>
  <c r="B129" i="9"/>
  <c r="N128" i="9"/>
  <c r="J128" i="9"/>
  <c r="F128" i="9"/>
  <c r="B128" i="9"/>
  <c r="N127" i="9"/>
  <c r="J127" i="9"/>
  <c r="F127" i="9"/>
  <c r="B127" i="9"/>
  <c r="N126" i="9"/>
  <c r="J126" i="9"/>
  <c r="F126" i="9"/>
  <c r="B126" i="9"/>
  <c r="N125" i="9"/>
  <c r="J125" i="9"/>
  <c r="F125" i="9"/>
  <c r="B125" i="9"/>
  <c r="N124" i="9"/>
  <c r="J124" i="9"/>
  <c r="F124" i="9"/>
  <c r="B124" i="9"/>
  <c r="N123" i="9"/>
  <c r="J123" i="9"/>
  <c r="F123" i="9"/>
  <c r="B123" i="9"/>
  <c r="N122" i="9"/>
  <c r="J122" i="9"/>
  <c r="F122" i="9"/>
  <c r="B122" i="9"/>
  <c r="N121" i="9"/>
  <c r="J121" i="9"/>
  <c r="F121" i="9"/>
  <c r="B121" i="9"/>
  <c r="N120" i="9"/>
  <c r="J120" i="9"/>
  <c r="F120" i="9"/>
  <c r="B120" i="9"/>
  <c r="N119" i="9"/>
  <c r="J119" i="9"/>
  <c r="F119" i="9"/>
  <c r="B119" i="9"/>
  <c r="N118" i="9"/>
  <c r="J118" i="9"/>
  <c r="F118" i="9"/>
  <c r="B118" i="9"/>
  <c r="N117" i="9"/>
  <c r="J117" i="9"/>
  <c r="F117" i="9"/>
  <c r="B117" i="9"/>
  <c r="N116" i="9"/>
  <c r="J116" i="9"/>
  <c r="F116" i="9"/>
  <c r="B116" i="9"/>
  <c r="N115" i="9"/>
  <c r="J115" i="9"/>
  <c r="F115" i="9"/>
  <c r="B115" i="9"/>
  <c r="N114" i="9"/>
  <c r="J114" i="9"/>
  <c r="F114" i="9"/>
  <c r="B114" i="9"/>
  <c r="N113" i="9"/>
  <c r="J113" i="9"/>
  <c r="F113" i="9"/>
  <c r="B113" i="9"/>
  <c r="N112" i="9"/>
  <c r="J112" i="9"/>
  <c r="F112" i="9"/>
  <c r="B112" i="9"/>
  <c r="N111" i="9"/>
  <c r="J111" i="9"/>
  <c r="F111" i="9"/>
  <c r="B111" i="9"/>
  <c r="N110" i="9"/>
  <c r="J110" i="9"/>
  <c r="F110" i="9"/>
  <c r="B110" i="9"/>
  <c r="N109" i="9"/>
  <c r="J109" i="9"/>
  <c r="F109" i="9"/>
  <c r="B109" i="9"/>
  <c r="N108" i="9"/>
  <c r="J108" i="9"/>
  <c r="F108" i="9"/>
  <c r="B108" i="9"/>
  <c r="N107" i="9"/>
  <c r="J107" i="9"/>
  <c r="F107" i="9"/>
  <c r="B107" i="9"/>
  <c r="N106" i="9"/>
  <c r="J106" i="9"/>
  <c r="F106" i="9"/>
  <c r="B106" i="9"/>
  <c r="N105" i="9"/>
  <c r="J105" i="9"/>
  <c r="F105" i="9"/>
  <c r="B105" i="9"/>
  <c r="N104" i="9"/>
  <c r="J104" i="9"/>
  <c r="F104" i="9"/>
  <c r="B104" i="9"/>
  <c r="N103" i="9"/>
  <c r="J103" i="9"/>
  <c r="F103" i="9"/>
  <c r="B103" i="9"/>
  <c r="N102" i="9"/>
  <c r="J102" i="9"/>
  <c r="F102" i="9"/>
  <c r="B102" i="9"/>
  <c r="N101" i="9"/>
  <c r="J101" i="9"/>
  <c r="F101" i="9"/>
  <c r="B101" i="9"/>
  <c r="N100" i="9"/>
  <c r="J100" i="9"/>
  <c r="F100" i="9"/>
  <c r="B100" i="9"/>
  <c r="N99" i="9"/>
  <c r="J99" i="9"/>
  <c r="F99" i="9"/>
  <c r="B99" i="9"/>
  <c r="N98" i="9"/>
  <c r="J98" i="9"/>
  <c r="F98" i="9"/>
  <c r="B98" i="9"/>
  <c r="N97" i="9"/>
  <c r="J97" i="9"/>
  <c r="F97" i="9"/>
  <c r="B97" i="9"/>
  <c r="N96" i="9"/>
  <c r="J96" i="9"/>
  <c r="F96" i="9"/>
  <c r="B96" i="9"/>
  <c r="N95" i="9"/>
  <c r="J95" i="9"/>
  <c r="F95" i="9"/>
  <c r="B95" i="9"/>
  <c r="N94" i="9"/>
  <c r="J94" i="9"/>
  <c r="F94" i="9"/>
  <c r="B94" i="9"/>
  <c r="N93" i="9"/>
  <c r="J93" i="9"/>
  <c r="F93" i="9"/>
  <c r="B93" i="9"/>
  <c r="N92" i="9"/>
  <c r="J92" i="9"/>
  <c r="F92" i="9"/>
  <c r="B92" i="9"/>
  <c r="N91" i="9"/>
  <c r="J91" i="9"/>
  <c r="F91" i="9"/>
  <c r="B91" i="9"/>
  <c r="N90" i="9"/>
  <c r="J90" i="9"/>
  <c r="F90" i="9"/>
  <c r="B90" i="9"/>
  <c r="N89" i="9"/>
  <c r="J89" i="9"/>
  <c r="F89" i="9"/>
  <c r="B89" i="9"/>
  <c r="N88" i="9"/>
  <c r="J88" i="9"/>
  <c r="F88" i="9"/>
  <c r="B88" i="9"/>
  <c r="N87" i="9"/>
  <c r="J87" i="9"/>
  <c r="F87" i="9"/>
  <c r="B87" i="9"/>
  <c r="N86" i="9"/>
  <c r="J86" i="9"/>
  <c r="F86" i="9"/>
  <c r="B86" i="9"/>
  <c r="N85" i="9"/>
  <c r="J85" i="9"/>
  <c r="F85" i="9"/>
  <c r="B85" i="9"/>
  <c r="N84" i="9"/>
  <c r="J84" i="9"/>
  <c r="F84" i="9"/>
  <c r="B84" i="9"/>
  <c r="N83" i="9"/>
  <c r="J83" i="9"/>
  <c r="F83" i="9"/>
  <c r="B83" i="9"/>
  <c r="N82" i="9"/>
  <c r="J82" i="9"/>
  <c r="F82" i="9"/>
  <c r="B82" i="9"/>
  <c r="N81" i="9"/>
  <c r="J81" i="9"/>
  <c r="F81" i="9"/>
  <c r="B81" i="9"/>
  <c r="N80" i="9"/>
  <c r="J80" i="9"/>
  <c r="F80" i="9"/>
  <c r="B80" i="9"/>
  <c r="N79" i="9"/>
  <c r="J79" i="9"/>
  <c r="F79" i="9"/>
  <c r="B79" i="9"/>
  <c r="N78" i="9"/>
  <c r="J78" i="9"/>
  <c r="F78" i="9"/>
  <c r="B78" i="9"/>
  <c r="N77" i="9"/>
  <c r="J77" i="9"/>
  <c r="F77" i="9"/>
  <c r="B77" i="9"/>
  <c r="N76" i="9"/>
  <c r="N136" i="9" s="1"/>
  <c r="J76" i="9"/>
  <c r="F76" i="9"/>
  <c r="B76" i="9"/>
  <c r="B136" i="9" s="1"/>
  <c r="AF71" i="9"/>
  <c r="AE71" i="9"/>
  <c r="AD71" i="9"/>
  <c r="AC71" i="9"/>
  <c r="AB71" i="9"/>
  <c r="Z71" i="9"/>
  <c r="Y71" i="9"/>
  <c r="X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CE70" i="9"/>
  <c r="AA70" i="9"/>
  <c r="W70" i="9"/>
  <c r="B70" i="9"/>
  <c r="CE69" i="9"/>
  <c r="AA69" i="9"/>
  <c r="W69" i="9"/>
  <c r="B69" i="9"/>
  <c r="DB69" i="9" s="1"/>
  <c r="CB69" i="9" s="1"/>
  <c r="CE68" i="9"/>
  <c r="AA68" i="9"/>
  <c r="W68" i="9"/>
  <c r="B68" i="9"/>
  <c r="DD68" i="9" s="1"/>
  <c r="CD68" i="9" s="1"/>
  <c r="CE67" i="9"/>
  <c r="AA67" i="9"/>
  <c r="W67" i="9"/>
  <c r="B67" i="9"/>
  <c r="DA67" i="9" s="1"/>
  <c r="CA67" i="9" s="1"/>
  <c r="CE66" i="9"/>
  <c r="AA66" i="9"/>
  <c r="W66" i="9"/>
  <c r="B66" i="9"/>
  <c r="DB66" i="9" s="1"/>
  <c r="CB66" i="9" s="1"/>
  <c r="CE65" i="9"/>
  <c r="AA65" i="9"/>
  <c r="W65" i="9"/>
  <c r="B65" i="9"/>
  <c r="DC65" i="9" s="1"/>
  <c r="CC65" i="9" s="1"/>
  <c r="CE64" i="9"/>
  <c r="AA64" i="9"/>
  <c r="W64" i="9"/>
  <c r="B64" i="9"/>
  <c r="CE63" i="9"/>
  <c r="AA63" i="9"/>
  <c r="W63" i="9"/>
  <c r="B63" i="9"/>
  <c r="CE62" i="9"/>
  <c r="AA62" i="9"/>
  <c r="W62" i="9"/>
  <c r="B62" i="9"/>
  <c r="DA62" i="9" s="1"/>
  <c r="CA62" i="9" s="1"/>
  <c r="CE61" i="9"/>
  <c r="AA61" i="9"/>
  <c r="W61" i="9"/>
  <c r="B61" i="9"/>
  <c r="DB61" i="9" s="1"/>
  <c r="CB61" i="9" s="1"/>
  <c r="CE60" i="9"/>
  <c r="AA60" i="9"/>
  <c r="W60" i="9"/>
  <c r="B60" i="9"/>
  <c r="DC60" i="9" s="1"/>
  <c r="CC60" i="9" s="1"/>
  <c r="CE59" i="9"/>
  <c r="AA59" i="9"/>
  <c r="W59" i="9"/>
  <c r="B59" i="9"/>
  <c r="DD59" i="9" s="1"/>
  <c r="CD59" i="9" s="1"/>
  <c r="DB58" i="9"/>
  <c r="CB58" i="9" s="1"/>
  <c r="CE58" i="9"/>
  <c r="AA58" i="9"/>
  <c r="W58" i="9"/>
  <c r="B58" i="9"/>
  <c r="DA58" i="9" s="1"/>
  <c r="CA58" i="9" s="1"/>
  <c r="CE57" i="9"/>
  <c r="AA57" i="9"/>
  <c r="W57" i="9"/>
  <c r="B57" i="9"/>
  <c r="DC57" i="9" s="1"/>
  <c r="CC57" i="9" s="1"/>
  <c r="CE56" i="9"/>
  <c r="AA56" i="9"/>
  <c r="W56" i="9"/>
  <c r="B56" i="9"/>
  <c r="DC56" i="9" s="1"/>
  <c r="CC56" i="9" s="1"/>
  <c r="CE55" i="9"/>
  <c r="AA55" i="9"/>
  <c r="W55" i="9"/>
  <c r="B55" i="9"/>
  <c r="DA55" i="9" s="1"/>
  <c r="CA55" i="9" s="1"/>
  <c r="CE54" i="9"/>
  <c r="AA54" i="9"/>
  <c r="W54" i="9"/>
  <c r="B54" i="9"/>
  <c r="DB54" i="9" s="1"/>
  <c r="CB54" i="9" s="1"/>
  <c r="CE53" i="9"/>
  <c r="AA53" i="9"/>
  <c r="W53" i="9"/>
  <c r="B53" i="9"/>
  <c r="DB53" i="9" s="1"/>
  <c r="CB53" i="9" s="1"/>
  <c r="CE52" i="9"/>
  <c r="AA52" i="9"/>
  <c r="W52" i="9"/>
  <c r="B52" i="9"/>
  <c r="DB52" i="9" s="1"/>
  <c r="CB52" i="9" s="1"/>
  <c r="CE51" i="9"/>
  <c r="CC51" i="9"/>
  <c r="AA51" i="9"/>
  <c r="W51" i="9"/>
  <c r="B51" i="9"/>
  <c r="DC51" i="9" s="1"/>
  <c r="CE50" i="9"/>
  <c r="AA50" i="9"/>
  <c r="W50" i="9"/>
  <c r="B50" i="9"/>
  <c r="DB50" i="9" s="1"/>
  <c r="CB50" i="9" s="1"/>
  <c r="CE49" i="9"/>
  <c r="AA49" i="9"/>
  <c r="W49" i="9"/>
  <c r="B49" i="9"/>
  <c r="DA49" i="9" s="1"/>
  <c r="CA49" i="9" s="1"/>
  <c r="CE48" i="9"/>
  <c r="AA48" i="9"/>
  <c r="W48" i="9"/>
  <c r="B48" i="9"/>
  <c r="DB48" i="9" s="1"/>
  <c r="CB48" i="9" s="1"/>
  <c r="CE47" i="9"/>
  <c r="AA47" i="9"/>
  <c r="W47" i="9"/>
  <c r="B47" i="9"/>
  <c r="DC47" i="9" s="1"/>
  <c r="CC47" i="9" s="1"/>
  <c r="CE46" i="9"/>
  <c r="AA46" i="9"/>
  <c r="W46" i="9"/>
  <c r="B46" i="9"/>
  <c r="DB46" i="9" s="1"/>
  <c r="CB46" i="9" s="1"/>
  <c r="CE45" i="9"/>
  <c r="AA45" i="9"/>
  <c r="W45" i="9"/>
  <c r="B45" i="9"/>
  <c r="CE44" i="9"/>
  <c r="AA44" i="9"/>
  <c r="W44" i="9"/>
  <c r="B44" i="9"/>
  <c r="DB44" i="9" s="1"/>
  <c r="CB44" i="9" s="1"/>
  <c r="CE43" i="9"/>
  <c r="AA43" i="9"/>
  <c r="W43" i="9"/>
  <c r="B43" i="9"/>
  <c r="DC43" i="9" s="1"/>
  <c r="CC43" i="9" s="1"/>
  <c r="CE42" i="9"/>
  <c r="AA42" i="9"/>
  <c r="W42" i="9"/>
  <c r="B42" i="9"/>
  <c r="DB42" i="9" s="1"/>
  <c r="CB42" i="9" s="1"/>
  <c r="CE41" i="9"/>
  <c r="AA41" i="9"/>
  <c r="W41" i="9"/>
  <c r="B41" i="9"/>
  <c r="CE40" i="9"/>
  <c r="AA40" i="9"/>
  <c r="W40" i="9"/>
  <c r="B40" i="9"/>
  <c r="DA40" i="9" s="1"/>
  <c r="CA40" i="9" s="1"/>
  <c r="CE39" i="9"/>
  <c r="AA39" i="9"/>
  <c r="W39" i="9"/>
  <c r="B39" i="9"/>
  <c r="DC39" i="9" s="1"/>
  <c r="CC39" i="9" s="1"/>
  <c r="CE38" i="9"/>
  <c r="AA38" i="9"/>
  <c r="W38" i="9"/>
  <c r="B38" i="9"/>
  <c r="DB38" i="9" s="1"/>
  <c r="CB38" i="9" s="1"/>
  <c r="CE37" i="9"/>
  <c r="AA37" i="9"/>
  <c r="W37" i="9"/>
  <c r="B37" i="9"/>
  <c r="CE36" i="9"/>
  <c r="AA36" i="9"/>
  <c r="W36" i="9"/>
  <c r="B36" i="9"/>
  <c r="DB36" i="9" s="1"/>
  <c r="CB36" i="9" s="1"/>
  <c r="CE35" i="9"/>
  <c r="AA35" i="9"/>
  <c r="W35" i="9"/>
  <c r="B35" i="9"/>
  <c r="DB35" i="9" s="1"/>
  <c r="CB35" i="9" s="1"/>
  <c r="CE34" i="9"/>
  <c r="AA34" i="9"/>
  <c r="W34" i="9"/>
  <c r="B34" i="9"/>
  <c r="DB34" i="9" s="1"/>
  <c r="CB34" i="9" s="1"/>
  <c r="CE33" i="9"/>
  <c r="AA33" i="9"/>
  <c r="W33" i="9"/>
  <c r="B33" i="9"/>
  <c r="DD33" i="9" s="1"/>
  <c r="CD33" i="9" s="1"/>
  <c r="CE32" i="9"/>
  <c r="AA32" i="9"/>
  <c r="W32" i="9"/>
  <c r="B32" i="9"/>
  <c r="DB32" i="9" s="1"/>
  <c r="CB32" i="9" s="1"/>
  <c r="CE31" i="9"/>
  <c r="AA31" i="9"/>
  <c r="W31" i="9"/>
  <c r="B31" i="9"/>
  <c r="DC31" i="9" s="1"/>
  <c r="CC31" i="9" s="1"/>
  <c r="CE30" i="9"/>
  <c r="AA30" i="9"/>
  <c r="W30" i="9"/>
  <c r="B30" i="9"/>
  <c r="CE29" i="9"/>
  <c r="AA29" i="9"/>
  <c r="W29" i="9"/>
  <c r="B29" i="9"/>
  <c r="CE28" i="9"/>
  <c r="AA28" i="9"/>
  <c r="W28" i="9"/>
  <c r="B28" i="9"/>
  <c r="DA28" i="9" s="1"/>
  <c r="CA28" i="9" s="1"/>
  <c r="CE27" i="9"/>
  <c r="AA27" i="9"/>
  <c r="W27" i="9"/>
  <c r="B27" i="9"/>
  <c r="DB27" i="9" s="1"/>
  <c r="CB27" i="9" s="1"/>
  <c r="CE26" i="9"/>
  <c r="AA26" i="9"/>
  <c r="W26" i="9"/>
  <c r="B26" i="9"/>
  <c r="DC26" i="9" s="1"/>
  <c r="CC26" i="9" s="1"/>
  <c r="CE25" i="9"/>
  <c r="AA25" i="9"/>
  <c r="W25" i="9"/>
  <c r="B25" i="9"/>
  <c r="DA25" i="9" s="1"/>
  <c r="CA25" i="9" s="1"/>
  <c r="CE24" i="9"/>
  <c r="AA24" i="9"/>
  <c r="W24" i="9"/>
  <c r="B24" i="9"/>
  <c r="DB24" i="9" s="1"/>
  <c r="CB24" i="9" s="1"/>
  <c r="CE23" i="9"/>
  <c r="AA23" i="9"/>
  <c r="W23" i="9"/>
  <c r="B23" i="9"/>
  <c r="DC23" i="9" s="1"/>
  <c r="CC23" i="9" s="1"/>
  <c r="CE22" i="9"/>
  <c r="AA22" i="9"/>
  <c r="W22" i="9"/>
  <c r="B22" i="9"/>
  <c r="DC22" i="9" s="1"/>
  <c r="CC22" i="9" s="1"/>
  <c r="CE21" i="9"/>
  <c r="AA21" i="9"/>
  <c r="W21" i="9"/>
  <c r="DD21" i="9" s="1"/>
  <c r="CD21" i="9" s="1"/>
  <c r="B21" i="9"/>
  <c r="DA21" i="9" s="1"/>
  <c r="CA21" i="9" s="1"/>
  <c r="CE20" i="9"/>
  <c r="AA20" i="9"/>
  <c r="W20" i="9"/>
  <c r="B20" i="9"/>
  <c r="DA20" i="9" s="1"/>
  <c r="CA20" i="9" s="1"/>
  <c r="CE19" i="9"/>
  <c r="AA19" i="9"/>
  <c r="W19" i="9"/>
  <c r="B19" i="9"/>
  <c r="DC19" i="9" s="1"/>
  <c r="CC19" i="9" s="1"/>
  <c r="CE18" i="9"/>
  <c r="AA18" i="9"/>
  <c r="W18" i="9"/>
  <c r="B18" i="9"/>
  <c r="DC18" i="9" s="1"/>
  <c r="CC18" i="9" s="1"/>
  <c r="CE17" i="9"/>
  <c r="AA17" i="9"/>
  <c r="W17" i="9"/>
  <c r="B17" i="9"/>
  <c r="CE16" i="9"/>
  <c r="AA16" i="9"/>
  <c r="W16" i="9"/>
  <c r="B16" i="9"/>
  <c r="DB16" i="9" s="1"/>
  <c r="CB16" i="9" s="1"/>
  <c r="CE15" i="9"/>
  <c r="AA15" i="9"/>
  <c r="W15" i="9"/>
  <c r="B15" i="9"/>
  <c r="DB15" i="9" s="1"/>
  <c r="CB15" i="9" s="1"/>
  <c r="CE14" i="9"/>
  <c r="AA14" i="9"/>
  <c r="W14" i="9"/>
  <c r="B14" i="9"/>
  <c r="CE13" i="9"/>
  <c r="AA13" i="9"/>
  <c r="W13" i="9"/>
  <c r="B13" i="9"/>
  <c r="CE12" i="9"/>
  <c r="AA12" i="9"/>
  <c r="W12" i="9"/>
  <c r="B12" i="9"/>
  <c r="CE11" i="9"/>
  <c r="AA11" i="9"/>
  <c r="W11" i="9"/>
  <c r="B11" i="9"/>
  <c r="DA11" i="9" s="1"/>
  <c r="CA11" i="9" s="1"/>
  <c r="A5" i="9"/>
  <c r="A4" i="9"/>
  <c r="A3" i="9"/>
  <c r="A2" i="9"/>
  <c r="DD45" i="9" l="1"/>
  <c r="CD45" i="9" s="1"/>
  <c r="DA143" i="9"/>
  <c r="CA143" i="9" s="1"/>
  <c r="DC35" i="9"/>
  <c r="CC35" i="9" s="1"/>
  <c r="DC11" i="9"/>
  <c r="CC11" i="9" s="1"/>
  <c r="DD37" i="9"/>
  <c r="CD37" i="9" s="1"/>
  <c r="DD12" i="9"/>
  <c r="CD12" i="9" s="1"/>
  <c r="DB28" i="9"/>
  <c r="CB28" i="9" s="1"/>
  <c r="DD51" i="9"/>
  <c r="CD51" i="9" s="1"/>
  <c r="DD141" i="9"/>
  <c r="CD141" i="9" s="1"/>
  <c r="DB147" i="9"/>
  <c r="CB147" i="9" s="1"/>
  <c r="DB154" i="9"/>
  <c r="CB154" i="9" s="1"/>
  <c r="DA24" i="9"/>
  <c r="CA24" i="9" s="1"/>
  <c r="DC61" i="9"/>
  <c r="CC61" i="9" s="1"/>
  <c r="DC66" i="9"/>
  <c r="CC66" i="9" s="1"/>
  <c r="DB40" i="9"/>
  <c r="CB40" i="9" s="1"/>
  <c r="DB162" i="9"/>
  <c r="CB162" i="9" s="1"/>
  <c r="DA15" i="9"/>
  <c r="CA15" i="9" s="1"/>
  <c r="DB20" i="9"/>
  <c r="CB20" i="9" s="1"/>
  <c r="DA35" i="9"/>
  <c r="CA35" i="9" s="1"/>
  <c r="DA36" i="9"/>
  <c r="CA36" i="9" s="1"/>
  <c r="DD41" i="9"/>
  <c r="CD41" i="9" s="1"/>
  <c r="DA43" i="9"/>
  <c r="CA43" i="9" s="1"/>
  <c r="DA50" i="9"/>
  <c r="CA50" i="9" s="1"/>
  <c r="DB62" i="9"/>
  <c r="CB62" i="9" s="1"/>
  <c r="DB148" i="9"/>
  <c r="CB148" i="9" s="1"/>
  <c r="E171" i="9"/>
  <c r="DC161" i="9"/>
  <c r="CC161" i="9" s="1"/>
  <c r="DA16" i="9"/>
  <c r="CA16" i="9" s="1"/>
  <c r="DB39" i="9"/>
  <c r="CB39" i="9" s="1"/>
  <c r="DA54" i="9"/>
  <c r="CA54" i="9" s="1"/>
  <c r="DB19" i="9"/>
  <c r="CB19" i="9" s="1"/>
  <c r="DC27" i="9"/>
  <c r="CC27" i="9" s="1"/>
  <c r="DC48" i="9"/>
  <c r="CC48" i="9" s="1"/>
  <c r="DC54" i="9"/>
  <c r="CC54" i="9" s="1"/>
  <c r="DB150" i="9"/>
  <c r="CB150" i="9" s="1"/>
  <c r="DB11" i="9"/>
  <c r="CB11" i="9" s="1"/>
  <c r="DC15" i="9"/>
  <c r="CC15" i="9" s="1"/>
  <c r="DA23" i="9"/>
  <c r="CA23" i="9" s="1"/>
  <c r="DD25" i="9"/>
  <c r="CD25" i="9" s="1"/>
  <c r="DA44" i="9"/>
  <c r="CA44" i="9" s="1"/>
  <c r="DD55" i="9"/>
  <c r="CD55" i="9" s="1"/>
  <c r="DD64" i="9"/>
  <c r="CD64" i="9" s="1"/>
  <c r="C162" i="9"/>
  <c r="C168" i="9"/>
  <c r="DC34" i="9"/>
  <c r="CC34" i="9" s="1"/>
  <c r="DA12" i="9"/>
  <c r="CA12" i="9" s="1"/>
  <c r="DB23" i="9"/>
  <c r="CB23" i="9" s="1"/>
  <c r="DD28" i="9"/>
  <c r="CD28" i="9" s="1"/>
  <c r="DA31" i="9"/>
  <c r="CA31" i="9" s="1"/>
  <c r="DA32" i="9"/>
  <c r="CA32" i="9" s="1"/>
  <c r="DD35" i="9"/>
  <c r="CD35" i="9" s="1"/>
  <c r="DC38" i="9"/>
  <c r="CC38" i="9" s="1"/>
  <c r="DB43" i="9"/>
  <c r="CB43" i="9" s="1"/>
  <c r="DA47" i="9"/>
  <c r="CA47" i="9" s="1"/>
  <c r="DD48" i="9"/>
  <c r="CD48" i="9" s="1"/>
  <c r="DB57" i="9"/>
  <c r="CB57" i="9" s="1"/>
  <c r="DC62" i="9"/>
  <c r="CC62" i="9" s="1"/>
  <c r="DA139" i="9"/>
  <c r="CA139" i="9" s="1"/>
  <c r="DD147" i="9"/>
  <c r="CD147" i="9" s="1"/>
  <c r="DC150" i="9"/>
  <c r="CC150" i="9" s="1"/>
  <c r="DD152" i="9"/>
  <c r="CD152" i="9" s="1"/>
  <c r="DD162" i="9"/>
  <c r="CD162" i="9" s="1"/>
  <c r="C180" i="9"/>
  <c r="DA180" i="9" s="1"/>
  <c r="CA180" i="9" s="1"/>
  <c r="C182" i="9"/>
  <c r="DA182" i="9" s="1"/>
  <c r="CA182" i="9" s="1"/>
  <c r="W71" i="9"/>
  <c r="DD69" i="9"/>
  <c r="CD69" i="9" s="1"/>
  <c r="DD149" i="9"/>
  <c r="CD149" i="9" s="1"/>
  <c r="DC152" i="9"/>
  <c r="CC152" i="9" s="1"/>
  <c r="DB12" i="9"/>
  <c r="CB12" i="9" s="1"/>
  <c r="DD17" i="9"/>
  <c r="CD17" i="9" s="1"/>
  <c r="DD19" i="9"/>
  <c r="CD19" i="9" s="1"/>
  <c r="DA27" i="9"/>
  <c r="CA27" i="9" s="1"/>
  <c r="DB31" i="9"/>
  <c r="CB31" i="9" s="1"/>
  <c r="DD39" i="9"/>
  <c r="CD39" i="9" s="1"/>
  <c r="DC42" i="9"/>
  <c r="CC42" i="9" s="1"/>
  <c r="DD47" i="9"/>
  <c r="CD47" i="9" s="1"/>
  <c r="DB47" i="9"/>
  <c r="CB47" i="9" s="1"/>
  <c r="DD50" i="9"/>
  <c r="CD50" i="9" s="1"/>
  <c r="DC50" i="9"/>
  <c r="CC50" i="9" s="1"/>
  <c r="DA66" i="9"/>
  <c r="CA66" i="9" s="1"/>
  <c r="DB68" i="9"/>
  <c r="CB68" i="9" s="1"/>
  <c r="DD143" i="9"/>
  <c r="CD143" i="9" s="1"/>
  <c r="DA145" i="9"/>
  <c r="CA145" i="9" s="1"/>
  <c r="DC148" i="9"/>
  <c r="CC148" i="9" s="1"/>
  <c r="DA149" i="9"/>
  <c r="CA149" i="9" s="1"/>
  <c r="DD150" i="9"/>
  <c r="CD150" i="9" s="1"/>
  <c r="DD153" i="9"/>
  <c r="CD153" i="9" s="1"/>
  <c r="V153" i="9" s="1"/>
  <c r="AA71" i="9"/>
  <c r="DA19" i="9"/>
  <c r="CA19" i="9" s="1"/>
  <c r="DD23" i="9"/>
  <c r="CD23" i="9" s="1"/>
  <c r="DA39" i="9"/>
  <c r="CA39" i="9" s="1"/>
  <c r="DD43" i="9"/>
  <c r="CD43" i="9" s="1"/>
  <c r="DC46" i="9"/>
  <c r="CC46" i="9" s="1"/>
  <c r="DD58" i="9"/>
  <c r="CD58" i="9" s="1"/>
  <c r="DC58" i="9"/>
  <c r="CC58" i="9" s="1"/>
  <c r="AG58" i="9" s="1"/>
  <c r="DD65" i="9"/>
  <c r="CD65" i="9" s="1"/>
  <c r="DB65" i="9"/>
  <c r="CB65" i="9" s="1"/>
  <c r="DA141" i="9"/>
  <c r="CA141" i="9" s="1"/>
  <c r="DD145" i="9"/>
  <c r="CD145" i="9" s="1"/>
  <c r="DA147" i="9"/>
  <c r="CA147" i="9" s="1"/>
  <c r="DD148" i="9"/>
  <c r="CD148" i="9" s="1"/>
  <c r="V148" i="9" s="1"/>
  <c r="DB149" i="9"/>
  <c r="CB149" i="9" s="1"/>
  <c r="DD151" i="9"/>
  <c r="CD151" i="9" s="1"/>
  <c r="V151" i="9" s="1"/>
  <c r="DB152" i="9"/>
  <c r="CB152" i="9" s="1"/>
  <c r="DC154" i="9"/>
  <c r="CC154" i="9" s="1"/>
  <c r="DA162" i="9"/>
  <c r="CA162" i="9" s="1"/>
  <c r="AR162" i="9" s="1"/>
  <c r="C165" i="9"/>
  <c r="DC165" i="9" s="1"/>
  <c r="CC165" i="9" s="1"/>
  <c r="C170" i="9"/>
  <c r="DB170" i="9" s="1"/>
  <c r="CB170" i="9" s="1"/>
  <c r="DC13" i="9"/>
  <c r="CC13" i="9" s="1"/>
  <c r="DB13" i="9"/>
  <c r="CB13" i="9" s="1"/>
  <c r="DB14" i="9"/>
  <c r="CB14" i="9" s="1"/>
  <c r="DA14" i="9"/>
  <c r="CA14" i="9" s="1"/>
  <c r="DD14" i="9"/>
  <c r="CD14" i="9" s="1"/>
  <c r="DC29" i="9"/>
  <c r="CC29" i="9" s="1"/>
  <c r="DB29" i="9"/>
  <c r="CB29" i="9" s="1"/>
  <c r="DB30" i="9"/>
  <c r="CB30" i="9" s="1"/>
  <c r="DA30" i="9"/>
  <c r="CA30" i="9" s="1"/>
  <c r="DD30" i="9"/>
  <c r="CD30" i="9" s="1"/>
  <c r="J136" i="9"/>
  <c r="DD15" i="9"/>
  <c r="CD15" i="9" s="1"/>
  <c r="DA17" i="9"/>
  <c r="CA17" i="9" s="1"/>
  <c r="DD24" i="9"/>
  <c r="CD24" i="9" s="1"/>
  <c r="DC25" i="9"/>
  <c r="CC25" i="9" s="1"/>
  <c r="DB25" i="9"/>
  <c r="CB25" i="9" s="1"/>
  <c r="DB26" i="9"/>
  <c r="CB26" i="9" s="1"/>
  <c r="DA26" i="9"/>
  <c r="CA26" i="9" s="1"/>
  <c r="DD26" i="9"/>
  <c r="CD26" i="9" s="1"/>
  <c r="DD31" i="9"/>
  <c r="CD31" i="9" s="1"/>
  <c r="DB63" i="9"/>
  <c r="CB63" i="9" s="1"/>
  <c r="DC63" i="9"/>
  <c r="CC63" i="9" s="1"/>
  <c r="DD63" i="9"/>
  <c r="CD63" i="9" s="1"/>
  <c r="DA63" i="9"/>
  <c r="CA63" i="9" s="1"/>
  <c r="DA13" i="9"/>
  <c r="CA13" i="9" s="1"/>
  <c r="DD20" i="9"/>
  <c r="CD20" i="9" s="1"/>
  <c r="DC21" i="9"/>
  <c r="CC21" i="9" s="1"/>
  <c r="DB21" i="9"/>
  <c r="CB21" i="9" s="1"/>
  <c r="DB22" i="9"/>
  <c r="CB22" i="9" s="1"/>
  <c r="DA22" i="9"/>
  <c r="CA22" i="9" s="1"/>
  <c r="DD22" i="9"/>
  <c r="CD22" i="9" s="1"/>
  <c r="DD27" i="9"/>
  <c r="CD27" i="9" s="1"/>
  <c r="DA29" i="9"/>
  <c r="CA29" i="9" s="1"/>
  <c r="DC33" i="9"/>
  <c r="CC33" i="9" s="1"/>
  <c r="DB33" i="9"/>
  <c r="CB33" i="9" s="1"/>
  <c r="DA33" i="9"/>
  <c r="CA33" i="9" s="1"/>
  <c r="DC37" i="9"/>
  <c r="CC37" i="9" s="1"/>
  <c r="DA37" i="9"/>
  <c r="CA37" i="9" s="1"/>
  <c r="DB37" i="9"/>
  <c r="CB37" i="9" s="1"/>
  <c r="DC41" i="9"/>
  <c r="CC41" i="9" s="1"/>
  <c r="DA41" i="9"/>
  <c r="CA41" i="9" s="1"/>
  <c r="DB41" i="9"/>
  <c r="CB41" i="9" s="1"/>
  <c r="DC45" i="9"/>
  <c r="CC45" i="9" s="1"/>
  <c r="DA45" i="9"/>
  <c r="CA45" i="9" s="1"/>
  <c r="DB45" i="9"/>
  <c r="CB45" i="9" s="1"/>
  <c r="DA64" i="9"/>
  <c r="CA64" i="9" s="1"/>
  <c r="DB64" i="9"/>
  <c r="CB64" i="9" s="1"/>
  <c r="DC64" i="9"/>
  <c r="CC64" i="9" s="1"/>
  <c r="DE186" i="9"/>
  <c r="CE186" i="9" s="1"/>
  <c r="DA186" i="9"/>
  <c r="CA186" i="9" s="1"/>
  <c r="DD186" i="9"/>
  <c r="CD186" i="9" s="1"/>
  <c r="DG186" i="9"/>
  <c r="CG186" i="9" s="1"/>
  <c r="DB186" i="9"/>
  <c r="CB186" i="9" s="1"/>
  <c r="DF186" i="9"/>
  <c r="CF186" i="9" s="1"/>
  <c r="DC186" i="9"/>
  <c r="CC186" i="9" s="1"/>
  <c r="DD13" i="9"/>
  <c r="CD13" i="9" s="1"/>
  <c r="DC14" i="9"/>
  <c r="CC14" i="9" s="1"/>
  <c r="DD16" i="9"/>
  <c r="CD16" i="9" s="1"/>
  <c r="DC17" i="9"/>
  <c r="CC17" i="9" s="1"/>
  <c r="DB17" i="9"/>
  <c r="CB17" i="9" s="1"/>
  <c r="DB18" i="9"/>
  <c r="CB18" i="9" s="1"/>
  <c r="DA18" i="9"/>
  <c r="CA18" i="9" s="1"/>
  <c r="DD18" i="9"/>
  <c r="CD18" i="9" s="1"/>
  <c r="DD29" i="9"/>
  <c r="CD29" i="9" s="1"/>
  <c r="DC30" i="9"/>
  <c r="CC30" i="9" s="1"/>
  <c r="DD32" i="9"/>
  <c r="CD32" i="9" s="1"/>
  <c r="DD36" i="9"/>
  <c r="CD36" i="9" s="1"/>
  <c r="AG36" i="9" s="1"/>
  <c r="DD40" i="9"/>
  <c r="CD40" i="9" s="1"/>
  <c r="DD44" i="9"/>
  <c r="CD44" i="9" s="1"/>
  <c r="DA53" i="9"/>
  <c r="CA53" i="9" s="1"/>
  <c r="DC53" i="9"/>
  <c r="CC53" i="9" s="1"/>
  <c r="DD53" i="9"/>
  <c r="CD53" i="9" s="1"/>
  <c r="DD34" i="9"/>
  <c r="CD34" i="9" s="1"/>
  <c r="DD42" i="9"/>
  <c r="CD42" i="9" s="1"/>
  <c r="DB49" i="9"/>
  <c r="CB49" i="9" s="1"/>
  <c r="DB59" i="9"/>
  <c r="CB59" i="9" s="1"/>
  <c r="DC59" i="9"/>
  <c r="CC59" i="9" s="1"/>
  <c r="DA60" i="9"/>
  <c r="CA60" i="9" s="1"/>
  <c r="DB60" i="9"/>
  <c r="CB60" i="9" s="1"/>
  <c r="DD60" i="9"/>
  <c r="CD60" i="9" s="1"/>
  <c r="DA70" i="9"/>
  <c r="CA70" i="9" s="1"/>
  <c r="DC70" i="9"/>
  <c r="CC70" i="9" s="1"/>
  <c r="DD70" i="9"/>
  <c r="CD70" i="9" s="1"/>
  <c r="DD142" i="9"/>
  <c r="CD142" i="9" s="1"/>
  <c r="DA142" i="9"/>
  <c r="CA142" i="9" s="1"/>
  <c r="DD144" i="9"/>
  <c r="CD144" i="9" s="1"/>
  <c r="DA144" i="9"/>
  <c r="CA144" i="9" s="1"/>
  <c r="DB144" i="9"/>
  <c r="CB144" i="9" s="1"/>
  <c r="DC164" i="9"/>
  <c r="CC164" i="9" s="1"/>
  <c r="DD164" i="9"/>
  <c r="CD164" i="9" s="1"/>
  <c r="DB164" i="9"/>
  <c r="CB164" i="9" s="1"/>
  <c r="DA164" i="9"/>
  <c r="CA164" i="9" s="1"/>
  <c r="DC166" i="9"/>
  <c r="CC166" i="9" s="1"/>
  <c r="DD166" i="9"/>
  <c r="CD166" i="9" s="1"/>
  <c r="DB166" i="9"/>
  <c r="CB166" i="9" s="1"/>
  <c r="DA166" i="9"/>
  <c r="CA166" i="9" s="1"/>
  <c r="DC168" i="9"/>
  <c r="CC168" i="9" s="1"/>
  <c r="DD168" i="9"/>
  <c r="CD168" i="9" s="1"/>
  <c r="DB168" i="9"/>
  <c r="CB168" i="9" s="1"/>
  <c r="DA168" i="9"/>
  <c r="CA168" i="9" s="1"/>
  <c r="DD178" i="9"/>
  <c r="CD178" i="9" s="1"/>
  <c r="DG178" i="9"/>
  <c r="CG178" i="9" s="1"/>
  <c r="DB178" i="9"/>
  <c r="CB178" i="9" s="1"/>
  <c r="DC178" i="9"/>
  <c r="CC178" i="9" s="1"/>
  <c r="DF178" i="9"/>
  <c r="CF178" i="9" s="1"/>
  <c r="DE178" i="9"/>
  <c r="CE178" i="9" s="1"/>
  <c r="DB182" i="9"/>
  <c r="CB182" i="9" s="1"/>
  <c r="B71" i="9"/>
  <c r="DD11" i="9"/>
  <c r="CD11" i="9" s="1"/>
  <c r="AG11" i="9" s="1"/>
  <c r="DC12" i="9"/>
  <c r="CC12" i="9" s="1"/>
  <c r="AG12" i="9" s="1"/>
  <c r="DC16" i="9"/>
  <c r="CC16" i="9" s="1"/>
  <c r="DC20" i="9"/>
  <c r="CC20" i="9" s="1"/>
  <c r="DC24" i="9"/>
  <c r="CC24" i="9" s="1"/>
  <c r="DC28" i="9"/>
  <c r="CC28" i="9" s="1"/>
  <c r="DC32" i="9"/>
  <c r="CC32" i="9" s="1"/>
  <c r="AG32" i="9" s="1"/>
  <c r="DA34" i="9"/>
  <c r="CA34" i="9" s="1"/>
  <c r="DC36" i="9"/>
  <c r="CC36" i="9" s="1"/>
  <c r="DA38" i="9"/>
  <c r="CA38" i="9" s="1"/>
  <c r="DC40" i="9"/>
  <c r="CC40" i="9" s="1"/>
  <c r="AG40" i="9" s="1"/>
  <c r="DA42" i="9"/>
  <c r="CA42" i="9" s="1"/>
  <c r="DC44" i="9"/>
  <c r="CC44" i="9" s="1"/>
  <c r="AG44" i="9" s="1"/>
  <c r="DA46" i="9"/>
  <c r="CA46" i="9" s="1"/>
  <c r="DA48" i="9"/>
  <c r="CA48" i="9" s="1"/>
  <c r="AG48" i="9" s="1"/>
  <c r="DC49" i="9"/>
  <c r="CC49" i="9" s="1"/>
  <c r="DA51" i="9"/>
  <c r="CA51" i="9" s="1"/>
  <c r="DC52" i="9"/>
  <c r="CC52" i="9" s="1"/>
  <c r="DB55" i="9"/>
  <c r="CB55" i="9" s="1"/>
  <c r="DC55" i="9"/>
  <c r="CC55" i="9" s="1"/>
  <c r="DA56" i="9"/>
  <c r="CA56" i="9" s="1"/>
  <c r="DB56" i="9"/>
  <c r="CB56" i="9" s="1"/>
  <c r="DD56" i="9"/>
  <c r="CD56" i="9" s="1"/>
  <c r="DD61" i="9"/>
  <c r="CD61" i="9" s="1"/>
  <c r="DD66" i="9"/>
  <c r="CD66" i="9" s="1"/>
  <c r="AG66" i="9" s="1"/>
  <c r="DC68" i="9"/>
  <c r="CC68" i="9" s="1"/>
  <c r="DA68" i="9"/>
  <c r="CA68" i="9" s="1"/>
  <c r="DB142" i="9"/>
  <c r="CB142" i="9" s="1"/>
  <c r="DD38" i="9"/>
  <c r="CD38" i="9" s="1"/>
  <c r="DD46" i="9"/>
  <c r="CD46" i="9" s="1"/>
  <c r="DA52" i="9"/>
  <c r="CA52" i="9" s="1"/>
  <c r="DD49" i="9"/>
  <c r="CD49" i="9" s="1"/>
  <c r="DB51" i="9"/>
  <c r="CB51" i="9" s="1"/>
  <c r="DD52" i="9"/>
  <c r="CD52" i="9" s="1"/>
  <c r="DD54" i="9"/>
  <c r="CD54" i="9" s="1"/>
  <c r="DD57" i="9"/>
  <c r="CD57" i="9" s="1"/>
  <c r="DA59" i="9"/>
  <c r="CA59" i="9" s="1"/>
  <c r="AG59" i="9" s="1"/>
  <c r="DD62" i="9"/>
  <c r="CD62" i="9" s="1"/>
  <c r="AG62" i="9" s="1"/>
  <c r="DD67" i="9"/>
  <c r="CD67" i="9" s="1"/>
  <c r="DB67" i="9"/>
  <c r="CB67" i="9" s="1"/>
  <c r="DC67" i="9"/>
  <c r="CC67" i="9" s="1"/>
  <c r="DB70" i="9"/>
  <c r="CB70" i="9" s="1"/>
  <c r="DC142" i="9"/>
  <c r="CC142" i="9" s="1"/>
  <c r="DC144" i="9"/>
  <c r="CC144" i="9" s="1"/>
  <c r="V149" i="9"/>
  <c r="DD176" i="9"/>
  <c r="CD176" i="9" s="1"/>
  <c r="DG176" i="9"/>
  <c r="CG176" i="9" s="1"/>
  <c r="DB176" i="9"/>
  <c r="CB176" i="9" s="1"/>
  <c r="DC176" i="9"/>
  <c r="CC176" i="9" s="1"/>
  <c r="DF176" i="9"/>
  <c r="CF176" i="9" s="1"/>
  <c r="DE176" i="9"/>
  <c r="CE176" i="9" s="1"/>
  <c r="DE180" i="9"/>
  <c r="CE180" i="9" s="1"/>
  <c r="DD184" i="9"/>
  <c r="CD184" i="9" s="1"/>
  <c r="DG184" i="9"/>
  <c r="CG184" i="9" s="1"/>
  <c r="DB184" i="9"/>
  <c r="CB184" i="9" s="1"/>
  <c r="DC184" i="9"/>
  <c r="CC184" i="9" s="1"/>
  <c r="DF184" i="9"/>
  <c r="CF184" i="9" s="1"/>
  <c r="DE184" i="9"/>
  <c r="CE184" i="9" s="1"/>
  <c r="DA57" i="9"/>
  <c r="CA57" i="9" s="1"/>
  <c r="DA61" i="9"/>
  <c r="CA61" i="9" s="1"/>
  <c r="AG61" i="9" s="1"/>
  <c r="DA65" i="9"/>
  <c r="CA65" i="9" s="1"/>
  <c r="DC69" i="9"/>
  <c r="CC69" i="9" s="1"/>
  <c r="DA146" i="9"/>
  <c r="CA146" i="9" s="1"/>
  <c r="DB146" i="9"/>
  <c r="CB146" i="9" s="1"/>
  <c r="DD146" i="9"/>
  <c r="CD146" i="9" s="1"/>
  <c r="DA160" i="9"/>
  <c r="CA160" i="9" s="1"/>
  <c r="DB160" i="9"/>
  <c r="CB160" i="9" s="1"/>
  <c r="DC160" i="9"/>
  <c r="CC160" i="9" s="1"/>
  <c r="DC163" i="9"/>
  <c r="CC163" i="9" s="1"/>
  <c r="DA163" i="9"/>
  <c r="CA163" i="9" s="1"/>
  <c r="DB163" i="9"/>
  <c r="CB163" i="9" s="1"/>
  <c r="DD163" i="9"/>
  <c r="CD163" i="9" s="1"/>
  <c r="DD165" i="9"/>
  <c r="CD165" i="9" s="1"/>
  <c r="DC167" i="9"/>
  <c r="CC167" i="9" s="1"/>
  <c r="DA167" i="9"/>
  <c r="CA167" i="9" s="1"/>
  <c r="DB167" i="9"/>
  <c r="CB167" i="9" s="1"/>
  <c r="DD167" i="9"/>
  <c r="CD167" i="9" s="1"/>
  <c r="DA69" i="9"/>
  <c r="CA69" i="9" s="1"/>
  <c r="DD140" i="9"/>
  <c r="CD140" i="9" s="1"/>
  <c r="DA140" i="9"/>
  <c r="CA140" i="9" s="1"/>
  <c r="DC140" i="9"/>
  <c r="CC140" i="9" s="1"/>
  <c r="DC146" i="9"/>
  <c r="CC146" i="9" s="1"/>
  <c r="D171" i="9"/>
  <c r="B155" i="9"/>
  <c r="DC139" i="9"/>
  <c r="CC139" i="9" s="1"/>
  <c r="DC141" i="9"/>
  <c r="CC141" i="9" s="1"/>
  <c r="DC143" i="9"/>
  <c r="CC143" i="9" s="1"/>
  <c r="DC145" i="9"/>
  <c r="CC145" i="9" s="1"/>
  <c r="C177" i="9"/>
  <c r="C179" i="9"/>
  <c r="C181" i="9"/>
  <c r="C183" i="9"/>
  <c r="C185" i="9"/>
  <c r="DB139" i="9"/>
  <c r="CB139" i="9" s="1"/>
  <c r="DB161" i="9"/>
  <c r="CB161" i="9" s="1"/>
  <c r="C161" i="9"/>
  <c r="AG25" i="9" l="1"/>
  <c r="AG35" i="9"/>
  <c r="DB165" i="9"/>
  <c r="CB165" i="9" s="1"/>
  <c r="DG180" i="9"/>
  <c r="CG180" i="9" s="1"/>
  <c r="V143" i="9"/>
  <c r="DA165" i="9"/>
  <c r="CA165" i="9" s="1"/>
  <c r="V139" i="9"/>
  <c r="V141" i="9"/>
  <c r="AG69" i="9"/>
  <c r="AG33" i="9"/>
  <c r="AG21" i="9"/>
  <c r="AG31" i="9"/>
  <c r="AG15" i="9"/>
  <c r="V152" i="9"/>
  <c r="AG43" i="9"/>
  <c r="AR161" i="9"/>
  <c r="AG41" i="9"/>
  <c r="V154" i="9"/>
  <c r="AG19" i="9"/>
  <c r="AG60" i="9"/>
  <c r="DC180" i="9"/>
  <c r="CC180" i="9" s="1"/>
  <c r="AG54" i="9"/>
  <c r="AG39" i="9"/>
  <c r="AG29" i="9"/>
  <c r="AG13" i="9"/>
  <c r="DF180" i="9"/>
  <c r="CF180" i="9" s="1"/>
  <c r="DD180" i="9"/>
  <c r="CD180" i="9" s="1"/>
  <c r="AG67" i="9"/>
  <c r="V147" i="9"/>
  <c r="AG65" i="9"/>
  <c r="DB180" i="9"/>
  <c r="CB180" i="9" s="1"/>
  <c r="DC170" i="9"/>
  <c r="CC170" i="9" s="1"/>
  <c r="AG50" i="9"/>
  <c r="AG27" i="9"/>
  <c r="V150" i="9"/>
  <c r="AU184" i="9"/>
  <c r="AG55" i="9"/>
  <c r="DE182" i="9"/>
  <c r="CE182" i="9" s="1"/>
  <c r="DG182" i="9"/>
  <c r="CG182" i="9" s="1"/>
  <c r="V142" i="9"/>
  <c r="DD170" i="9"/>
  <c r="CD170" i="9" s="1"/>
  <c r="AG18" i="9"/>
  <c r="AG16" i="9"/>
  <c r="AG17" i="9"/>
  <c r="AG23" i="9"/>
  <c r="C171" i="9"/>
  <c r="AG57" i="9"/>
  <c r="AU176" i="9"/>
  <c r="AG46" i="9"/>
  <c r="AG38" i="9"/>
  <c r="AG28" i="9"/>
  <c r="DF182" i="9"/>
  <c r="CF182" i="9" s="1"/>
  <c r="DD182" i="9"/>
  <c r="CD182" i="9" s="1"/>
  <c r="AU178" i="9"/>
  <c r="DA170" i="9"/>
  <c r="CA170" i="9" s="1"/>
  <c r="AG47" i="9"/>
  <c r="V145" i="9"/>
  <c r="AG24" i="9"/>
  <c r="DC182" i="9"/>
  <c r="CC182" i="9" s="1"/>
  <c r="AG49" i="9"/>
  <c r="AG22" i="9"/>
  <c r="AG20" i="9"/>
  <c r="AG52" i="9"/>
  <c r="AG70" i="9"/>
  <c r="DF181" i="9"/>
  <c r="CF181" i="9" s="1"/>
  <c r="DB181" i="9"/>
  <c r="CB181" i="9" s="1"/>
  <c r="DE181" i="9"/>
  <c r="CE181" i="9" s="1"/>
  <c r="DG181" i="9"/>
  <c r="CG181" i="9" s="1"/>
  <c r="DA181" i="9"/>
  <c r="CA181" i="9" s="1"/>
  <c r="DC181" i="9"/>
  <c r="CC181" i="9" s="1"/>
  <c r="DD181" i="9"/>
  <c r="CD181" i="9" s="1"/>
  <c r="AG51" i="9"/>
  <c r="V144" i="9"/>
  <c r="AG45" i="9"/>
  <c r="AG30" i="9"/>
  <c r="DF179" i="9"/>
  <c r="CF179" i="9" s="1"/>
  <c r="DB179" i="9"/>
  <c r="CB179" i="9" s="1"/>
  <c r="DE179" i="9"/>
  <c r="CE179" i="9" s="1"/>
  <c r="DG179" i="9"/>
  <c r="CG179" i="9" s="1"/>
  <c r="DA179" i="9"/>
  <c r="CA179" i="9" s="1"/>
  <c r="DD179" i="9"/>
  <c r="CD179" i="9" s="1"/>
  <c r="DC179" i="9"/>
  <c r="CC179" i="9" s="1"/>
  <c r="AR167" i="9"/>
  <c r="AR165" i="9"/>
  <c r="AR163" i="9"/>
  <c r="V146" i="9"/>
  <c r="AG68" i="9"/>
  <c r="AG42" i="9"/>
  <c r="AG34" i="9"/>
  <c r="A262" i="9"/>
  <c r="AG64" i="9"/>
  <c r="DF183" i="9"/>
  <c r="CF183" i="9" s="1"/>
  <c r="DB183" i="9"/>
  <c r="CB183" i="9" s="1"/>
  <c r="DE183" i="9"/>
  <c r="CE183" i="9" s="1"/>
  <c r="DG183" i="9"/>
  <c r="CG183" i="9" s="1"/>
  <c r="DA183" i="9"/>
  <c r="CA183" i="9" s="1"/>
  <c r="DD183" i="9"/>
  <c r="CD183" i="9" s="1"/>
  <c r="DC183" i="9"/>
  <c r="CC183" i="9" s="1"/>
  <c r="V140" i="9"/>
  <c r="AG56" i="9"/>
  <c r="DG185" i="9"/>
  <c r="CG185" i="9" s="1"/>
  <c r="DC185" i="9"/>
  <c r="CC185" i="9" s="1"/>
  <c r="DF185" i="9"/>
  <c r="CF185" i="9" s="1"/>
  <c r="DB185" i="9"/>
  <c r="CB185" i="9" s="1"/>
  <c r="DD185" i="9"/>
  <c r="CD185" i="9" s="1"/>
  <c r="DE185" i="9"/>
  <c r="CE185" i="9" s="1"/>
  <c r="DA185" i="9"/>
  <c r="CA185" i="9" s="1"/>
  <c r="DF177" i="9"/>
  <c r="CF177" i="9" s="1"/>
  <c r="DB177" i="9"/>
  <c r="CB177" i="9" s="1"/>
  <c r="DE177" i="9"/>
  <c r="CE177" i="9" s="1"/>
  <c r="DG177" i="9"/>
  <c r="CG177" i="9" s="1"/>
  <c r="DA177" i="9"/>
  <c r="CA177" i="9" s="1"/>
  <c r="DC177" i="9"/>
  <c r="CC177" i="9" s="1"/>
  <c r="DD177" i="9"/>
  <c r="CD177" i="9" s="1"/>
  <c r="AR160" i="9"/>
  <c r="AR168" i="9"/>
  <c r="AR166" i="9"/>
  <c r="AR164" i="9"/>
  <c r="AG53" i="9"/>
  <c r="AU186" i="9"/>
  <c r="AG37" i="9"/>
  <c r="AG63" i="9"/>
  <c r="AG26" i="9"/>
  <c r="AG14" i="9"/>
  <c r="AU182" i="9" l="1"/>
  <c r="AR170" i="9"/>
  <c r="AU180" i="9"/>
  <c r="B262" i="9"/>
  <c r="AU177" i="9"/>
  <c r="AU183" i="9"/>
  <c r="AU179" i="9"/>
  <c r="AU181" i="9"/>
  <c r="AU185" i="9"/>
  <c r="E186" i="8" l="1"/>
  <c r="D186" i="8"/>
  <c r="E185" i="8"/>
  <c r="D185" i="8"/>
  <c r="C185" i="8" s="1"/>
  <c r="DA185" i="8" s="1"/>
  <c r="CA185" i="8" s="1"/>
  <c r="E184" i="8"/>
  <c r="D184" i="8"/>
  <c r="E183" i="8"/>
  <c r="D183" i="8"/>
  <c r="C183" i="8" s="1"/>
  <c r="DA183" i="8" s="1"/>
  <c r="CA183" i="8" s="1"/>
  <c r="E182" i="8"/>
  <c r="D182" i="8"/>
  <c r="E181" i="8"/>
  <c r="D181" i="8"/>
  <c r="C181" i="8" s="1"/>
  <c r="DA181" i="8" s="1"/>
  <c r="CA181" i="8" s="1"/>
  <c r="E180" i="8"/>
  <c r="D180" i="8"/>
  <c r="E179" i="8"/>
  <c r="D179" i="8"/>
  <c r="C179" i="8" s="1"/>
  <c r="DA179" i="8" s="1"/>
  <c r="CA179" i="8" s="1"/>
  <c r="E178" i="8"/>
  <c r="D178" i="8"/>
  <c r="E177" i="8"/>
  <c r="D177" i="8"/>
  <c r="C177" i="8" s="1"/>
  <c r="DA177" i="8" s="1"/>
  <c r="CA177" i="8" s="1"/>
  <c r="E176" i="8"/>
  <c r="D176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0" i="8"/>
  <c r="D170" i="8"/>
  <c r="E169" i="8"/>
  <c r="D169" i="8"/>
  <c r="C169" i="8" s="1"/>
  <c r="E168" i="8"/>
  <c r="D168" i="8"/>
  <c r="E167" i="8"/>
  <c r="D167" i="8"/>
  <c r="E166" i="8"/>
  <c r="D166" i="8"/>
  <c r="E165" i="8"/>
  <c r="D165" i="8"/>
  <c r="C165" i="8" s="1"/>
  <c r="DA165" i="8" s="1"/>
  <c r="CA165" i="8" s="1"/>
  <c r="E164" i="8"/>
  <c r="D164" i="8"/>
  <c r="E163" i="8"/>
  <c r="D163" i="8"/>
  <c r="E162" i="8"/>
  <c r="DC162" i="8" s="1"/>
  <c r="CC162" i="8" s="1"/>
  <c r="C162" i="8"/>
  <c r="E161" i="8"/>
  <c r="DA161" i="8" s="1"/>
  <c r="CA161" i="8" s="1"/>
  <c r="E160" i="8"/>
  <c r="D160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B154" i="8"/>
  <c r="DB154" i="8" s="1"/>
  <c r="CB154" i="8" s="1"/>
  <c r="B153" i="8"/>
  <c r="DC153" i="8" s="1"/>
  <c r="CC153" i="8" s="1"/>
  <c r="B152" i="8"/>
  <c r="DB152" i="8" s="1"/>
  <c r="CB152" i="8" s="1"/>
  <c r="B151" i="8"/>
  <c r="DC151" i="8" s="1"/>
  <c r="CC151" i="8" s="1"/>
  <c r="B150" i="8"/>
  <c r="B149" i="8"/>
  <c r="DC149" i="8" s="1"/>
  <c r="CC149" i="8" s="1"/>
  <c r="B148" i="8"/>
  <c r="DB148" i="8" s="1"/>
  <c r="CB148" i="8" s="1"/>
  <c r="B147" i="8"/>
  <c r="DC147" i="8" s="1"/>
  <c r="CC147" i="8" s="1"/>
  <c r="B146" i="8"/>
  <c r="DA146" i="8" s="1"/>
  <c r="CA146" i="8" s="1"/>
  <c r="B145" i="8"/>
  <c r="DC145" i="8" s="1"/>
  <c r="CC145" i="8" s="1"/>
  <c r="B144" i="8"/>
  <c r="DB144" i="8" s="1"/>
  <c r="CB144" i="8" s="1"/>
  <c r="B143" i="8"/>
  <c r="DC143" i="8" s="1"/>
  <c r="CC143" i="8" s="1"/>
  <c r="B142" i="8"/>
  <c r="DB142" i="8" s="1"/>
  <c r="CB142" i="8" s="1"/>
  <c r="B141" i="8"/>
  <c r="DB141" i="8" s="1"/>
  <c r="CB141" i="8" s="1"/>
  <c r="B140" i="8"/>
  <c r="DB140" i="8" s="1"/>
  <c r="CB140" i="8" s="1"/>
  <c r="B139" i="8"/>
  <c r="DB139" i="8" s="1"/>
  <c r="CB139" i="8" s="1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M136" i="8"/>
  <c r="L136" i="8"/>
  <c r="K136" i="8"/>
  <c r="I136" i="8"/>
  <c r="H136" i="8"/>
  <c r="G136" i="8"/>
  <c r="E136" i="8"/>
  <c r="D136" i="8"/>
  <c r="C136" i="8"/>
  <c r="N135" i="8"/>
  <c r="J135" i="8"/>
  <c r="F135" i="8"/>
  <c r="B135" i="8"/>
  <c r="N134" i="8"/>
  <c r="J134" i="8"/>
  <c r="F134" i="8"/>
  <c r="B134" i="8"/>
  <c r="N133" i="8"/>
  <c r="J133" i="8"/>
  <c r="F133" i="8"/>
  <c r="B133" i="8"/>
  <c r="N132" i="8"/>
  <c r="J132" i="8"/>
  <c r="F132" i="8"/>
  <c r="B132" i="8"/>
  <c r="N131" i="8"/>
  <c r="J131" i="8"/>
  <c r="F131" i="8"/>
  <c r="B131" i="8"/>
  <c r="N130" i="8"/>
  <c r="J130" i="8"/>
  <c r="F130" i="8"/>
  <c r="B130" i="8"/>
  <c r="N129" i="8"/>
  <c r="J129" i="8"/>
  <c r="F129" i="8"/>
  <c r="B129" i="8"/>
  <c r="N128" i="8"/>
  <c r="J128" i="8"/>
  <c r="F128" i="8"/>
  <c r="B128" i="8"/>
  <c r="N127" i="8"/>
  <c r="J127" i="8"/>
  <c r="F127" i="8"/>
  <c r="B127" i="8"/>
  <c r="N126" i="8"/>
  <c r="J126" i="8"/>
  <c r="F126" i="8"/>
  <c r="B126" i="8"/>
  <c r="N125" i="8"/>
  <c r="J125" i="8"/>
  <c r="F125" i="8"/>
  <c r="B125" i="8"/>
  <c r="N124" i="8"/>
  <c r="J124" i="8"/>
  <c r="F124" i="8"/>
  <c r="B124" i="8"/>
  <c r="N123" i="8"/>
  <c r="J123" i="8"/>
  <c r="F123" i="8"/>
  <c r="B123" i="8"/>
  <c r="N122" i="8"/>
  <c r="J122" i="8"/>
  <c r="F122" i="8"/>
  <c r="B122" i="8"/>
  <c r="N121" i="8"/>
  <c r="J121" i="8"/>
  <c r="F121" i="8"/>
  <c r="B121" i="8"/>
  <c r="N120" i="8"/>
  <c r="J120" i="8"/>
  <c r="F120" i="8"/>
  <c r="B120" i="8"/>
  <c r="N119" i="8"/>
  <c r="J119" i="8"/>
  <c r="F119" i="8"/>
  <c r="B119" i="8"/>
  <c r="N118" i="8"/>
  <c r="J118" i="8"/>
  <c r="F118" i="8"/>
  <c r="B118" i="8"/>
  <c r="N117" i="8"/>
  <c r="J117" i="8"/>
  <c r="F117" i="8"/>
  <c r="B117" i="8"/>
  <c r="N116" i="8"/>
  <c r="J116" i="8"/>
  <c r="F116" i="8"/>
  <c r="B116" i="8"/>
  <c r="N115" i="8"/>
  <c r="J115" i="8"/>
  <c r="F115" i="8"/>
  <c r="B115" i="8"/>
  <c r="N114" i="8"/>
  <c r="J114" i="8"/>
  <c r="F114" i="8"/>
  <c r="B114" i="8"/>
  <c r="N113" i="8"/>
  <c r="J113" i="8"/>
  <c r="F113" i="8"/>
  <c r="B113" i="8"/>
  <c r="N112" i="8"/>
  <c r="J112" i="8"/>
  <c r="F112" i="8"/>
  <c r="B112" i="8"/>
  <c r="N111" i="8"/>
  <c r="J111" i="8"/>
  <c r="F111" i="8"/>
  <c r="B111" i="8"/>
  <c r="N110" i="8"/>
  <c r="J110" i="8"/>
  <c r="F110" i="8"/>
  <c r="B110" i="8"/>
  <c r="N109" i="8"/>
  <c r="J109" i="8"/>
  <c r="F109" i="8"/>
  <c r="B109" i="8"/>
  <c r="N108" i="8"/>
  <c r="J108" i="8"/>
  <c r="F108" i="8"/>
  <c r="B108" i="8"/>
  <c r="N107" i="8"/>
  <c r="J107" i="8"/>
  <c r="F107" i="8"/>
  <c r="B107" i="8"/>
  <c r="N106" i="8"/>
  <c r="J106" i="8"/>
  <c r="F106" i="8"/>
  <c r="B106" i="8"/>
  <c r="N105" i="8"/>
  <c r="J105" i="8"/>
  <c r="F105" i="8"/>
  <c r="B105" i="8"/>
  <c r="N104" i="8"/>
  <c r="J104" i="8"/>
  <c r="F104" i="8"/>
  <c r="B104" i="8"/>
  <c r="N103" i="8"/>
  <c r="J103" i="8"/>
  <c r="F103" i="8"/>
  <c r="B103" i="8"/>
  <c r="N102" i="8"/>
  <c r="J102" i="8"/>
  <c r="F102" i="8"/>
  <c r="B102" i="8"/>
  <c r="N101" i="8"/>
  <c r="J101" i="8"/>
  <c r="F101" i="8"/>
  <c r="B101" i="8"/>
  <c r="N100" i="8"/>
  <c r="J100" i="8"/>
  <c r="F100" i="8"/>
  <c r="B100" i="8"/>
  <c r="N99" i="8"/>
  <c r="J99" i="8"/>
  <c r="F99" i="8"/>
  <c r="B99" i="8"/>
  <c r="N98" i="8"/>
  <c r="J98" i="8"/>
  <c r="F98" i="8"/>
  <c r="B98" i="8"/>
  <c r="N97" i="8"/>
  <c r="J97" i="8"/>
  <c r="F97" i="8"/>
  <c r="B97" i="8"/>
  <c r="N96" i="8"/>
  <c r="J96" i="8"/>
  <c r="F96" i="8"/>
  <c r="B96" i="8"/>
  <c r="N95" i="8"/>
  <c r="J95" i="8"/>
  <c r="F95" i="8"/>
  <c r="B95" i="8"/>
  <c r="N94" i="8"/>
  <c r="J94" i="8"/>
  <c r="F94" i="8"/>
  <c r="B94" i="8"/>
  <c r="N93" i="8"/>
  <c r="J93" i="8"/>
  <c r="F93" i="8"/>
  <c r="B93" i="8"/>
  <c r="N92" i="8"/>
  <c r="J92" i="8"/>
  <c r="F92" i="8"/>
  <c r="B92" i="8"/>
  <c r="N91" i="8"/>
  <c r="J91" i="8"/>
  <c r="F91" i="8"/>
  <c r="B91" i="8"/>
  <c r="N90" i="8"/>
  <c r="J90" i="8"/>
  <c r="F90" i="8"/>
  <c r="B90" i="8"/>
  <c r="N89" i="8"/>
  <c r="J89" i="8"/>
  <c r="F89" i="8"/>
  <c r="B89" i="8"/>
  <c r="N88" i="8"/>
  <c r="J88" i="8"/>
  <c r="F88" i="8"/>
  <c r="B88" i="8"/>
  <c r="N87" i="8"/>
  <c r="J87" i="8"/>
  <c r="F87" i="8"/>
  <c r="B87" i="8"/>
  <c r="N86" i="8"/>
  <c r="J86" i="8"/>
  <c r="F86" i="8"/>
  <c r="B86" i="8"/>
  <c r="N85" i="8"/>
  <c r="J85" i="8"/>
  <c r="F85" i="8"/>
  <c r="B85" i="8"/>
  <c r="N84" i="8"/>
  <c r="J84" i="8"/>
  <c r="F84" i="8"/>
  <c r="B84" i="8"/>
  <c r="N83" i="8"/>
  <c r="J83" i="8"/>
  <c r="F83" i="8"/>
  <c r="B83" i="8"/>
  <c r="N82" i="8"/>
  <c r="J82" i="8"/>
  <c r="F82" i="8"/>
  <c r="B82" i="8"/>
  <c r="N81" i="8"/>
  <c r="J81" i="8"/>
  <c r="F81" i="8"/>
  <c r="B81" i="8"/>
  <c r="N80" i="8"/>
  <c r="J80" i="8"/>
  <c r="F80" i="8"/>
  <c r="B80" i="8"/>
  <c r="N79" i="8"/>
  <c r="J79" i="8"/>
  <c r="F79" i="8"/>
  <c r="B79" i="8"/>
  <c r="N78" i="8"/>
  <c r="J78" i="8"/>
  <c r="F78" i="8"/>
  <c r="B78" i="8"/>
  <c r="N77" i="8"/>
  <c r="J77" i="8"/>
  <c r="F77" i="8"/>
  <c r="B77" i="8"/>
  <c r="N76" i="8"/>
  <c r="N136" i="8" s="1"/>
  <c r="J76" i="8"/>
  <c r="J136" i="8" s="1"/>
  <c r="F76" i="8"/>
  <c r="B76" i="8"/>
  <c r="B136" i="8" s="1"/>
  <c r="AF71" i="8"/>
  <c r="AE71" i="8"/>
  <c r="AD71" i="8"/>
  <c r="AC71" i="8"/>
  <c r="AB71" i="8"/>
  <c r="Z71" i="8"/>
  <c r="Y71" i="8"/>
  <c r="X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CE70" i="8"/>
  <c r="AA70" i="8"/>
  <c r="W70" i="8"/>
  <c r="B70" i="8"/>
  <c r="CE69" i="8"/>
  <c r="AA69" i="8"/>
  <c r="W69" i="8"/>
  <c r="B69" i="8"/>
  <c r="CE68" i="8"/>
  <c r="AA68" i="8"/>
  <c r="W68" i="8"/>
  <c r="B68" i="8"/>
  <c r="DC68" i="8" s="1"/>
  <c r="CC68" i="8" s="1"/>
  <c r="CE67" i="8"/>
  <c r="AA67" i="8"/>
  <c r="W67" i="8"/>
  <c r="B67" i="8"/>
  <c r="DA67" i="8" s="1"/>
  <c r="CA67" i="8" s="1"/>
  <c r="CE66" i="8"/>
  <c r="AA66" i="8"/>
  <c r="W66" i="8"/>
  <c r="B66" i="8"/>
  <c r="CE65" i="8"/>
  <c r="AA65" i="8"/>
  <c r="W65" i="8"/>
  <c r="B65" i="8"/>
  <c r="DB65" i="8" s="1"/>
  <c r="CB65" i="8" s="1"/>
  <c r="CE64" i="8"/>
  <c r="AA64" i="8"/>
  <c r="W64" i="8"/>
  <c r="B64" i="8"/>
  <c r="DC64" i="8" s="1"/>
  <c r="CC64" i="8" s="1"/>
  <c r="CE63" i="8"/>
  <c r="AA63" i="8"/>
  <c r="W63" i="8"/>
  <c r="B63" i="8"/>
  <c r="CE62" i="8"/>
  <c r="AA62" i="8"/>
  <c r="W62" i="8"/>
  <c r="B62" i="8"/>
  <c r="DA62" i="8" s="1"/>
  <c r="CA62" i="8" s="1"/>
  <c r="CE61" i="8"/>
  <c r="AA61" i="8"/>
  <c r="W61" i="8"/>
  <c r="B61" i="8"/>
  <c r="DB61" i="8" s="1"/>
  <c r="CB61" i="8" s="1"/>
  <c r="CE60" i="8"/>
  <c r="AA60" i="8"/>
  <c r="W60" i="8"/>
  <c r="B60" i="8"/>
  <c r="CE59" i="8"/>
  <c r="AA59" i="8"/>
  <c r="W59" i="8"/>
  <c r="B59" i="8"/>
  <c r="DD59" i="8" s="1"/>
  <c r="CD59" i="8" s="1"/>
  <c r="CE58" i="8"/>
  <c r="AA58" i="8"/>
  <c r="W58" i="8"/>
  <c r="B58" i="8"/>
  <c r="DA58" i="8" s="1"/>
  <c r="CA58" i="8" s="1"/>
  <c r="CE57" i="8"/>
  <c r="AA57" i="8"/>
  <c r="W57" i="8"/>
  <c r="B57" i="8"/>
  <c r="DB57" i="8" s="1"/>
  <c r="CB57" i="8" s="1"/>
  <c r="CE56" i="8"/>
  <c r="AA56" i="8"/>
  <c r="W56" i="8"/>
  <c r="B56" i="8"/>
  <c r="DC56" i="8" s="1"/>
  <c r="CC56" i="8" s="1"/>
  <c r="CE55" i="8"/>
  <c r="AA55" i="8"/>
  <c r="W55" i="8"/>
  <c r="B55" i="8"/>
  <c r="DC55" i="8" s="1"/>
  <c r="CC55" i="8" s="1"/>
  <c r="CE54" i="8"/>
  <c r="AA54" i="8"/>
  <c r="W54" i="8"/>
  <c r="B54" i="8"/>
  <c r="DA54" i="8" s="1"/>
  <c r="CA54" i="8" s="1"/>
  <c r="CE53" i="8"/>
  <c r="AA53" i="8"/>
  <c r="W53" i="8"/>
  <c r="B53" i="8"/>
  <c r="CE52" i="8"/>
  <c r="AA52" i="8"/>
  <c r="W52" i="8"/>
  <c r="B52" i="8"/>
  <c r="DC52" i="8" s="1"/>
  <c r="CC52" i="8" s="1"/>
  <c r="CE51" i="8"/>
  <c r="AA51" i="8"/>
  <c r="W51" i="8"/>
  <c r="B51" i="8"/>
  <c r="DB51" i="8" s="1"/>
  <c r="CB51" i="8" s="1"/>
  <c r="CE50" i="8"/>
  <c r="AA50" i="8"/>
  <c r="W50" i="8"/>
  <c r="B50" i="8"/>
  <c r="DB50" i="8" s="1"/>
  <c r="CB50" i="8" s="1"/>
  <c r="CE49" i="8"/>
  <c r="AA49" i="8"/>
  <c r="W49" i="8"/>
  <c r="B49" i="8"/>
  <c r="DB49" i="8" s="1"/>
  <c r="CB49" i="8" s="1"/>
  <c r="CE48" i="8"/>
  <c r="AA48" i="8"/>
  <c r="W48" i="8"/>
  <c r="B48" i="8"/>
  <c r="DC48" i="8" s="1"/>
  <c r="CC48" i="8" s="1"/>
  <c r="CE47" i="8"/>
  <c r="AA47" i="8"/>
  <c r="W47" i="8"/>
  <c r="B47" i="8"/>
  <c r="DA47" i="8" s="1"/>
  <c r="CA47" i="8" s="1"/>
  <c r="CE46" i="8"/>
  <c r="AA46" i="8"/>
  <c r="W46" i="8"/>
  <c r="B46" i="8"/>
  <c r="DC46" i="8" s="1"/>
  <c r="CC46" i="8" s="1"/>
  <c r="CE45" i="8"/>
  <c r="AA45" i="8"/>
  <c r="W45" i="8"/>
  <c r="B45" i="8"/>
  <c r="CE44" i="8"/>
  <c r="AA44" i="8"/>
  <c r="W44" i="8"/>
  <c r="B44" i="8"/>
  <c r="DA44" i="8" s="1"/>
  <c r="CA44" i="8" s="1"/>
  <c r="CE43" i="8"/>
  <c r="AA43" i="8"/>
  <c r="W43" i="8"/>
  <c r="B43" i="8"/>
  <c r="CE42" i="8"/>
  <c r="AA42" i="8"/>
  <c r="W42" i="8"/>
  <c r="B42" i="8"/>
  <c r="DC42" i="8" s="1"/>
  <c r="CC42" i="8" s="1"/>
  <c r="CE41" i="8"/>
  <c r="AA41" i="8"/>
  <c r="W41" i="8"/>
  <c r="B41" i="8"/>
  <c r="DC41" i="8" s="1"/>
  <c r="CC41" i="8" s="1"/>
  <c r="CE40" i="8"/>
  <c r="AA40" i="8"/>
  <c r="W40" i="8"/>
  <c r="B40" i="8"/>
  <c r="CE39" i="8"/>
  <c r="AA39" i="8"/>
  <c r="W39" i="8"/>
  <c r="B39" i="8"/>
  <c r="CE38" i="8"/>
  <c r="AA38" i="8"/>
  <c r="W38" i="8"/>
  <c r="B38" i="8"/>
  <c r="DC38" i="8" s="1"/>
  <c r="CC38" i="8" s="1"/>
  <c r="CE37" i="8"/>
  <c r="AA37" i="8"/>
  <c r="W37" i="8"/>
  <c r="B37" i="8"/>
  <c r="DC37" i="8" s="1"/>
  <c r="CC37" i="8" s="1"/>
  <c r="CE36" i="8"/>
  <c r="AA36" i="8"/>
  <c r="W36" i="8"/>
  <c r="B36" i="8"/>
  <c r="CE35" i="8"/>
  <c r="AA35" i="8"/>
  <c r="W35" i="8"/>
  <c r="B35" i="8"/>
  <c r="CE34" i="8"/>
  <c r="AA34" i="8"/>
  <c r="W34" i="8"/>
  <c r="B34" i="8"/>
  <c r="DC34" i="8" s="1"/>
  <c r="CC34" i="8" s="1"/>
  <c r="CE33" i="8"/>
  <c r="AA33" i="8"/>
  <c r="W33" i="8"/>
  <c r="B33" i="8"/>
  <c r="DA33" i="8" s="1"/>
  <c r="CA33" i="8" s="1"/>
  <c r="CE32" i="8"/>
  <c r="AA32" i="8"/>
  <c r="W32" i="8"/>
  <c r="B32" i="8"/>
  <c r="DC32" i="8" s="1"/>
  <c r="CC32" i="8" s="1"/>
  <c r="CE31" i="8"/>
  <c r="AA31" i="8"/>
  <c r="W31" i="8"/>
  <c r="B31" i="8"/>
  <c r="DA31" i="8" s="1"/>
  <c r="CA31" i="8" s="1"/>
  <c r="CE30" i="8"/>
  <c r="AA30" i="8"/>
  <c r="W30" i="8"/>
  <c r="B30" i="8"/>
  <c r="DC30" i="8" s="1"/>
  <c r="CC30" i="8" s="1"/>
  <c r="CE29" i="8"/>
  <c r="AA29" i="8"/>
  <c r="W29" i="8"/>
  <c r="B29" i="8"/>
  <c r="CE28" i="8"/>
  <c r="AA28" i="8"/>
  <c r="W28" i="8"/>
  <c r="B28" i="8"/>
  <c r="DC28" i="8" s="1"/>
  <c r="CC28" i="8" s="1"/>
  <c r="CE27" i="8"/>
  <c r="AA27" i="8"/>
  <c r="W27" i="8"/>
  <c r="B27" i="8"/>
  <c r="DA27" i="8" s="1"/>
  <c r="CA27" i="8" s="1"/>
  <c r="CE26" i="8"/>
  <c r="AA26" i="8"/>
  <c r="W26" i="8"/>
  <c r="B26" i="8"/>
  <c r="DC26" i="8" s="1"/>
  <c r="CC26" i="8" s="1"/>
  <c r="CE25" i="8"/>
  <c r="AA25" i="8"/>
  <c r="W25" i="8"/>
  <c r="B25" i="8"/>
  <c r="DC25" i="8" s="1"/>
  <c r="CC25" i="8" s="1"/>
  <c r="CE24" i="8"/>
  <c r="AA24" i="8"/>
  <c r="W24" i="8"/>
  <c r="B24" i="8"/>
  <c r="CE23" i="8"/>
  <c r="AA23" i="8"/>
  <c r="W23" i="8"/>
  <c r="B23" i="8"/>
  <c r="CE22" i="8"/>
  <c r="AA22" i="8"/>
  <c r="W22" i="8"/>
  <c r="B22" i="8"/>
  <c r="DC22" i="8" s="1"/>
  <c r="CC22" i="8" s="1"/>
  <c r="CE21" i="8"/>
  <c r="AA21" i="8"/>
  <c r="W21" i="8"/>
  <c r="B21" i="8"/>
  <c r="DC21" i="8" s="1"/>
  <c r="CC21" i="8" s="1"/>
  <c r="CE20" i="8"/>
  <c r="AA20" i="8"/>
  <c r="W20" i="8"/>
  <c r="B20" i="8"/>
  <c r="DC20" i="8" s="1"/>
  <c r="CC20" i="8" s="1"/>
  <c r="CE19" i="8"/>
  <c r="AA19" i="8"/>
  <c r="W19" i="8"/>
  <c r="B19" i="8"/>
  <c r="CE18" i="8"/>
  <c r="AA18" i="8"/>
  <c r="W18" i="8"/>
  <c r="B18" i="8"/>
  <c r="DC18" i="8" s="1"/>
  <c r="CC18" i="8" s="1"/>
  <c r="CE17" i="8"/>
  <c r="AA17" i="8"/>
  <c r="W17" i="8"/>
  <c r="B17" i="8"/>
  <c r="DA17" i="8" s="1"/>
  <c r="CA17" i="8" s="1"/>
  <c r="CE16" i="8"/>
  <c r="AA16" i="8"/>
  <c r="W16" i="8"/>
  <c r="B16" i="8"/>
  <c r="DC16" i="8" s="1"/>
  <c r="CC16" i="8" s="1"/>
  <c r="CE15" i="8"/>
  <c r="AA15" i="8"/>
  <c r="W15" i="8"/>
  <c r="B15" i="8"/>
  <c r="DA15" i="8" s="1"/>
  <c r="CA15" i="8" s="1"/>
  <c r="CE14" i="8"/>
  <c r="AA14" i="8"/>
  <c r="W14" i="8"/>
  <c r="B14" i="8"/>
  <c r="DC14" i="8" s="1"/>
  <c r="CC14" i="8" s="1"/>
  <c r="CE13" i="8"/>
  <c r="AA13" i="8"/>
  <c r="W13" i="8"/>
  <c r="B13" i="8"/>
  <c r="DD13" i="8" s="1"/>
  <c r="CD13" i="8" s="1"/>
  <c r="CE12" i="8"/>
  <c r="AA12" i="8"/>
  <c r="W12" i="8"/>
  <c r="B12" i="8"/>
  <c r="DC12" i="8" s="1"/>
  <c r="CC12" i="8" s="1"/>
  <c r="CE11" i="8"/>
  <c r="AA11" i="8"/>
  <c r="W11" i="8"/>
  <c r="B11" i="8"/>
  <c r="DA11" i="8" s="1"/>
  <c r="A5" i="8"/>
  <c r="A4" i="8"/>
  <c r="A3" i="8"/>
  <c r="A2" i="8"/>
  <c r="DA140" i="8" l="1"/>
  <c r="CA140" i="8" s="1"/>
  <c r="C167" i="8"/>
  <c r="DA167" i="8" s="1"/>
  <c r="CA167" i="8" s="1"/>
  <c r="DA149" i="8"/>
  <c r="CA149" i="8" s="1"/>
  <c r="DD35" i="8"/>
  <c r="CD35" i="8" s="1"/>
  <c r="DD36" i="8"/>
  <c r="CD36" i="8" s="1"/>
  <c r="DB42" i="8"/>
  <c r="CB42" i="8" s="1"/>
  <c r="DD140" i="8"/>
  <c r="CD140" i="8" s="1"/>
  <c r="DA147" i="8"/>
  <c r="CA147" i="8" s="1"/>
  <c r="V147" i="8" s="1"/>
  <c r="C166" i="8"/>
  <c r="DD166" i="8" s="1"/>
  <c r="CD166" i="8" s="1"/>
  <c r="C168" i="8"/>
  <c r="DD168" i="8" s="1"/>
  <c r="CD168" i="8" s="1"/>
  <c r="C170" i="8"/>
  <c r="C176" i="8"/>
  <c r="DB176" i="8" s="1"/>
  <c r="CB176" i="8" s="1"/>
  <c r="C178" i="8"/>
  <c r="DB178" i="8" s="1"/>
  <c r="CB178" i="8" s="1"/>
  <c r="C180" i="8"/>
  <c r="DB180" i="8" s="1"/>
  <c r="CB180" i="8" s="1"/>
  <c r="C182" i="8"/>
  <c r="DB182" i="8" s="1"/>
  <c r="CB182" i="8" s="1"/>
  <c r="C184" i="8"/>
  <c r="DB184" i="8" s="1"/>
  <c r="CB184" i="8" s="1"/>
  <c r="DC33" i="8"/>
  <c r="CC33" i="8" s="1"/>
  <c r="DD43" i="8"/>
  <c r="CD43" i="8" s="1"/>
  <c r="DD45" i="8"/>
  <c r="CD45" i="8" s="1"/>
  <c r="C163" i="8"/>
  <c r="DC163" i="8" s="1"/>
  <c r="CC163" i="8" s="1"/>
  <c r="DA26" i="8"/>
  <c r="CA26" i="8" s="1"/>
  <c r="DC13" i="8"/>
  <c r="CC13" i="8" s="1"/>
  <c r="DB18" i="8"/>
  <c r="CB18" i="8" s="1"/>
  <c r="DB41" i="8"/>
  <c r="CB41" i="8" s="1"/>
  <c r="AG41" i="8" s="1"/>
  <c r="DC59" i="8"/>
  <c r="CC59" i="8" s="1"/>
  <c r="DB17" i="8"/>
  <c r="CB17" i="8" s="1"/>
  <c r="DD19" i="8"/>
  <c r="CD19" i="8" s="1"/>
  <c r="DA21" i="8"/>
  <c r="CA21" i="8" s="1"/>
  <c r="DD24" i="8"/>
  <c r="CD24" i="8" s="1"/>
  <c r="DA25" i="8"/>
  <c r="CA25" i="8" s="1"/>
  <c r="DD29" i="8"/>
  <c r="CD29" i="8" s="1"/>
  <c r="DB33" i="8"/>
  <c r="CB33" i="8" s="1"/>
  <c r="DB37" i="8"/>
  <c r="CB37" i="8" s="1"/>
  <c r="DA42" i="8"/>
  <c r="CA42" i="8" s="1"/>
  <c r="DC54" i="8"/>
  <c r="CC54" i="8" s="1"/>
  <c r="DC67" i="8"/>
  <c r="CC67" i="8" s="1"/>
  <c r="DB146" i="8"/>
  <c r="CB146" i="8" s="1"/>
  <c r="DA18" i="8"/>
  <c r="CA18" i="8" s="1"/>
  <c r="DA22" i="8"/>
  <c r="CA22" i="8" s="1"/>
  <c r="DB34" i="8"/>
  <c r="CB34" i="8" s="1"/>
  <c r="DA41" i="8"/>
  <c r="CA41" i="8" s="1"/>
  <c r="DC51" i="8"/>
  <c r="CC51" i="8" s="1"/>
  <c r="DC58" i="8"/>
  <c r="CC58" i="8" s="1"/>
  <c r="W71" i="8"/>
  <c r="DB22" i="8"/>
  <c r="CB22" i="8" s="1"/>
  <c r="DB26" i="8"/>
  <c r="CB26" i="8" s="1"/>
  <c r="DA37" i="8"/>
  <c r="CA37" i="8" s="1"/>
  <c r="DB67" i="8"/>
  <c r="CB67" i="8" s="1"/>
  <c r="DC17" i="8"/>
  <c r="CC17" i="8" s="1"/>
  <c r="DB21" i="8"/>
  <c r="CB21" i="8" s="1"/>
  <c r="DB25" i="8"/>
  <c r="CB25" i="8" s="1"/>
  <c r="DA38" i="8"/>
  <c r="CA38" i="8" s="1"/>
  <c r="DD63" i="8"/>
  <c r="CD63" i="8" s="1"/>
  <c r="DA68" i="8"/>
  <c r="CA68" i="8" s="1"/>
  <c r="DA144" i="8"/>
  <c r="CA144" i="8" s="1"/>
  <c r="DA162" i="8"/>
  <c r="CA162" i="8" s="1"/>
  <c r="DB165" i="8"/>
  <c r="CB165" i="8" s="1"/>
  <c r="DD15" i="8"/>
  <c r="CD15" i="8" s="1"/>
  <c r="DA29" i="8"/>
  <c r="CA29" i="8" s="1"/>
  <c r="DD31" i="8"/>
  <c r="CD31" i="8" s="1"/>
  <c r="DC36" i="8"/>
  <c r="CC36" i="8" s="1"/>
  <c r="DA45" i="8"/>
  <c r="CA45" i="8" s="1"/>
  <c r="AG45" i="8" s="1"/>
  <c r="DA46" i="8"/>
  <c r="CA46" i="8" s="1"/>
  <c r="DD48" i="8"/>
  <c r="CD48" i="8" s="1"/>
  <c r="DD54" i="8"/>
  <c r="CD54" i="8" s="1"/>
  <c r="DA55" i="8"/>
  <c r="CA55" i="8" s="1"/>
  <c r="DD58" i="8"/>
  <c r="CD58" i="8" s="1"/>
  <c r="DB143" i="8"/>
  <c r="CB143" i="8" s="1"/>
  <c r="DB147" i="8"/>
  <c r="CB147" i="8" s="1"/>
  <c r="DB149" i="8"/>
  <c r="CB149" i="8" s="1"/>
  <c r="DD151" i="8"/>
  <c r="CD151" i="8" s="1"/>
  <c r="DB153" i="8"/>
  <c r="CB153" i="8" s="1"/>
  <c r="E171" i="8"/>
  <c r="DB162" i="8"/>
  <c r="CB162" i="8" s="1"/>
  <c r="DA13" i="8"/>
  <c r="CA13" i="8" s="1"/>
  <c r="DA14" i="8"/>
  <c r="CA14" i="8" s="1"/>
  <c r="DB29" i="8"/>
  <c r="CB29" i="8" s="1"/>
  <c r="DA30" i="8"/>
  <c r="CA30" i="8" s="1"/>
  <c r="DA34" i="8"/>
  <c r="CA34" i="8" s="1"/>
  <c r="DB38" i="8"/>
  <c r="CB38" i="8" s="1"/>
  <c r="DB45" i="8"/>
  <c r="CB45" i="8" s="1"/>
  <c r="DB46" i="8"/>
  <c r="CB46" i="8" s="1"/>
  <c r="AG46" i="8" s="1"/>
  <c r="DA51" i="8"/>
  <c r="CA51" i="8" s="1"/>
  <c r="DA52" i="8"/>
  <c r="CA52" i="8" s="1"/>
  <c r="DB55" i="8"/>
  <c r="CB55" i="8" s="1"/>
  <c r="DD57" i="8"/>
  <c r="CD57" i="8" s="1"/>
  <c r="DC57" i="8"/>
  <c r="CC57" i="8" s="1"/>
  <c r="DA59" i="8"/>
  <c r="CA59" i="8" s="1"/>
  <c r="DC61" i="8"/>
  <c r="CC61" i="8" s="1"/>
  <c r="DA63" i="8"/>
  <c r="CA63" i="8" s="1"/>
  <c r="AG63" i="8" s="1"/>
  <c r="DD64" i="8"/>
  <c r="CD64" i="8" s="1"/>
  <c r="DA142" i="8"/>
  <c r="CA142" i="8" s="1"/>
  <c r="DD147" i="8"/>
  <c r="CD147" i="8" s="1"/>
  <c r="DD149" i="8"/>
  <c r="CD149" i="8" s="1"/>
  <c r="V149" i="8" s="1"/>
  <c r="DD153" i="8"/>
  <c r="CD153" i="8" s="1"/>
  <c r="DD162" i="8"/>
  <c r="CD162" i="8" s="1"/>
  <c r="DE177" i="8"/>
  <c r="CE177" i="8" s="1"/>
  <c r="DC178" i="8"/>
  <c r="CC178" i="8" s="1"/>
  <c r="DE179" i="8"/>
  <c r="CE179" i="8" s="1"/>
  <c r="DC180" i="8"/>
  <c r="CC180" i="8" s="1"/>
  <c r="DE181" i="8"/>
  <c r="CE181" i="8" s="1"/>
  <c r="DC182" i="8"/>
  <c r="CC182" i="8" s="1"/>
  <c r="DE183" i="8"/>
  <c r="CE183" i="8" s="1"/>
  <c r="C186" i="8"/>
  <c r="DE186" i="8" s="1"/>
  <c r="CE186" i="8" s="1"/>
  <c r="DA56" i="8"/>
  <c r="CA56" i="8" s="1"/>
  <c r="DC63" i="8"/>
  <c r="CC63" i="8" s="1"/>
  <c r="DB151" i="8"/>
  <c r="CB151" i="8" s="1"/>
  <c r="DA153" i="8"/>
  <c r="CA153" i="8" s="1"/>
  <c r="DB13" i="8"/>
  <c r="CB13" i="8" s="1"/>
  <c r="AG13" i="8" s="1"/>
  <c r="DB14" i="8"/>
  <c r="CB14" i="8" s="1"/>
  <c r="DD25" i="8"/>
  <c r="CD25" i="8" s="1"/>
  <c r="AG25" i="8" s="1"/>
  <c r="DD27" i="8"/>
  <c r="CD27" i="8" s="1"/>
  <c r="DC29" i="8"/>
  <c r="CC29" i="8" s="1"/>
  <c r="DB30" i="8"/>
  <c r="CB30" i="8" s="1"/>
  <c r="DD41" i="8"/>
  <c r="CD41" i="8" s="1"/>
  <c r="DC44" i="8"/>
  <c r="CC44" i="8" s="1"/>
  <c r="DC45" i="8"/>
  <c r="CC45" i="8" s="1"/>
  <c r="DB59" i="8"/>
  <c r="CB59" i="8" s="1"/>
  <c r="AG59" i="8" s="1"/>
  <c r="DD61" i="8"/>
  <c r="CD61" i="8" s="1"/>
  <c r="DB63" i="8"/>
  <c r="CB63" i="8" s="1"/>
  <c r="DD142" i="8"/>
  <c r="CD142" i="8" s="1"/>
  <c r="DD144" i="8"/>
  <c r="CD144" i="8" s="1"/>
  <c r="DA151" i="8"/>
  <c r="CA151" i="8" s="1"/>
  <c r="C164" i="8"/>
  <c r="DB167" i="8"/>
  <c r="CB167" i="8" s="1"/>
  <c r="DG177" i="8"/>
  <c r="CG177" i="8" s="1"/>
  <c r="DG178" i="8"/>
  <c r="CG178" i="8" s="1"/>
  <c r="DG179" i="8"/>
  <c r="CG179" i="8" s="1"/>
  <c r="DG180" i="8"/>
  <c r="CG180" i="8" s="1"/>
  <c r="DG181" i="8"/>
  <c r="CG181" i="8" s="1"/>
  <c r="DG182" i="8"/>
  <c r="CG182" i="8" s="1"/>
  <c r="DG183" i="8"/>
  <c r="CG183" i="8" s="1"/>
  <c r="DB23" i="8"/>
  <c r="CB23" i="8" s="1"/>
  <c r="DC23" i="8"/>
  <c r="CC23" i="8" s="1"/>
  <c r="DA24" i="8"/>
  <c r="CA24" i="8" s="1"/>
  <c r="DB24" i="8"/>
  <c r="CB24" i="8" s="1"/>
  <c r="DB39" i="8"/>
  <c r="CB39" i="8" s="1"/>
  <c r="DC39" i="8"/>
  <c r="CC39" i="8" s="1"/>
  <c r="DA40" i="8"/>
  <c r="CA40" i="8" s="1"/>
  <c r="DB40" i="8"/>
  <c r="CB40" i="8" s="1"/>
  <c r="DD40" i="8"/>
  <c r="CD40" i="8" s="1"/>
  <c r="DB53" i="8"/>
  <c r="CB53" i="8" s="1"/>
  <c r="DD53" i="8"/>
  <c r="CD53" i="8" s="1"/>
  <c r="DC53" i="8"/>
  <c r="CC53" i="8" s="1"/>
  <c r="DA66" i="8"/>
  <c r="CA66" i="8" s="1"/>
  <c r="DD66" i="8"/>
  <c r="CD66" i="8" s="1"/>
  <c r="DC66" i="8"/>
  <c r="CC66" i="8" s="1"/>
  <c r="B71" i="8"/>
  <c r="DB19" i="8"/>
  <c r="CB19" i="8" s="1"/>
  <c r="DC19" i="8"/>
  <c r="CC19" i="8" s="1"/>
  <c r="DA20" i="8"/>
  <c r="CA20" i="8" s="1"/>
  <c r="DB20" i="8"/>
  <c r="CB20" i="8" s="1"/>
  <c r="DD20" i="8"/>
  <c r="CD20" i="8" s="1"/>
  <c r="DB35" i="8"/>
  <c r="CB35" i="8" s="1"/>
  <c r="DC35" i="8"/>
  <c r="CC35" i="8" s="1"/>
  <c r="DA36" i="8"/>
  <c r="CA36" i="8" s="1"/>
  <c r="DB36" i="8"/>
  <c r="CB36" i="8" s="1"/>
  <c r="DA53" i="8"/>
  <c r="CA53" i="8" s="1"/>
  <c r="DC60" i="8"/>
  <c r="CC60" i="8" s="1"/>
  <c r="DD60" i="8"/>
  <c r="CD60" i="8" s="1"/>
  <c r="DA60" i="8"/>
  <c r="CA60" i="8" s="1"/>
  <c r="DB66" i="8"/>
  <c r="CB66" i="8" s="1"/>
  <c r="DB69" i="8"/>
  <c r="CB69" i="8" s="1"/>
  <c r="DD69" i="8"/>
  <c r="CD69" i="8" s="1"/>
  <c r="DC69" i="8"/>
  <c r="CC69" i="8" s="1"/>
  <c r="CA11" i="8"/>
  <c r="DD11" i="8"/>
  <c r="CD11" i="8" s="1"/>
  <c r="AA71" i="8"/>
  <c r="DB15" i="8"/>
  <c r="CB15" i="8" s="1"/>
  <c r="DC15" i="8"/>
  <c r="CC15" i="8" s="1"/>
  <c r="DA16" i="8"/>
  <c r="CA16" i="8" s="1"/>
  <c r="DB16" i="8"/>
  <c r="CB16" i="8" s="1"/>
  <c r="DD16" i="8"/>
  <c r="CD16" i="8" s="1"/>
  <c r="DD21" i="8"/>
  <c r="CD21" i="8" s="1"/>
  <c r="DA23" i="8"/>
  <c r="CA23" i="8" s="1"/>
  <c r="DB31" i="8"/>
  <c r="CB31" i="8" s="1"/>
  <c r="DC31" i="8"/>
  <c r="CC31" i="8" s="1"/>
  <c r="DA32" i="8"/>
  <c r="CA32" i="8" s="1"/>
  <c r="DB32" i="8"/>
  <c r="CB32" i="8" s="1"/>
  <c r="DD32" i="8"/>
  <c r="CD32" i="8" s="1"/>
  <c r="DD37" i="8"/>
  <c r="CD37" i="8" s="1"/>
  <c r="AG37" i="8" s="1"/>
  <c r="DA39" i="8"/>
  <c r="CA39" i="8" s="1"/>
  <c r="DB60" i="8"/>
  <c r="CB60" i="8" s="1"/>
  <c r="DA69" i="8"/>
  <c r="CA69" i="8" s="1"/>
  <c r="F136" i="8"/>
  <c r="DB11" i="8"/>
  <c r="CB11" i="8" s="1"/>
  <c r="DC11" i="8"/>
  <c r="CC11" i="8" s="1"/>
  <c r="DA12" i="8"/>
  <c r="CA12" i="8" s="1"/>
  <c r="DB12" i="8"/>
  <c r="CB12" i="8" s="1"/>
  <c r="DD12" i="8"/>
  <c r="CD12" i="8" s="1"/>
  <c r="DD17" i="8"/>
  <c r="CD17" i="8" s="1"/>
  <c r="AG17" i="8" s="1"/>
  <c r="DA19" i="8"/>
  <c r="CA19" i="8" s="1"/>
  <c r="DD23" i="8"/>
  <c r="CD23" i="8" s="1"/>
  <c r="DC24" i="8"/>
  <c r="CC24" i="8" s="1"/>
  <c r="DB27" i="8"/>
  <c r="CB27" i="8" s="1"/>
  <c r="DC27" i="8"/>
  <c r="CC27" i="8" s="1"/>
  <c r="DA28" i="8"/>
  <c r="CA28" i="8" s="1"/>
  <c r="DB28" i="8"/>
  <c r="CB28" i="8" s="1"/>
  <c r="DD28" i="8"/>
  <c r="CD28" i="8" s="1"/>
  <c r="DD33" i="8"/>
  <c r="CD33" i="8" s="1"/>
  <c r="DA35" i="8"/>
  <c r="CA35" i="8" s="1"/>
  <c r="DD39" i="8"/>
  <c r="CD39" i="8" s="1"/>
  <c r="DC40" i="8"/>
  <c r="CC40" i="8" s="1"/>
  <c r="DB43" i="8"/>
  <c r="CB43" i="8" s="1"/>
  <c r="DC43" i="8"/>
  <c r="CC43" i="8" s="1"/>
  <c r="DA43" i="8"/>
  <c r="CA43" i="8" s="1"/>
  <c r="DD47" i="8"/>
  <c r="CD47" i="8" s="1"/>
  <c r="DC47" i="8"/>
  <c r="CC47" i="8" s="1"/>
  <c r="DB47" i="8"/>
  <c r="CB47" i="8" s="1"/>
  <c r="DD52" i="8"/>
  <c r="CD52" i="8" s="1"/>
  <c r="DD68" i="8"/>
  <c r="CD68" i="8" s="1"/>
  <c r="DC164" i="8"/>
  <c r="CC164" i="8" s="1"/>
  <c r="DA164" i="8"/>
  <c r="CA164" i="8" s="1"/>
  <c r="DB164" i="8"/>
  <c r="CB164" i="8" s="1"/>
  <c r="DD164" i="8"/>
  <c r="CD164" i="8" s="1"/>
  <c r="DA50" i="8"/>
  <c r="CA50" i="8" s="1"/>
  <c r="DD50" i="8"/>
  <c r="CD50" i="8" s="1"/>
  <c r="DC50" i="8"/>
  <c r="CC50" i="8" s="1"/>
  <c r="DA49" i="8"/>
  <c r="CA49" i="8" s="1"/>
  <c r="DA65" i="8"/>
  <c r="CA65" i="8" s="1"/>
  <c r="DD14" i="8"/>
  <c r="CD14" i="8" s="1"/>
  <c r="DD18" i="8"/>
  <c r="CD18" i="8" s="1"/>
  <c r="AG18" i="8" s="1"/>
  <c r="DD22" i="8"/>
  <c r="CD22" i="8" s="1"/>
  <c r="DD26" i="8"/>
  <c r="CD26" i="8" s="1"/>
  <c r="AG26" i="8" s="1"/>
  <c r="DD30" i="8"/>
  <c r="CD30" i="8" s="1"/>
  <c r="DD34" i="8"/>
  <c r="CD34" i="8" s="1"/>
  <c r="DD38" i="8"/>
  <c r="CD38" i="8" s="1"/>
  <c r="DD42" i="8"/>
  <c r="CD42" i="8" s="1"/>
  <c r="AG42" i="8" s="1"/>
  <c r="DB44" i="8"/>
  <c r="CB44" i="8" s="1"/>
  <c r="DD46" i="8"/>
  <c r="CD46" i="8" s="1"/>
  <c r="DB48" i="8"/>
  <c r="CB48" i="8" s="1"/>
  <c r="DD49" i="8"/>
  <c r="CD49" i="8" s="1"/>
  <c r="DD51" i="8"/>
  <c r="CD51" i="8" s="1"/>
  <c r="AG51" i="8" s="1"/>
  <c r="DB54" i="8"/>
  <c r="CB54" i="8" s="1"/>
  <c r="AG54" i="8" s="1"/>
  <c r="DA57" i="8"/>
  <c r="CA57" i="8" s="1"/>
  <c r="DD62" i="8"/>
  <c r="CD62" i="8" s="1"/>
  <c r="DB64" i="8"/>
  <c r="CB64" i="8" s="1"/>
  <c r="DD65" i="8"/>
  <c r="CD65" i="8" s="1"/>
  <c r="DD67" i="8"/>
  <c r="CD67" i="8" s="1"/>
  <c r="DC70" i="8"/>
  <c r="CC70" i="8" s="1"/>
  <c r="DB70" i="8"/>
  <c r="CB70" i="8" s="1"/>
  <c r="DD70" i="8"/>
  <c r="CD70" i="8" s="1"/>
  <c r="DA148" i="8"/>
  <c r="CA148" i="8" s="1"/>
  <c r="DC148" i="8"/>
  <c r="CC148" i="8" s="1"/>
  <c r="DD148" i="8"/>
  <c r="CD148" i="8" s="1"/>
  <c r="DA150" i="8"/>
  <c r="CA150" i="8" s="1"/>
  <c r="DC150" i="8"/>
  <c r="CC150" i="8" s="1"/>
  <c r="DD150" i="8"/>
  <c r="CD150" i="8" s="1"/>
  <c r="DB150" i="8"/>
  <c r="CB150" i="8" s="1"/>
  <c r="DD44" i="8"/>
  <c r="CD44" i="8" s="1"/>
  <c r="DB56" i="8"/>
  <c r="CB56" i="8" s="1"/>
  <c r="DB62" i="8"/>
  <c r="CB62" i="8" s="1"/>
  <c r="DC166" i="8"/>
  <c r="CC166" i="8" s="1"/>
  <c r="DA166" i="8"/>
  <c r="CA166" i="8" s="1"/>
  <c r="DB166" i="8"/>
  <c r="CB166" i="8" s="1"/>
  <c r="DD170" i="8"/>
  <c r="CD170" i="8" s="1"/>
  <c r="DA170" i="8"/>
  <c r="CA170" i="8" s="1"/>
  <c r="DB170" i="8"/>
  <c r="CB170" i="8" s="1"/>
  <c r="DC170" i="8"/>
  <c r="CC170" i="8" s="1"/>
  <c r="DA48" i="8"/>
  <c r="CA48" i="8" s="1"/>
  <c r="DC49" i="8"/>
  <c r="CC49" i="8" s="1"/>
  <c r="DB52" i="8"/>
  <c r="CB52" i="8" s="1"/>
  <c r="AG52" i="8" s="1"/>
  <c r="DD55" i="8"/>
  <c r="CD55" i="8" s="1"/>
  <c r="DD56" i="8"/>
  <c r="CD56" i="8" s="1"/>
  <c r="DB58" i="8"/>
  <c r="CB58" i="8" s="1"/>
  <c r="DA61" i="8"/>
  <c r="CA61" i="8" s="1"/>
  <c r="DC62" i="8"/>
  <c r="CC62" i="8" s="1"/>
  <c r="DA64" i="8"/>
  <c r="CA64" i="8" s="1"/>
  <c r="DC65" i="8"/>
  <c r="CC65" i="8" s="1"/>
  <c r="DB68" i="8"/>
  <c r="CB68" i="8" s="1"/>
  <c r="AG68" i="8" s="1"/>
  <c r="DA70" i="8"/>
  <c r="CA70" i="8" s="1"/>
  <c r="DD143" i="8"/>
  <c r="CD143" i="8" s="1"/>
  <c r="DA143" i="8"/>
  <c r="CA143" i="8" s="1"/>
  <c r="DD145" i="8"/>
  <c r="CD145" i="8" s="1"/>
  <c r="DA145" i="8"/>
  <c r="CA145" i="8" s="1"/>
  <c r="DB145" i="8"/>
  <c r="CB145" i="8" s="1"/>
  <c r="DC168" i="8"/>
  <c r="CC168" i="8" s="1"/>
  <c r="DA168" i="8"/>
  <c r="CA168" i="8" s="1"/>
  <c r="DB168" i="8"/>
  <c r="CB168" i="8" s="1"/>
  <c r="B155" i="8"/>
  <c r="DD139" i="8"/>
  <c r="CD139" i="8" s="1"/>
  <c r="DA139" i="8"/>
  <c r="CA139" i="8" s="1"/>
  <c r="DC139" i="8"/>
  <c r="CC139" i="8" s="1"/>
  <c r="DA152" i="8"/>
  <c r="CA152" i="8" s="1"/>
  <c r="DC152" i="8"/>
  <c r="CC152" i="8" s="1"/>
  <c r="DD152" i="8"/>
  <c r="CD152" i="8" s="1"/>
  <c r="DD141" i="8"/>
  <c r="CD141" i="8" s="1"/>
  <c r="DA141" i="8"/>
  <c r="CA141" i="8" s="1"/>
  <c r="DC141" i="8"/>
  <c r="CC141" i="8" s="1"/>
  <c r="DA154" i="8"/>
  <c r="CA154" i="8" s="1"/>
  <c r="DC154" i="8"/>
  <c r="CC154" i="8" s="1"/>
  <c r="DD154" i="8"/>
  <c r="CD154" i="8" s="1"/>
  <c r="DB161" i="8"/>
  <c r="CB161" i="8" s="1"/>
  <c r="C161" i="8"/>
  <c r="DC161" i="8"/>
  <c r="CC161" i="8" s="1"/>
  <c r="DD161" i="8"/>
  <c r="CD161" i="8" s="1"/>
  <c r="DC165" i="8"/>
  <c r="CC165" i="8" s="1"/>
  <c r="DD165" i="8"/>
  <c r="CD165" i="8" s="1"/>
  <c r="DC167" i="8"/>
  <c r="CC167" i="8" s="1"/>
  <c r="DD167" i="8"/>
  <c r="CD167" i="8" s="1"/>
  <c r="DE176" i="8"/>
  <c r="CE176" i="8" s="1"/>
  <c r="DF177" i="8"/>
  <c r="CF177" i="8" s="1"/>
  <c r="DB177" i="8"/>
  <c r="CB177" i="8" s="1"/>
  <c r="DC177" i="8"/>
  <c r="CC177" i="8" s="1"/>
  <c r="DD177" i="8"/>
  <c r="CD177" i="8" s="1"/>
  <c r="DD178" i="8"/>
  <c r="CD178" i="8" s="1"/>
  <c r="DE178" i="8"/>
  <c r="CE178" i="8" s="1"/>
  <c r="DF178" i="8"/>
  <c r="CF178" i="8" s="1"/>
  <c r="DA178" i="8"/>
  <c r="CA178" i="8" s="1"/>
  <c r="DF179" i="8"/>
  <c r="CF179" i="8" s="1"/>
  <c r="DB179" i="8"/>
  <c r="CB179" i="8" s="1"/>
  <c r="DC179" i="8"/>
  <c r="CC179" i="8" s="1"/>
  <c r="DD179" i="8"/>
  <c r="CD179" i="8" s="1"/>
  <c r="DD180" i="8"/>
  <c r="CD180" i="8" s="1"/>
  <c r="DE180" i="8"/>
  <c r="CE180" i="8" s="1"/>
  <c r="DF180" i="8"/>
  <c r="CF180" i="8" s="1"/>
  <c r="DA180" i="8"/>
  <c r="CA180" i="8" s="1"/>
  <c r="DF181" i="8"/>
  <c r="CF181" i="8" s="1"/>
  <c r="DB181" i="8"/>
  <c r="CB181" i="8" s="1"/>
  <c r="DC181" i="8"/>
  <c r="CC181" i="8" s="1"/>
  <c r="DD181" i="8"/>
  <c r="CD181" i="8" s="1"/>
  <c r="DD182" i="8"/>
  <c r="CD182" i="8" s="1"/>
  <c r="DE182" i="8"/>
  <c r="CE182" i="8" s="1"/>
  <c r="DF182" i="8"/>
  <c r="CF182" i="8" s="1"/>
  <c r="DA182" i="8"/>
  <c r="CA182" i="8" s="1"/>
  <c r="DF183" i="8"/>
  <c r="CF183" i="8" s="1"/>
  <c r="DB183" i="8"/>
  <c r="CB183" i="8" s="1"/>
  <c r="DC183" i="8"/>
  <c r="CC183" i="8" s="1"/>
  <c r="DD183" i="8"/>
  <c r="CD183" i="8" s="1"/>
  <c r="DE184" i="8"/>
  <c r="CE184" i="8" s="1"/>
  <c r="DG185" i="8"/>
  <c r="CG185" i="8" s="1"/>
  <c r="DC185" i="8"/>
  <c r="CC185" i="8" s="1"/>
  <c r="DF185" i="8"/>
  <c r="CF185" i="8" s="1"/>
  <c r="DB185" i="8"/>
  <c r="CB185" i="8" s="1"/>
  <c r="DD185" i="8"/>
  <c r="CD185" i="8" s="1"/>
  <c r="DE185" i="8"/>
  <c r="CE185" i="8" s="1"/>
  <c r="DC140" i="8"/>
  <c r="CC140" i="8" s="1"/>
  <c r="V140" i="8" s="1"/>
  <c r="DC142" i="8"/>
  <c r="CC142" i="8" s="1"/>
  <c r="V142" i="8" s="1"/>
  <c r="DC144" i="8"/>
  <c r="CC144" i="8" s="1"/>
  <c r="DD146" i="8"/>
  <c r="CD146" i="8" s="1"/>
  <c r="C160" i="8"/>
  <c r="DC146" i="8"/>
  <c r="CC146" i="8" s="1"/>
  <c r="D171" i="8"/>
  <c r="DD184" i="8" l="1"/>
  <c r="CD184" i="8" s="1"/>
  <c r="DD176" i="8"/>
  <c r="CD176" i="8" s="1"/>
  <c r="AG33" i="8"/>
  <c r="AG19" i="8"/>
  <c r="DG184" i="8"/>
  <c r="CG184" i="8" s="1"/>
  <c r="DG176" i="8"/>
  <c r="CG176" i="8" s="1"/>
  <c r="DC184" i="8"/>
  <c r="CC184" i="8" s="1"/>
  <c r="DC176" i="8"/>
  <c r="CC176" i="8" s="1"/>
  <c r="DB163" i="8"/>
  <c r="CB163" i="8" s="1"/>
  <c r="AR162" i="8"/>
  <c r="DA184" i="8"/>
  <c r="CA184" i="8" s="1"/>
  <c r="DA176" i="8"/>
  <c r="CA176" i="8" s="1"/>
  <c r="AU176" i="8" s="1"/>
  <c r="DD163" i="8"/>
  <c r="CD163" i="8" s="1"/>
  <c r="AG61" i="8"/>
  <c r="AG34" i="8"/>
  <c r="DA163" i="8"/>
  <c r="CA163" i="8" s="1"/>
  <c r="AR163" i="8" s="1"/>
  <c r="DF184" i="8"/>
  <c r="CF184" i="8" s="1"/>
  <c r="DF176" i="8"/>
  <c r="CF176" i="8" s="1"/>
  <c r="AG21" i="8"/>
  <c r="DG186" i="8"/>
  <c r="CG186" i="8" s="1"/>
  <c r="AU186" i="8" s="1"/>
  <c r="AG36" i="8"/>
  <c r="AU185" i="8"/>
  <c r="AU177" i="8"/>
  <c r="AR165" i="8"/>
  <c r="AG65" i="8"/>
  <c r="AG43" i="8"/>
  <c r="AG40" i="8"/>
  <c r="AG27" i="8"/>
  <c r="AG12" i="8"/>
  <c r="V144" i="8"/>
  <c r="AG55" i="8"/>
  <c r="AG67" i="8"/>
  <c r="AG38" i="8"/>
  <c r="AG22" i="8"/>
  <c r="AG29" i="8"/>
  <c r="AU183" i="8"/>
  <c r="AG56" i="8"/>
  <c r="AG57" i="8"/>
  <c r="AG47" i="8"/>
  <c r="AG15" i="8"/>
  <c r="DC186" i="8"/>
  <c r="CC186" i="8" s="1"/>
  <c r="DD186" i="8"/>
  <c r="CD186" i="8" s="1"/>
  <c r="AG11" i="8"/>
  <c r="V146" i="8"/>
  <c r="AR161" i="8"/>
  <c r="AR166" i="8"/>
  <c r="AG31" i="8"/>
  <c r="DF186" i="8"/>
  <c r="CF186" i="8" s="1"/>
  <c r="DA186" i="8"/>
  <c r="CA186" i="8" s="1"/>
  <c r="AG66" i="8"/>
  <c r="V153" i="8"/>
  <c r="AU181" i="8"/>
  <c r="AU179" i="8"/>
  <c r="V143" i="8"/>
  <c r="AG58" i="8"/>
  <c r="AG30" i="8"/>
  <c r="AG14" i="8"/>
  <c r="DB186" i="8"/>
  <c r="CB186" i="8" s="1"/>
  <c r="V151" i="8"/>
  <c r="AU180" i="8"/>
  <c r="AU178" i="8"/>
  <c r="V139" i="8"/>
  <c r="AR170" i="8"/>
  <c r="V148" i="8"/>
  <c r="AG49" i="8"/>
  <c r="AG50" i="8"/>
  <c r="AR164" i="8"/>
  <c r="AG35" i="8"/>
  <c r="AG69" i="8"/>
  <c r="AG20" i="8"/>
  <c r="AG24" i="8"/>
  <c r="DA160" i="8"/>
  <c r="CA160" i="8" s="1"/>
  <c r="DC160" i="8"/>
  <c r="CC160" i="8" s="1"/>
  <c r="DD160" i="8"/>
  <c r="CD160" i="8" s="1"/>
  <c r="C171" i="8"/>
  <c r="A262" i="8" s="1"/>
  <c r="DB160" i="8"/>
  <c r="CB160" i="8" s="1"/>
  <c r="AR167" i="8"/>
  <c r="AR168" i="8"/>
  <c r="V145" i="8"/>
  <c r="AG64" i="8"/>
  <c r="AG48" i="8"/>
  <c r="V150" i="8"/>
  <c r="AG28" i="8"/>
  <c r="AG39" i="8"/>
  <c r="AG23" i="8"/>
  <c r="AG53" i="8"/>
  <c r="AU184" i="8"/>
  <c r="AU182" i="8"/>
  <c r="V154" i="8"/>
  <c r="V141" i="8"/>
  <c r="V152" i="8"/>
  <c r="AG70" i="8"/>
  <c r="AG62" i="8"/>
  <c r="AG44" i="8"/>
  <c r="AG32" i="8"/>
  <c r="AG16" i="8"/>
  <c r="AG60" i="8"/>
  <c r="AR160" i="8" l="1"/>
  <c r="B262" i="8"/>
  <c r="E186" i="7" l="1"/>
  <c r="D186" i="7"/>
  <c r="C186" i="7" s="1"/>
  <c r="E185" i="7"/>
  <c r="D185" i="7"/>
  <c r="E184" i="7"/>
  <c r="D184" i="7"/>
  <c r="C184" i="7" s="1"/>
  <c r="DA184" i="7" s="1"/>
  <c r="CA184" i="7" s="1"/>
  <c r="E183" i="7"/>
  <c r="D183" i="7"/>
  <c r="E182" i="7"/>
  <c r="D182" i="7"/>
  <c r="C182" i="7" s="1"/>
  <c r="DA182" i="7" s="1"/>
  <c r="CA182" i="7" s="1"/>
  <c r="E181" i="7"/>
  <c r="D181" i="7"/>
  <c r="E180" i="7"/>
  <c r="D180" i="7"/>
  <c r="E179" i="7"/>
  <c r="D179" i="7"/>
  <c r="E178" i="7"/>
  <c r="D178" i="7"/>
  <c r="E177" i="7"/>
  <c r="D177" i="7"/>
  <c r="E176" i="7"/>
  <c r="D176" i="7"/>
  <c r="C176" i="7" s="1"/>
  <c r="DE176" i="7" s="1"/>
  <c r="CE176" i="7" s="1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0" i="7"/>
  <c r="D170" i="7"/>
  <c r="E169" i="7"/>
  <c r="D169" i="7"/>
  <c r="E168" i="7"/>
  <c r="D168" i="7"/>
  <c r="C168" i="7" s="1"/>
  <c r="E167" i="7"/>
  <c r="D167" i="7"/>
  <c r="E166" i="7"/>
  <c r="D166" i="7"/>
  <c r="E165" i="7"/>
  <c r="D165" i="7"/>
  <c r="E164" i="7"/>
  <c r="D164" i="7"/>
  <c r="E163" i="7"/>
  <c r="D163" i="7"/>
  <c r="E162" i="7"/>
  <c r="DC162" i="7" s="1"/>
  <c r="CC162" i="7" s="1"/>
  <c r="E161" i="7"/>
  <c r="DD161" i="7" s="1"/>
  <c r="CD161" i="7" s="1"/>
  <c r="E160" i="7"/>
  <c r="D160" i="7"/>
  <c r="C160" i="7" s="1"/>
  <c r="DD160" i="7" s="1"/>
  <c r="CD160" i="7" s="1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154" i="7"/>
  <c r="DA154" i="7" s="1"/>
  <c r="CA154" i="7" s="1"/>
  <c r="B153" i="7"/>
  <c r="DC153" i="7" s="1"/>
  <c r="CC153" i="7" s="1"/>
  <c r="B152" i="7"/>
  <c r="DA152" i="7" s="1"/>
  <c r="CA152" i="7" s="1"/>
  <c r="B151" i="7"/>
  <c r="DC151" i="7" s="1"/>
  <c r="CC151" i="7" s="1"/>
  <c r="B150" i="7"/>
  <c r="DA150" i="7" s="1"/>
  <c r="CA150" i="7" s="1"/>
  <c r="B149" i="7"/>
  <c r="DC149" i="7" s="1"/>
  <c r="CC149" i="7" s="1"/>
  <c r="B148" i="7"/>
  <c r="DA148" i="7" s="1"/>
  <c r="CA148" i="7" s="1"/>
  <c r="B147" i="7"/>
  <c r="DC147" i="7" s="1"/>
  <c r="CC147" i="7" s="1"/>
  <c r="B146" i="7"/>
  <c r="DC146" i="7" s="1"/>
  <c r="CC146" i="7" s="1"/>
  <c r="DD145" i="7"/>
  <c r="CD145" i="7" s="1"/>
  <c r="DA145" i="7"/>
  <c r="CA145" i="7" s="1"/>
  <c r="B145" i="7"/>
  <c r="DC145" i="7" s="1"/>
  <c r="CC145" i="7" s="1"/>
  <c r="B144" i="7"/>
  <c r="DC144" i="7" s="1"/>
  <c r="CC144" i="7" s="1"/>
  <c r="B143" i="7"/>
  <c r="DC143" i="7" s="1"/>
  <c r="CC143" i="7" s="1"/>
  <c r="DB142" i="7"/>
  <c r="CB142" i="7" s="1"/>
  <c r="B142" i="7"/>
  <c r="DC142" i="7" s="1"/>
  <c r="CC142" i="7" s="1"/>
  <c r="B141" i="7"/>
  <c r="DC141" i="7" s="1"/>
  <c r="CC141" i="7" s="1"/>
  <c r="B140" i="7"/>
  <c r="DB140" i="7" s="1"/>
  <c r="CB140" i="7" s="1"/>
  <c r="B139" i="7"/>
  <c r="DB139" i="7" s="1"/>
  <c r="CB139" i="7" s="1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M136" i="7"/>
  <c r="L136" i="7"/>
  <c r="K136" i="7"/>
  <c r="I136" i="7"/>
  <c r="H136" i="7"/>
  <c r="G136" i="7"/>
  <c r="E136" i="7"/>
  <c r="D136" i="7"/>
  <c r="C136" i="7"/>
  <c r="N135" i="7"/>
  <c r="J135" i="7"/>
  <c r="F135" i="7"/>
  <c r="B135" i="7"/>
  <c r="N134" i="7"/>
  <c r="J134" i="7"/>
  <c r="F134" i="7"/>
  <c r="B134" i="7"/>
  <c r="N133" i="7"/>
  <c r="J133" i="7"/>
  <c r="F133" i="7"/>
  <c r="B133" i="7"/>
  <c r="N132" i="7"/>
  <c r="J132" i="7"/>
  <c r="F132" i="7"/>
  <c r="B132" i="7"/>
  <c r="N131" i="7"/>
  <c r="J131" i="7"/>
  <c r="F131" i="7"/>
  <c r="B131" i="7"/>
  <c r="N130" i="7"/>
  <c r="J130" i="7"/>
  <c r="F130" i="7"/>
  <c r="B130" i="7"/>
  <c r="N129" i="7"/>
  <c r="J129" i="7"/>
  <c r="F129" i="7"/>
  <c r="B129" i="7"/>
  <c r="N128" i="7"/>
  <c r="J128" i="7"/>
  <c r="F128" i="7"/>
  <c r="B128" i="7"/>
  <c r="N127" i="7"/>
  <c r="J127" i="7"/>
  <c r="F127" i="7"/>
  <c r="B127" i="7"/>
  <c r="N126" i="7"/>
  <c r="J126" i="7"/>
  <c r="F126" i="7"/>
  <c r="B126" i="7"/>
  <c r="N125" i="7"/>
  <c r="J125" i="7"/>
  <c r="F125" i="7"/>
  <c r="B125" i="7"/>
  <c r="N124" i="7"/>
  <c r="J124" i="7"/>
  <c r="F124" i="7"/>
  <c r="B124" i="7"/>
  <c r="N123" i="7"/>
  <c r="J123" i="7"/>
  <c r="F123" i="7"/>
  <c r="B123" i="7"/>
  <c r="N122" i="7"/>
  <c r="J122" i="7"/>
  <c r="F122" i="7"/>
  <c r="B122" i="7"/>
  <c r="N121" i="7"/>
  <c r="J121" i="7"/>
  <c r="F121" i="7"/>
  <c r="B121" i="7"/>
  <c r="N120" i="7"/>
  <c r="J120" i="7"/>
  <c r="F120" i="7"/>
  <c r="B120" i="7"/>
  <c r="N119" i="7"/>
  <c r="J119" i="7"/>
  <c r="F119" i="7"/>
  <c r="B119" i="7"/>
  <c r="N118" i="7"/>
  <c r="J118" i="7"/>
  <c r="F118" i="7"/>
  <c r="B118" i="7"/>
  <c r="N117" i="7"/>
  <c r="J117" i="7"/>
  <c r="F117" i="7"/>
  <c r="B117" i="7"/>
  <c r="N116" i="7"/>
  <c r="J116" i="7"/>
  <c r="F116" i="7"/>
  <c r="B116" i="7"/>
  <c r="N115" i="7"/>
  <c r="J115" i="7"/>
  <c r="F115" i="7"/>
  <c r="B115" i="7"/>
  <c r="N114" i="7"/>
  <c r="J114" i="7"/>
  <c r="F114" i="7"/>
  <c r="B114" i="7"/>
  <c r="N113" i="7"/>
  <c r="J113" i="7"/>
  <c r="F113" i="7"/>
  <c r="B113" i="7"/>
  <c r="N112" i="7"/>
  <c r="J112" i="7"/>
  <c r="F112" i="7"/>
  <c r="B112" i="7"/>
  <c r="N111" i="7"/>
  <c r="J111" i="7"/>
  <c r="F111" i="7"/>
  <c r="B111" i="7"/>
  <c r="N110" i="7"/>
  <c r="J110" i="7"/>
  <c r="F110" i="7"/>
  <c r="B110" i="7"/>
  <c r="N109" i="7"/>
  <c r="J109" i="7"/>
  <c r="F109" i="7"/>
  <c r="B109" i="7"/>
  <c r="N108" i="7"/>
  <c r="J108" i="7"/>
  <c r="F108" i="7"/>
  <c r="B108" i="7"/>
  <c r="N107" i="7"/>
  <c r="J107" i="7"/>
  <c r="F107" i="7"/>
  <c r="B107" i="7"/>
  <c r="N106" i="7"/>
  <c r="J106" i="7"/>
  <c r="F106" i="7"/>
  <c r="B106" i="7"/>
  <c r="N105" i="7"/>
  <c r="J105" i="7"/>
  <c r="F105" i="7"/>
  <c r="B105" i="7"/>
  <c r="N104" i="7"/>
  <c r="J104" i="7"/>
  <c r="F104" i="7"/>
  <c r="B104" i="7"/>
  <c r="N103" i="7"/>
  <c r="J103" i="7"/>
  <c r="F103" i="7"/>
  <c r="B103" i="7"/>
  <c r="N102" i="7"/>
  <c r="J102" i="7"/>
  <c r="F102" i="7"/>
  <c r="B102" i="7"/>
  <c r="N101" i="7"/>
  <c r="J101" i="7"/>
  <c r="F101" i="7"/>
  <c r="B101" i="7"/>
  <c r="N100" i="7"/>
  <c r="J100" i="7"/>
  <c r="F100" i="7"/>
  <c r="B100" i="7"/>
  <c r="N99" i="7"/>
  <c r="J99" i="7"/>
  <c r="F99" i="7"/>
  <c r="B99" i="7"/>
  <c r="N98" i="7"/>
  <c r="J98" i="7"/>
  <c r="F98" i="7"/>
  <c r="B98" i="7"/>
  <c r="N97" i="7"/>
  <c r="J97" i="7"/>
  <c r="F97" i="7"/>
  <c r="B97" i="7"/>
  <c r="N96" i="7"/>
  <c r="J96" i="7"/>
  <c r="F96" i="7"/>
  <c r="B96" i="7"/>
  <c r="N95" i="7"/>
  <c r="J95" i="7"/>
  <c r="F95" i="7"/>
  <c r="B95" i="7"/>
  <c r="N94" i="7"/>
  <c r="J94" i="7"/>
  <c r="F94" i="7"/>
  <c r="B94" i="7"/>
  <c r="N93" i="7"/>
  <c r="J93" i="7"/>
  <c r="F93" i="7"/>
  <c r="B93" i="7"/>
  <c r="N92" i="7"/>
  <c r="J92" i="7"/>
  <c r="F92" i="7"/>
  <c r="B92" i="7"/>
  <c r="N91" i="7"/>
  <c r="J91" i="7"/>
  <c r="F91" i="7"/>
  <c r="B91" i="7"/>
  <c r="N90" i="7"/>
  <c r="J90" i="7"/>
  <c r="F90" i="7"/>
  <c r="B90" i="7"/>
  <c r="N89" i="7"/>
  <c r="J89" i="7"/>
  <c r="F89" i="7"/>
  <c r="B89" i="7"/>
  <c r="N88" i="7"/>
  <c r="J88" i="7"/>
  <c r="F88" i="7"/>
  <c r="B88" i="7"/>
  <c r="N87" i="7"/>
  <c r="J87" i="7"/>
  <c r="F87" i="7"/>
  <c r="B87" i="7"/>
  <c r="N86" i="7"/>
  <c r="J86" i="7"/>
  <c r="F86" i="7"/>
  <c r="B86" i="7"/>
  <c r="N85" i="7"/>
  <c r="J85" i="7"/>
  <c r="F85" i="7"/>
  <c r="B85" i="7"/>
  <c r="N84" i="7"/>
  <c r="J84" i="7"/>
  <c r="F84" i="7"/>
  <c r="B84" i="7"/>
  <c r="N83" i="7"/>
  <c r="J83" i="7"/>
  <c r="F83" i="7"/>
  <c r="B83" i="7"/>
  <c r="N82" i="7"/>
  <c r="J82" i="7"/>
  <c r="F82" i="7"/>
  <c r="B82" i="7"/>
  <c r="N81" i="7"/>
  <c r="J81" i="7"/>
  <c r="F81" i="7"/>
  <c r="B81" i="7"/>
  <c r="N80" i="7"/>
  <c r="J80" i="7"/>
  <c r="F80" i="7"/>
  <c r="B80" i="7"/>
  <c r="N79" i="7"/>
  <c r="J79" i="7"/>
  <c r="F79" i="7"/>
  <c r="B79" i="7"/>
  <c r="N78" i="7"/>
  <c r="J78" i="7"/>
  <c r="F78" i="7"/>
  <c r="B78" i="7"/>
  <c r="N77" i="7"/>
  <c r="J77" i="7"/>
  <c r="F77" i="7"/>
  <c r="B77" i="7"/>
  <c r="N76" i="7"/>
  <c r="N136" i="7" s="1"/>
  <c r="J76" i="7"/>
  <c r="F76" i="7"/>
  <c r="F136" i="7" s="1"/>
  <c r="B76" i="7"/>
  <c r="B136" i="7" s="1"/>
  <c r="AF71" i="7"/>
  <c r="AE71" i="7"/>
  <c r="AD71" i="7"/>
  <c r="AC71" i="7"/>
  <c r="AB71" i="7"/>
  <c r="Z71" i="7"/>
  <c r="Y71" i="7"/>
  <c r="X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CE70" i="7"/>
  <c r="AA70" i="7"/>
  <c r="W70" i="7"/>
  <c r="B70" i="7"/>
  <c r="DC70" i="7" s="1"/>
  <c r="CC70" i="7" s="1"/>
  <c r="CE69" i="7"/>
  <c r="AA69" i="7"/>
  <c r="W69" i="7"/>
  <c r="B69" i="7"/>
  <c r="CE68" i="7"/>
  <c r="AA68" i="7"/>
  <c r="W68" i="7"/>
  <c r="B68" i="7"/>
  <c r="DC68" i="7" s="1"/>
  <c r="CC68" i="7" s="1"/>
  <c r="CE67" i="7"/>
  <c r="AA67" i="7"/>
  <c r="W67" i="7"/>
  <c r="B67" i="7"/>
  <c r="DB67" i="7" s="1"/>
  <c r="CB67" i="7" s="1"/>
  <c r="CE66" i="7"/>
  <c r="AA66" i="7"/>
  <c r="W66" i="7"/>
  <c r="B66" i="7"/>
  <c r="DB66" i="7" s="1"/>
  <c r="CB66" i="7" s="1"/>
  <c r="CE65" i="7"/>
  <c r="AA65" i="7"/>
  <c r="W65" i="7"/>
  <c r="B65" i="7"/>
  <c r="CE64" i="7"/>
  <c r="AA64" i="7"/>
  <c r="W64" i="7"/>
  <c r="B64" i="7"/>
  <c r="DC64" i="7" s="1"/>
  <c r="CC64" i="7" s="1"/>
  <c r="CE63" i="7"/>
  <c r="AA63" i="7"/>
  <c r="W63" i="7"/>
  <c r="B63" i="7"/>
  <c r="CE62" i="7"/>
  <c r="AA62" i="7"/>
  <c r="W62" i="7"/>
  <c r="B62" i="7"/>
  <c r="DB62" i="7" s="1"/>
  <c r="CB62" i="7" s="1"/>
  <c r="CE61" i="7"/>
  <c r="AA61" i="7"/>
  <c r="W61" i="7"/>
  <c r="B61" i="7"/>
  <c r="DB61" i="7" s="1"/>
  <c r="CB61" i="7" s="1"/>
  <c r="CE60" i="7"/>
  <c r="AA60" i="7"/>
  <c r="W60" i="7"/>
  <c r="B60" i="7"/>
  <c r="CE59" i="7"/>
  <c r="AA59" i="7"/>
  <c r="W59" i="7"/>
  <c r="B59" i="7"/>
  <c r="DB59" i="7" s="1"/>
  <c r="CB59" i="7" s="1"/>
  <c r="CE58" i="7"/>
  <c r="AA58" i="7"/>
  <c r="W58" i="7"/>
  <c r="B58" i="7"/>
  <c r="DA58" i="7" s="1"/>
  <c r="CA58" i="7" s="1"/>
  <c r="CE57" i="7"/>
  <c r="AA57" i="7"/>
  <c r="W57" i="7"/>
  <c r="B57" i="7"/>
  <c r="DB57" i="7" s="1"/>
  <c r="CB57" i="7" s="1"/>
  <c r="CE56" i="7"/>
  <c r="AA56" i="7"/>
  <c r="W56" i="7"/>
  <c r="B56" i="7"/>
  <c r="CE55" i="7"/>
  <c r="AA55" i="7"/>
  <c r="W55" i="7"/>
  <c r="B55" i="7"/>
  <c r="DC55" i="7" s="1"/>
  <c r="CC55" i="7" s="1"/>
  <c r="CE54" i="7"/>
  <c r="AA54" i="7"/>
  <c r="W54" i="7"/>
  <c r="B54" i="7"/>
  <c r="DA54" i="7" s="1"/>
  <c r="CA54" i="7" s="1"/>
  <c r="CE53" i="7"/>
  <c r="AA53" i="7"/>
  <c r="W53" i="7"/>
  <c r="B53" i="7"/>
  <c r="DC53" i="7" s="1"/>
  <c r="CC53" i="7" s="1"/>
  <c r="CE52" i="7"/>
  <c r="AA52" i="7"/>
  <c r="W52" i="7"/>
  <c r="B52" i="7"/>
  <c r="DC52" i="7" s="1"/>
  <c r="CC52" i="7" s="1"/>
  <c r="CE51" i="7"/>
  <c r="AA51" i="7"/>
  <c r="W51" i="7"/>
  <c r="B51" i="7"/>
  <c r="DC51" i="7" s="1"/>
  <c r="CC51" i="7" s="1"/>
  <c r="CE50" i="7"/>
  <c r="AA50" i="7"/>
  <c r="W50" i="7"/>
  <c r="B50" i="7"/>
  <c r="DC50" i="7" s="1"/>
  <c r="CC50" i="7" s="1"/>
  <c r="CE49" i="7"/>
  <c r="AA49" i="7"/>
  <c r="W49" i="7"/>
  <c r="B49" i="7"/>
  <c r="CE48" i="7"/>
  <c r="AA48" i="7"/>
  <c r="W48" i="7"/>
  <c r="DD48" i="7" s="1"/>
  <c r="CD48" i="7" s="1"/>
  <c r="B48" i="7"/>
  <c r="DC48" i="7" s="1"/>
  <c r="CC48" i="7" s="1"/>
  <c r="CE47" i="7"/>
  <c r="AA47" i="7"/>
  <c r="W47" i="7"/>
  <c r="B47" i="7"/>
  <c r="DA47" i="7" s="1"/>
  <c r="CA47" i="7" s="1"/>
  <c r="CE46" i="7"/>
  <c r="AA46" i="7"/>
  <c r="W46" i="7"/>
  <c r="B46" i="7"/>
  <c r="DB46" i="7" s="1"/>
  <c r="CB46" i="7" s="1"/>
  <c r="CE45" i="7"/>
  <c r="AA45" i="7"/>
  <c r="W45" i="7"/>
  <c r="B45" i="7"/>
  <c r="DB45" i="7" s="1"/>
  <c r="CB45" i="7" s="1"/>
  <c r="CE44" i="7"/>
  <c r="AA44" i="7"/>
  <c r="W44" i="7"/>
  <c r="B44" i="7"/>
  <c r="CE43" i="7"/>
  <c r="AA43" i="7"/>
  <c r="W43" i="7"/>
  <c r="B43" i="7"/>
  <c r="DA43" i="7" s="1"/>
  <c r="CA43" i="7" s="1"/>
  <c r="CE42" i="7"/>
  <c r="AA42" i="7"/>
  <c r="W42" i="7"/>
  <c r="B42" i="7"/>
  <c r="DA42" i="7" s="1"/>
  <c r="CA42" i="7" s="1"/>
  <c r="CE41" i="7"/>
  <c r="AA41" i="7"/>
  <c r="W41" i="7"/>
  <c r="B41" i="7"/>
  <c r="DC41" i="7" s="1"/>
  <c r="CC41" i="7" s="1"/>
  <c r="CE40" i="7"/>
  <c r="AA40" i="7"/>
  <c r="W40" i="7"/>
  <c r="B40" i="7"/>
  <c r="DC40" i="7" s="1"/>
  <c r="CC40" i="7" s="1"/>
  <c r="CE39" i="7"/>
  <c r="AA39" i="7"/>
  <c r="W39" i="7"/>
  <c r="B39" i="7"/>
  <c r="DA39" i="7" s="1"/>
  <c r="CA39" i="7" s="1"/>
  <c r="CE38" i="7"/>
  <c r="AA38" i="7"/>
  <c r="W38" i="7"/>
  <c r="B38" i="7"/>
  <c r="DB38" i="7" s="1"/>
  <c r="CB38" i="7" s="1"/>
  <c r="CE37" i="7"/>
  <c r="AA37" i="7"/>
  <c r="W37" i="7"/>
  <c r="B37" i="7"/>
  <c r="DD37" i="7" s="1"/>
  <c r="CD37" i="7" s="1"/>
  <c r="CE36" i="7"/>
  <c r="AA36" i="7"/>
  <c r="W36" i="7"/>
  <c r="B36" i="7"/>
  <c r="CE35" i="7"/>
  <c r="AA35" i="7"/>
  <c r="W35" i="7"/>
  <c r="B35" i="7"/>
  <c r="DA35" i="7" s="1"/>
  <c r="CA35" i="7" s="1"/>
  <c r="CE34" i="7"/>
  <c r="AA34" i="7"/>
  <c r="W34" i="7"/>
  <c r="B34" i="7"/>
  <c r="DA34" i="7" s="1"/>
  <c r="CA34" i="7" s="1"/>
  <c r="CE33" i="7"/>
  <c r="AA33" i="7"/>
  <c r="W33" i="7"/>
  <c r="B33" i="7"/>
  <c r="DB33" i="7" s="1"/>
  <c r="CB33" i="7" s="1"/>
  <c r="CE32" i="7"/>
  <c r="AA32" i="7"/>
  <c r="W32" i="7"/>
  <c r="B32" i="7"/>
  <c r="DC32" i="7" s="1"/>
  <c r="CC32" i="7" s="1"/>
  <c r="CE31" i="7"/>
  <c r="AA31" i="7"/>
  <c r="W31" i="7"/>
  <c r="B31" i="7"/>
  <c r="DD31" i="7" s="1"/>
  <c r="CD31" i="7" s="1"/>
  <c r="CE30" i="7"/>
  <c r="AA30" i="7"/>
  <c r="W30" i="7"/>
  <c r="B30" i="7"/>
  <c r="DD30" i="7" s="1"/>
  <c r="CD30" i="7" s="1"/>
  <c r="CE29" i="7"/>
  <c r="AA29" i="7"/>
  <c r="W29" i="7"/>
  <c r="B29" i="7"/>
  <c r="DC29" i="7" s="1"/>
  <c r="CC29" i="7" s="1"/>
  <c r="CE28" i="7"/>
  <c r="AA28" i="7"/>
  <c r="W28" i="7"/>
  <c r="B28" i="7"/>
  <c r="DC28" i="7" s="1"/>
  <c r="CC28" i="7" s="1"/>
  <c r="CE27" i="7"/>
  <c r="AA27" i="7"/>
  <c r="W27" i="7"/>
  <c r="B27" i="7"/>
  <c r="CE26" i="7"/>
  <c r="AA26" i="7"/>
  <c r="W26" i="7"/>
  <c r="B26" i="7"/>
  <c r="DA26" i="7" s="1"/>
  <c r="CA26" i="7" s="1"/>
  <c r="CE25" i="7"/>
  <c r="AA25" i="7"/>
  <c r="W25" i="7"/>
  <c r="B25" i="7"/>
  <c r="DC25" i="7" s="1"/>
  <c r="CC25" i="7" s="1"/>
  <c r="CE24" i="7"/>
  <c r="AA24" i="7"/>
  <c r="W24" i="7"/>
  <c r="B24" i="7"/>
  <c r="DC24" i="7" s="1"/>
  <c r="CC24" i="7" s="1"/>
  <c r="CE23" i="7"/>
  <c r="AA23" i="7"/>
  <c r="W23" i="7"/>
  <c r="B23" i="7"/>
  <c r="DA23" i="7" s="1"/>
  <c r="CA23" i="7" s="1"/>
  <c r="CE22" i="7"/>
  <c r="AA22" i="7"/>
  <c r="W22" i="7"/>
  <c r="B22" i="7"/>
  <c r="DA22" i="7" s="1"/>
  <c r="CA22" i="7" s="1"/>
  <c r="CE21" i="7"/>
  <c r="AA21" i="7"/>
  <c r="W21" i="7"/>
  <c r="B21" i="7"/>
  <c r="DC21" i="7" s="1"/>
  <c r="CC21" i="7" s="1"/>
  <c r="CE20" i="7"/>
  <c r="AA20" i="7"/>
  <c r="W20" i="7"/>
  <c r="B20" i="7"/>
  <c r="CE19" i="7"/>
  <c r="AA19" i="7"/>
  <c r="W19" i="7"/>
  <c r="B19" i="7"/>
  <c r="DB18" i="7"/>
  <c r="CB18" i="7" s="1"/>
  <c r="CE18" i="7"/>
  <c r="AA18" i="7"/>
  <c r="W18" i="7"/>
  <c r="B18" i="7"/>
  <c r="DA18" i="7" s="1"/>
  <c r="CA18" i="7" s="1"/>
  <c r="CE17" i="7"/>
  <c r="AA17" i="7"/>
  <c r="W17" i="7"/>
  <c r="B17" i="7"/>
  <c r="DC17" i="7" s="1"/>
  <c r="CC17" i="7" s="1"/>
  <c r="CE16" i="7"/>
  <c r="AA16" i="7"/>
  <c r="W16" i="7"/>
  <c r="B16" i="7"/>
  <c r="DC16" i="7" s="1"/>
  <c r="CC16" i="7" s="1"/>
  <c r="CE15" i="7"/>
  <c r="AA15" i="7"/>
  <c r="W15" i="7"/>
  <c r="B15" i="7"/>
  <c r="CE14" i="7"/>
  <c r="AA14" i="7"/>
  <c r="W14" i="7"/>
  <c r="B14" i="7"/>
  <c r="DB14" i="7" s="1"/>
  <c r="CB14" i="7" s="1"/>
  <c r="CE13" i="7"/>
  <c r="AA13" i="7"/>
  <c r="W13" i="7"/>
  <c r="B13" i="7"/>
  <c r="DA13" i="7" s="1"/>
  <c r="CA13" i="7" s="1"/>
  <c r="CE12" i="7"/>
  <c r="AA12" i="7"/>
  <c r="W12" i="7"/>
  <c r="B12" i="7"/>
  <c r="DC12" i="7" s="1"/>
  <c r="CC12" i="7" s="1"/>
  <c r="CE11" i="7"/>
  <c r="AA11" i="7"/>
  <c r="W11" i="7"/>
  <c r="B11" i="7"/>
  <c r="DD11" i="7" s="1"/>
  <c r="CD11" i="7" s="1"/>
  <c r="A5" i="7"/>
  <c r="A4" i="7"/>
  <c r="A3" i="7"/>
  <c r="A2" i="7"/>
  <c r="DC45" i="7" l="1"/>
  <c r="CC45" i="7" s="1"/>
  <c r="DB17" i="7"/>
  <c r="CB17" i="7" s="1"/>
  <c r="DB55" i="7"/>
  <c r="CB55" i="7" s="1"/>
  <c r="DA149" i="7"/>
  <c r="CA149" i="7" s="1"/>
  <c r="DB151" i="7"/>
  <c r="CB151" i="7" s="1"/>
  <c r="DB154" i="7"/>
  <c r="CB154" i="7" s="1"/>
  <c r="C162" i="7"/>
  <c r="C166" i="7"/>
  <c r="DD166" i="7" s="1"/>
  <c r="CD166" i="7" s="1"/>
  <c r="DA17" i="7"/>
  <c r="CA17" i="7" s="1"/>
  <c r="DD154" i="7"/>
  <c r="CD154" i="7" s="1"/>
  <c r="DD150" i="7"/>
  <c r="CD150" i="7" s="1"/>
  <c r="DC13" i="7"/>
  <c r="CC13" i="7" s="1"/>
  <c r="DD23" i="7"/>
  <c r="CD23" i="7" s="1"/>
  <c r="DA33" i="7"/>
  <c r="CA33" i="7" s="1"/>
  <c r="DA68" i="7"/>
  <c r="CA68" i="7" s="1"/>
  <c r="DD139" i="7"/>
  <c r="CD139" i="7" s="1"/>
  <c r="DB21" i="7"/>
  <c r="CB21" i="7" s="1"/>
  <c r="DB25" i="7"/>
  <c r="CB25" i="7" s="1"/>
  <c r="DB26" i="7"/>
  <c r="CB26" i="7" s="1"/>
  <c r="DC33" i="7"/>
  <c r="CC33" i="7" s="1"/>
  <c r="DB42" i="7"/>
  <c r="CB42" i="7" s="1"/>
  <c r="DC47" i="7"/>
  <c r="CC47" i="7" s="1"/>
  <c r="DD60" i="7"/>
  <c r="CD60" i="7" s="1"/>
  <c r="DD63" i="7"/>
  <c r="CD63" i="7" s="1"/>
  <c r="E171" i="7"/>
  <c r="DA161" i="7"/>
  <c r="CA161" i="7" s="1"/>
  <c r="DB162" i="7"/>
  <c r="CB162" i="7" s="1"/>
  <c r="C164" i="7"/>
  <c r="DD164" i="7" s="1"/>
  <c r="CD164" i="7" s="1"/>
  <c r="DB13" i="7"/>
  <c r="CB13" i="7" s="1"/>
  <c r="DA41" i="7"/>
  <c r="CA41" i="7" s="1"/>
  <c r="J136" i="7"/>
  <c r="DA25" i="7"/>
  <c r="CA25" i="7" s="1"/>
  <c r="DD39" i="7"/>
  <c r="CD39" i="7" s="1"/>
  <c r="DD141" i="7"/>
  <c r="CD141" i="7" s="1"/>
  <c r="DB147" i="7"/>
  <c r="CB147" i="7" s="1"/>
  <c r="DD15" i="7"/>
  <c r="CD15" i="7" s="1"/>
  <c r="DB22" i="7"/>
  <c r="CB22" i="7" s="1"/>
  <c r="DD27" i="7"/>
  <c r="CD27" i="7" s="1"/>
  <c r="DB29" i="7"/>
  <c r="CB29" i="7" s="1"/>
  <c r="DD44" i="7"/>
  <c r="CD44" i="7" s="1"/>
  <c r="DD58" i="7"/>
  <c r="CD58" i="7" s="1"/>
  <c r="DD64" i="7"/>
  <c r="CD64" i="7" s="1"/>
  <c r="DC67" i="7"/>
  <c r="CC67" i="7" s="1"/>
  <c r="DB150" i="7"/>
  <c r="CB150" i="7" s="1"/>
  <c r="DA151" i="7"/>
  <c r="CA151" i="7" s="1"/>
  <c r="DC161" i="7"/>
  <c r="CC161" i="7" s="1"/>
  <c r="C163" i="7"/>
  <c r="DB163" i="7" s="1"/>
  <c r="CB163" i="7" s="1"/>
  <c r="C167" i="7"/>
  <c r="DB167" i="7" s="1"/>
  <c r="CB167" i="7" s="1"/>
  <c r="DA11" i="7"/>
  <c r="DC63" i="7"/>
  <c r="CC63" i="7" s="1"/>
  <c r="DC148" i="7"/>
  <c r="CC148" i="7" s="1"/>
  <c r="DA29" i="7"/>
  <c r="CA29" i="7" s="1"/>
  <c r="DA30" i="7"/>
  <c r="CA30" i="7" s="1"/>
  <c r="DD34" i="7"/>
  <c r="CD34" i="7" s="1"/>
  <c r="DA37" i="7"/>
  <c r="CA37" i="7" s="1"/>
  <c r="DA38" i="7"/>
  <c r="CA38" i="7" s="1"/>
  <c r="DD41" i="7"/>
  <c r="CD41" i="7" s="1"/>
  <c r="DD47" i="7"/>
  <c r="CD47" i="7" s="1"/>
  <c r="DA51" i="7"/>
  <c r="CA51" i="7" s="1"/>
  <c r="DD52" i="7"/>
  <c r="CD52" i="7" s="1"/>
  <c r="DA52" i="7"/>
  <c r="CA52" i="7" s="1"/>
  <c r="DA55" i="7"/>
  <c r="CA55" i="7" s="1"/>
  <c r="DD57" i="7"/>
  <c r="CD57" i="7" s="1"/>
  <c r="DC57" i="7"/>
  <c r="CC57" i="7" s="1"/>
  <c r="DD59" i="7"/>
  <c r="CD59" i="7" s="1"/>
  <c r="DC59" i="7"/>
  <c r="CC59" i="7" s="1"/>
  <c r="DC61" i="7"/>
  <c r="CC61" i="7" s="1"/>
  <c r="DD70" i="7"/>
  <c r="CD70" i="7" s="1"/>
  <c r="DA141" i="7"/>
  <c r="CA141" i="7" s="1"/>
  <c r="DA143" i="7"/>
  <c r="CA143" i="7" s="1"/>
  <c r="DA147" i="7"/>
  <c r="CA147" i="7" s="1"/>
  <c r="DD148" i="7"/>
  <c r="CD148" i="7" s="1"/>
  <c r="DB149" i="7"/>
  <c r="CB149" i="7" s="1"/>
  <c r="DD151" i="7"/>
  <c r="CD151" i="7" s="1"/>
  <c r="V151" i="7" s="1"/>
  <c r="DB152" i="7"/>
  <c r="CB152" i="7" s="1"/>
  <c r="DC154" i="7"/>
  <c r="CC154" i="7" s="1"/>
  <c r="V154" i="7" s="1"/>
  <c r="DA162" i="7"/>
  <c r="CA162" i="7" s="1"/>
  <c r="C165" i="7"/>
  <c r="DB165" i="7" s="1"/>
  <c r="CB165" i="7" s="1"/>
  <c r="C170" i="7"/>
  <c r="C178" i="7"/>
  <c r="DA178" i="7" s="1"/>
  <c r="CA178" i="7" s="1"/>
  <c r="DC54" i="7"/>
  <c r="CC54" i="7" s="1"/>
  <c r="DD153" i="7"/>
  <c r="CD153" i="7" s="1"/>
  <c r="DD14" i="7"/>
  <c r="CD14" i="7" s="1"/>
  <c r="DD21" i="7"/>
  <c r="CD21" i="7" s="1"/>
  <c r="DA27" i="7"/>
  <c r="CA27" i="7" s="1"/>
  <c r="DB30" i="7"/>
  <c r="CB30" i="7" s="1"/>
  <c r="DB37" i="7"/>
  <c r="CB37" i="7" s="1"/>
  <c r="DB50" i="7"/>
  <c r="CB50" i="7" s="1"/>
  <c r="DB51" i="7"/>
  <c r="CB51" i="7" s="1"/>
  <c r="DA53" i="7"/>
  <c r="CA53" i="7" s="1"/>
  <c r="DD54" i="7"/>
  <c r="CD54" i="7" s="1"/>
  <c r="DB60" i="7"/>
  <c r="CB60" i="7" s="1"/>
  <c r="DD61" i="7"/>
  <c r="CD61" i="7" s="1"/>
  <c r="DA63" i="7"/>
  <c r="CA63" i="7" s="1"/>
  <c r="DA67" i="7"/>
  <c r="CA67" i="7" s="1"/>
  <c r="DD68" i="7"/>
  <c r="CD68" i="7" s="1"/>
  <c r="DD143" i="7"/>
  <c r="CD143" i="7" s="1"/>
  <c r="DD149" i="7"/>
  <c r="CD149" i="7" s="1"/>
  <c r="DC152" i="7"/>
  <c r="CC152" i="7" s="1"/>
  <c r="DA153" i="7"/>
  <c r="CA153" i="7" s="1"/>
  <c r="DA176" i="7"/>
  <c r="CA176" i="7" s="1"/>
  <c r="DA14" i="7"/>
  <c r="CA14" i="7" s="1"/>
  <c r="DD18" i="7"/>
  <c r="CD18" i="7" s="1"/>
  <c r="DA21" i="7"/>
  <c r="CA21" i="7" s="1"/>
  <c r="AG21" i="7" s="1"/>
  <c r="DD25" i="7"/>
  <c r="CD25" i="7" s="1"/>
  <c r="DB34" i="7"/>
  <c r="CB34" i="7" s="1"/>
  <c r="DC37" i="7"/>
  <c r="CC37" i="7" s="1"/>
  <c r="DB41" i="7"/>
  <c r="CB41" i="7" s="1"/>
  <c r="DD45" i="7"/>
  <c r="CD45" i="7" s="1"/>
  <c r="DB47" i="7"/>
  <c r="CB47" i="7" s="1"/>
  <c r="DC58" i="7"/>
  <c r="CC58" i="7" s="1"/>
  <c r="DA59" i="7"/>
  <c r="CA59" i="7" s="1"/>
  <c r="DB63" i="7"/>
  <c r="CB63" i="7" s="1"/>
  <c r="DA139" i="7"/>
  <c r="CA139" i="7" s="1"/>
  <c r="DD147" i="7"/>
  <c r="CD147" i="7" s="1"/>
  <c r="DB148" i="7"/>
  <c r="CB148" i="7" s="1"/>
  <c r="V148" i="7" s="1"/>
  <c r="DC150" i="7"/>
  <c r="CC150" i="7" s="1"/>
  <c r="DD152" i="7"/>
  <c r="CD152" i="7" s="1"/>
  <c r="DB153" i="7"/>
  <c r="CB153" i="7" s="1"/>
  <c r="DD162" i="7"/>
  <c r="CD162" i="7" s="1"/>
  <c r="C169" i="7"/>
  <c r="C180" i="7"/>
  <c r="DA180" i="7" s="1"/>
  <c r="CA180" i="7" s="1"/>
  <c r="DC19" i="7"/>
  <c r="CC19" i="7" s="1"/>
  <c r="DB19" i="7"/>
  <c r="CB19" i="7" s="1"/>
  <c r="DB49" i="7"/>
  <c r="CB49" i="7" s="1"/>
  <c r="DD49" i="7"/>
  <c r="CD49" i="7" s="1"/>
  <c r="DC49" i="7"/>
  <c r="CC49" i="7" s="1"/>
  <c r="DC56" i="7"/>
  <c r="CC56" i="7" s="1"/>
  <c r="DD56" i="7"/>
  <c r="CD56" i="7" s="1"/>
  <c r="DC69" i="7"/>
  <c r="CC69" i="7" s="1"/>
  <c r="DB69" i="7"/>
  <c r="CB69" i="7" s="1"/>
  <c r="DA69" i="7"/>
  <c r="CA69" i="7" s="1"/>
  <c r="DB65" i="7"/>
  <c r="CB65" i="7" s="1"/>
  <c r="DD65" i="7"/>
  <c r="CD65" i="7" s="1"/>
  <c r="DC65" i="7"/>
  <c r="CC65" i="7" s="1"/>
  <c r="DC180" i="7"/>
  <c r="CC180" i="7" s="1"/>
  <c r="B71" i="7"/>
  <c r="DC11" i="7"/>
  <c r="CC11" i="7" s="1"/>
  <c r="DB11" i="7"/>
  <c r="CB11" i="7" s="1"/>
  <c r="DB12" i="7"/>
  <c r="CB12" i="7" s="1"/>
  <c r="DA12" i="7"/>
  <c r="CA12" i="7" s="1"/>
  <c r="DD12" i="7"/>
  <c r="CD12" i="7" s="1"/>
  <c r="DD17" i="7"/>
  <c r="CD17" i="7" s="1"/>
  <c r="AG17" i="7" s="1"/>
  <c r="DA19" i="7"/>
  <c r="CA19" i="7" s="1"/>
  <c r="DD26" i="7"/>
  <c r="CD26" i="7" s="1"/>
  <c r="DC27" i="7"/>
  <c r="CC27" i="7" s="1"/>
  <c r="DB27" i="7"/>
  <c r="CB27" i="7" s="1"/>
  <c r="DB28" i="7"/>
  <c r="CB28" i="7" s="1"/>
  <c r="DA28" i="7"/>
  <c r="CA28" i="7" s="1"/>
  <c r="DD28" i="7"/>
  <c r="CD28" i="7" s="1"/>
  <c r="DD33" i="7"/>
  <c r="CD33" i="7" s="1"/>
  <c r="AG33" i="7" s="1"/>
  <c r="DD42" i="7"/>
  <c r="CD42" i="7" s="1"/>
  <c r="DD43" i="7"/>
  <c r="CD43" i="7" s="1"/>
  <c r="DC43" i="7"/>
  <c r="CC43" i="7" s="1"/>
  <c r="DB43" i="7"/>
  <c r="CB43" i="7" s="1"/>
  <c r="DA46" i="7"/>
  <c r="CA46" i="7" s="1"/>
  <c r="DD46" i="7"/>
  <c r="CD46" i="7" s="1"/>
  <c r="DC46" i="7"/>
  <c r="CC46" i="7" s="1"/>
  <c r="DA49" i="7"/>
  <c r="CA49" i="7" s="1"/>
  <c r="DA56" i="7"/>
  <c r="CA56" i="7" s="1"/>
  <c r="DC60" i="7"/>
  <c r="CC60" i="7" s="1"/>
  <c r="DA60" i="7"/>
  <c r="CA60" i="7" s="1"/>
  <c r="DD69" i="7"/>
  <c r="CD69" i="7" s="1"/>
  <c r="DD184" i="7"/>
  <c r="CD184" i="7" s="1"/>
  <c r="DC184" i="7"/>
  <c r="CC184" i="7" s="1"/>
  <c r="DG184" i="7"/>
  <c r="CG184" i="7" s="1"/>
  <c r="DB184" i="7"/>
  <c r="CB184" i="7" s="1"/>
  <c r="DF184" i="7"/>
  <c r="CF184" i="7" s="1"/>
  <c r="DE184" i="7"/>
  <c r="CE184" i="7" s="1"/>
  <c r="DB20" i="7"/>
  <c r="CB20" i="7" s="1"/>
  <c r="DA20" i="7"/>
  <c r="CA20" i="7" s="1"/>
  <c r="DD20" i="7"/>
  <c r="CD20" i="7" s="1"/>
  <c r="DC35" i="7"/>
  <c r="CC35" i="7" s="1"/>
  <c r="DB35" i="7"/>
  <c r="CB35" i="7" s="1"/>
  <c r="DB36" i="7"/>
  <c r="CB36" i="7" s="1"/>
  <c r="DA36" i="7"/>
  <c r="CA36" i="7" s="1"/>
  <c r="DD36" i="7"/>
  <c r="CD36" i="7" s="1"/>
  <c r="DA66" i="7"/>
  <c r="CA66" i="7" s="1"/>
  <c r="DD66" i="7"/>
  <c r="CD66" i="7" s="1"/>
  <c r="DD182" i="7"/>
  <c r="CD182" i="7" s="1"/>
  <c r="DC182" i="7"/>
  <c r="CC182" i="7" s="1"/>
  <c r="DG182" i="7"/>
  <c r="CG182" i="7" s="1"/>
  <c r="DB182" i="7"/>
  <c r="CB182" i="7" s="1"/>
  <c r="DF182" i="7"/>
  <c r="CF182" i="7" s="1"/>
  <c r="DE182" i="7"/>
  <c r="CE182" i="7" s="1"/>
  <c r="CA11" i="7"/>
  <c r="DC15" i="7"/>
  <c r="CC15" i="7" s="1"/>
  <c r="DB15" i="7"/>
  <c r="CB15" i="7" s="1"/>
  <c r="DB16" i="7"/>
  <c r="CB16" i="7" s="1"/>
  <c r="DA16" i="7"/>
  <c r="CA16" i="7" s="1"/>
  <c r="DD16" i="7"/>
  <c r="CD16" i="7" s="1"/>
  <c r="DC31" i="7"/>
  <c r="CC31" i="7" s="1"/>
  <c r="DB31" i="7"/>
  <c r="CB31" i="7" s="1"/>
  <c r="DB32" i="7"/>
  <c r="CB32" i="7" s="1"/>
  <c r="DA32" i="7"/>
  <c r="CA32" i="7" s="1"/>
  <c r="DD32" i="7"/>
  <c r="CD32" i="7" s="1"/>
  <c r="DC44" i="7"/>
  <c r="CC44" i="7" s="1"/>
  <c r="DA44" i="7"/>
  <c r="CA44" i="7" s="1"/>
  <c r="DD176" i="7"/>
  <c r="CD176" i="7" s="1"/>
  <c r="DC176" i="7"/>
  <c r="CC176" i="7" s="1"/>
  <c r="DG176" i="7"/>
  <c r="CG176" i="7" s="1"/>
  <c r="DB176" i="7"/>
  <c r="CB176" i="7" s="1"/>
  <c r="DF176" i="7"/>
  <c r="CF176" i="7" s="1"/>
  <c r="W71" i="7"/>
  <c r="DD13" i="7"/>
  <c r="CD13" i="7" s="1"/>
  <c r="DA15" i="7"/>
  <c r="CA15" i="7" s="1"/>
  <c r="DD19" i="7"/>
  <c r="CD19" i="7" s="1"/>
  <c r="DC20" i="7"/>
  <c r="CC20" i="7" s="1"/>
  <c r="DD22" i="7"/>
  <c r="CD22" i="7" s="1"/>
  <c r="DC23" i="7"/>
  <c r="CC23" i="7" s="1"/>
  <c r="DB23" i="7"/>
  <c r="CB23" i="7" s="1"/>
  <c r="AG23" i="7" s="1"/>
  <c r="DB24" i="7"/>
  <c r="CB24" i="7" s="1"/>
  <c r="DA24" i="7"/>
  <c r="CA24" i="7" s="1"/>
  <c r="DD24" i="7"/>
  <c r="CD24" i="7" s="1"/>
  <c r="DD29" i="7"/>
  <c r="CD29" i="7" s="1"/>
  <c r="DA31" i="7"/>
  <c r="CA31" i="7" s="1"/>
  <c r="DD35" i="7"/>
  <c r="CD35" i="7" s="1"/>
  <c r="DC36" i="7"/>
  <c r="CC36" i="7" s="1"/>
  <c r="DD38" i="7"/>
  <c r="CD38" i="7" s="1"/>
  <c r="DC39" i="7"/>
  <c r="CC39" i="7" s="1"/>
  <c r="DB39" i="7"/>
  <c r="CB39" i="7" s="1"/>
  <c r="DB40" i="7"/>
  <c r="CB40" i="7" s="1"/>
  <c r="DA40" i="7"/>
  <c r="CA40" i="7" s="1"/>
  <c r="DD40" i="7"/>
  <c r="CD40" i="7" s="1"/>
  <c r="DB44" i="7"/>
  <c r="CB44" i="7" s="1"/>
  <c r="DA50" i="7"/>
  <c r="CA50" i="7" s="1"/>
  <c r="DD50" i="7"/>
  <c r="CD50" i="7" s="1"/>
  <c r="DB53" i="7"/>
  <c r="CB53" i="7" s="1"/>
  <c r="DD53" i="7"/>
  <c r="CD53" i="7" s="1"/>
  <c r="DB56" i="7"/>
  <c r="CB56" i="7" s="1"/>
  <c r="DA62" i="7"/>
  <c r="CA62" i="7" s="1"/>
  <c r="DD62" i="7"/>
  <c r="CD62" i="7" s="1"/>
  <c r="DC62" i="7"/>
  <c r="CC62" i="7" s="1"/>
  <c r="DA65" i="7"/>
  <c r="CA65" i="7" s="1"/>
  <c r="DC66" i="7"/>
  <c r="CC66" i="7" s="1"/>
  <c r="DB70" i="7"/>
  <c r="CB70" i="7" s="1"/>
  <c r="DA70" i="7"/>
  <c r="CA70" i="7" s="1"/>
  <c r="DA142" i="7"/>
  <c r="CA142" i="7" s="1"/>
  <c r="DD142" i="7"/>
  <c r="CD142" i="7" s="1"/>
  <c r="DA144" i="7"/>
  <c r="CA144" i="7" s="1"/>
  <c r="DD144" i="7"/>
  <c r="CD144" i="7" s="1"/>
  <c r="DB144" i="7"/>
  <c r="CB144" i="7" s="1"/>
  <c r="DC164" i="7"/>
  <c r="CC164" i="7" s="1"/>
  <c r="DC166" i="7"/>
  <c r="CC166" i="7" s="1"/>
  <c r="DC168" i="7"/>
  <c r="CC168" i="7" s="1"/>
  <c r="DD168" i="7"/>
  <c r="CD168" i="7" s="1"/>
  <c r="DB168" i="7"/>
  <c r="CB168" i="7" s="1"/>
  <c r="DA168" i="7"/>
  <c r="CA168" i="7" s="1"/>
  <c r="DD178" i="7"/>
  <c r="CD178" i="7" s="1"/>
  <c r="DF178" i="7"/>
  <c r="CF178" i="7" s="1"/>
  <c r="DE186" i="7"/>
  <c r="CE186" i="7" s="1"/>
  <c r="DA186" i="7"/>
  <c r="CA186" i="7" s="1"/>
  <c r="DD186" i="7"/>
  <c r="CD186" i="7" s="1"/>
  <c r="DG186" i="7"/>
  <c r="CG186" i="7" s="1"/>
  <c r="DF186" i="7"/>
  <c r="CF186" i="7" s="1"/>
  <c r="AA71" i="7"/>
  <c r="DC14" i="7"/>
  <c r="CC14" i="7" s="1"/>
  <c r="DC18" i="7"/>
  <c r="CC18" i="7" s="1"/>
  <c r="AG18" i="7" s="1"/>
  <c r="DC22" i="7"/>
  <c r="CC22" i="7" s="1"/>
  <c r="AG22" i="7" s="1"/>
  <c r="DC26" i="7"/>
  <c r="CC26" i="7" s="1"/>
  <c r="DC30" i="7"/>
  <c r="CC30" i="7" s="1"/>
  <c r="AG30" i="7" s="1"/>
  <c r="DC34" i="7"/>
  <c r="CC34" i="7" s="1"/>
  <c r="AG34" i="7" s="1"/>
  <c r="DC38" i="7"/>
  <c r="CC38" i="7" s="1"/>
  <c r="DC42" i="7"/>
  <c r="CC42" i="7" s="1"/>
  <c r="AG42" i="7" s="1"/>
  <c r="DA45" i="7"/>
  <c r="CA45" i="7" s="1"/>
  <c r="AG45" i="7" s="1"/>
  <c r="DA48" i="7"/>
  <c r="CA48" i="7" s="1"/>
  <c r="DB52" i="7"/>
  <c r="CB52" i="7" s="1"/>
  <c r="DD55" i="7"/>
  <c r="CD55" i="7" s="1"/>
  <c r="DB58" i="7"/>
  <c r="CB58" i="7" s="1"/>
  <c r="AG58" i="7" s="1"/>
  <c r="DA61" i="7"/>
  <c r="CA61" i="7" s="1"/>
  <c r="DA64" i="7"/>
  <c r="CA64" i="7" s="1"/>
  <c r="DB68" i="7"/>
  <c r="CB68" i="7" s="1"/>
  <c r="DA140" i="7"/>
  <c r="CA140" i="7" s="1"/>
  <c r="DD140" i="7"/>
  <c r="CD140" i="7" s="1"/>
  <c r="DC140" i="7"/>
  <c r="CC140" i="7" s="1"/>
  <c r="D171" i="7"/>
  <c r="DB186" i="7"/>
  <c r="CB186" i="7" s="1"/>
  <c r="DB48" i="7"/>
  <c r="CB48" i="7" s="1"/>
  <c r="DD51" i="7"/>
  <c r="CD51" i="7" s="1"/>
  <c r="DB54" i="7"/>
  <c r="CB54" i="7" s="1"/>
  <c r="AG54" i="7" s="1"/>
  <c r="DA57" i="7"/>
  <c r="CA57" i="7" s="1"/>
  <c r="DB64" i="7"/>
  <c r="CB64" i="7" s="1"/>
  <c r="DD67" i="7"/>
  <c r="CD67" i="7" s="1"/>
  <c r="DA146" i="7"/>
  <c r="CA146" i="7" s="1"/>
  <c r="DB146" i="7"/>
  <c r="CB146" i="7" s="1"/>
  <c r="DD146" i="7"/>
  <c r="CD146" i="7" s="1"/>
  <c r="DA160" i="7"/>
  <c r="CA160" i="7" s="1"/>
  <c r="DB160" i="7"/>
  <c r="CB160" i="7" s="1"/>
  <c r="DC160" i="7"/>
  <c r="CC160" i="7" s="1"/>
  <c r="DC163" i="7"/>
  <c r="CC163" i="7" s="1"/>
  <c r="DC165" i="7"/>
  <c r="CC165" i="7" s="1"/>
  <c r="DC167" i="7"/>
  <c r="CC167" i="7" s="1"/>
  <c r="DC186" i="7"/>
  <c r="CC186" i="7" s="1"/>
  <c r="DB141" i="7"/>
  <c r="CB141" i="7" s="1"/>
  <c r="DB143" i="7"/>
  <c r="CB143" i="7" s="1"/>
  <c r="DB145" i="7"/>
  <c r="CB145" i="7" s="1"/>
  <c r="V145" i="7" s="1"/>
  <c r="DB161" i="7"/>
  <c r="CB161" i="7" s="1"/>
  <c r="AR161" i="7" s="1"/>
  <c r="C161" i="7"/>
  <c r="B155" i="7"/>
  <c r="DC139" i="7"/>
  <c r="CC139" i="7" s="1"/>
  <c r="C177" i="7"/>
  <c r="C179" i="7"/>
  <c r="C181" i="7"/>
  <c r="C183" i="7"/>
  <c r="C185" i="7"/>
  <c r="DB178" i="7" l="1"/>
  <c r="CB178" i="7" s="1"/>
  <c r="DA166" i="7"/>
  <c r="CA166" i="7" s="1"/>
  <c r="DA164" i="7"/>
  <c r="CA164" i="7" s="1"/>
  <c r="DA167" i="7"/>
  <c r="CA167" i="7" s="1"/>
  <c r="AR167" i="7" s="1"/>
  <c r="DG178" i="7"/>
  <c r="CG178" i="7" s="1"/>
  <c r="DB166" i="7"/>
  <c r="CB166" i="7" s="1"/>
  <c r="DB164" i="7"/>
  <c r="CB164" i="7" s="1"/>
  <c r="AG13" i="7"/>
  <c r="V153" i="7"/>
  <c r="AG41" i="7"/>
  <c r="AG25" i="7"/>
  <c r="DD167" i="7"/>
  <c r="CD167" i="7" s="1"/>
  <c r="DE178" i="7"/>
  <c r="CE178" i="7" s="1"/>
  <c r="DC178" i="7"/>
  <c r="CC178" i="7" s="1"/>
  <c r="DE180" i="7"/>
  <c r="CE180" i="7" s="1"/>
  <c r="V150" i="7"/>
  <c r="AG51" i="7"/>
  <c r="V149" i="7"/>
  <c r="AG68" i="7"/>
  <c r="AG55" i="7"/>
  <c r="AG26" i="7"/>
  <c r="AG59" i="7"/>
  <c r="V143" i="7"/>
  <c r="DA165" i="7"/>
  <c r="CA165" i="7" s="1"/>
  <c r="DA163" i="7"/>
  <c r="CA163" i="7" s="1"/>
  <c r="AG52" i="7"/>
  <c r="V142" i="7"/>
  <c r="AG50" i="7"/>
  <c r="DD165" i="7"/>
  <c r="CD165" i="7" s="1"/>
  <c r="DD163" i="7"/>
  <c r="CD163" i="7" s="1"/>
  <c r="AR163" i="7" s="1"/>
  <c r="V146" i="7"/>
  <c r="AG40" i="7"/>
  <c r="AG29" i="7"/>
  <c r="V141" i="7"/>
  <c r="AG39" i="7"/>
  <c r="AU182" i="7"/>
  <c r="AG49" i="7"/>
  <c r="AG43" i="7"/>
  <c r="AG47" i="7"/>
  <c r="V152" i="7"/>
  <c r="V147" i="7"/>
  <c r="AG37" i="7"/>
  <c r="DA170" i="7"/>
  <c r="CA170" i="7" s="1"/>
  <c r="DB170" i="7"/>
  <c r="CB170" i="7" s="1"/>
  <c r="C171" i="7"/>
  <c r="AR160" i="7"/>
  <c r="AG67" i="7"/>
  <c r="AG38" i="7"/>
  <c r="AG44" i="7"/>
  <c r="AU184" i="7"/>
  <c r="DC170" i="7"/>
  <c r="CC170" i="7" s="1"/>
  <c r="AG27" i="7"/>
  <c r="DF180" i="7"/>
  <c r="CF180" i="7" s="1"/>
  <c r="DD180" i="7"/>
  <c r="CD180" i="7" s="1"/>
  <c r="AG63" i="7"/>
  <c r="AG48" i="7"/>
  <c r="AG35" i="7"/>
  <c r="DD170" i="7"/>
  <c r="CD170" i="7" s="1"/>
  <c r="DB180" i="7"/>
  <c r="CB180" i="7" s="1"/>
  <c r="AR162" i="7"/>
  <c r="AG61" i="7"/>
  <c r="V139" i="7"/>
  <c r="AG57" i="7"/>
  <c r="V140" i="7"/>
  <c r="AG14" i="7"/>
  <c r="AU178" i="7"/>
  <c r="V144" i="7"/>
  <c r="AG70" i="7"/>
  <c r="AG53" i="7"/>
  <c r="AU176" i="7"/>
  <c r="AG56" i="7"/>
  <c r="AG46" i="7"/>
  <c r="AG28" i="7"/>
  <c r="DG180" i="7"/>
  <c r="CG180" i="7" s="1"/>
  <c r="DF179" i="7"/>
  <c r="CF179" i="7" s="1"/>
  <c r="DB179" i="7"/>
  <c r="CB179" i="7" s="1"/>
  <c r="DG179" i="7"/>
  <c r="CG179" i="7" s="1"/>
  <c r="DA179" i="7"/>
  <c r="CA179" i="7" s="1"/>
  <c r="DE179" i="7"/>
  <c r="CE179" i="7" s="1"/>
  <c r="DC179" i="7"/>
  <c r="CC179" i="7" s="1"/>
  <c r="DD179" i="7"/>
  <c r="CD179" i="7" s="1"/>
  <c r="AG20" i="7"/>
  <c r="AR166" i="7"/>
  <c r="AG32" i="7"/>
  <c r="A262" i="7"/>
  <c r="DF183" i="7"/>
  <c r="CF183" i="7" s="1"/>
  <c r="DB183" i="7"/>
  <c r="CB183" i="7" s="1"/>
  <c r="DG183" i="7"/>
  <c r="CG183" i="7" s="1"/>
  <c r="DA183" i="7"/>
  <c r="CA183" i="7" s="1"/>
  <c r="DE183" i="7"/>
  <c r="CE183" i="7" s="1"/>
  <c r="DD183" i="7"/>
  <c r="CD183" i="7" s="1"/>
  <c r="DC183" i="7"/>
  <c r="CC183" i="7" s="1"/>
  <c r="AG64" i="7"/>
  <c r="AG62" i="7"/>
  <c r="AG15" i="7"/>
  <c r="AG16" i="7"/>
  <c r="AG11" i="7"/>
  <c r="AG36" i="7"/>
  <c r="AG60" i="7"/>
  <c r="AG69" i="7"/>
  <c r="DG185" i="7"/>
  <c r="CG185" i="7" s="1"/>
  <c r="DC185" i="7"/>
  <c r="CC185" i="7" s="1"/>
  <c r="DF185" i="7"/>
  <c r="CF185" i="7" s="1"/>
  <c r="DB185" i="7"/>
  <c r="CB185" i="7" s="1"/>
  <c r="DD185" i="7"/>
  <c r="CD185" i="7" s="1"/>
  <c r="DA185" i="7"/>
  <c r="CA185" i="7" s="1"/>
  <c r="DE185" i="7"/>
  <c r="CE185" i="7" s="1"/>
  <c r="DF177" i="7"/>
  <c r="CF177" i="7" s="1"/>
  <c r="DB177" i="7"/>
  <c r="CB177" i="7" s="1"/>
  <c r="DG177" i="7"/>
  <c r="CG177" i="7" s="1"/>
  <c r="DA177" i="7"/>
  <c r="CA177" i="7" s="1"/>
  <c r="DE177" i="7"/>
  <c r="CE177" i="7" s="1"/>
  <c r="DD177" i="7"/>
  <c r="CD177" i="7" s="1"/>
  <c r="DC177" i="7"/>
  <c r="CC177" i="7" s="1"/>
  <c r="AU186" i="7"/>
  <c r="AR168" i="7"/>
  <c r="AR164" i="7"/>
  <c r="AG19" i="7"/>
  <c r="AG12" i="7"/>
  <c r="DF181" i="7"/>
  <c r="CF181" i="7" s="1"/>
  <c r="DB181" i="7"/>
  <c r="CB181" i="7" s="1"/>
  <c r="DG181" i="7"/>
  <c r="CG181" i="7" s="1"/>
  <c r="DA181" i="7"/>
  <c r="CA181" i="7" s="1"/>
  <c r="DE181" i="7"/>
  <c r="CE181" i="7" s="1"/>
  <c r="DD181" i="7"/>
  <c r="CD181" i="7" s="1"/>
  <c r="DC181" i="7"/>
  <c r="CC181" i="7" s="1"/>
  <c r="AG65" i="7"/>
  <c r="AG31" i="7"/>
  <c r="AG24" i="7"/>
  <c r="AG66" i="7"/>
  <c r="AR165" i="7" l="1"/>
  <c r="AU179" i="7"/>
  <c r="AU180" i="7"/>
  <c r="AR170" i="7"/>
  <c r="AU183" i="7"/>
  <c r="AU181" i="7"/>
  <c r="AU177" i="7"/>
  <c r="AU185" i="7"/>
  <c r="B262" i="7"/>
  <c r="E186" i="6" l="1"/>
  <c r="D186" i="6"/>
  <c r="C186" i="6" s="1"/>
  <c r="E185" i="6"/>
  <c r="D185" i="6"/>
  <c r="E184" i="6"/>
  <c r="D184" i="6"/>
  <c r="E183" i="6"/>
  <c r="D183" i="6"/>
  <c r="E182" i="6"/>
  <c r="D182" i="6"/>
  <c r="E181" i="6"/>
  <c r="D181" i="6"/>
  <c r="E180" i="6"/>
  <c r="D180" i="6"/>
  <c r="E179" i="6"/>
  <c r="D179" i="6"/>
  <c r="E178" i="6"/>
  <c r="D178" i="6"/>
  <c r="E177" i="6"/>
  <c r="D177" i="6"/>
  <c r="E176" i="6"/>
  <c r="D176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0" i="6"/>
  <c r="D170" i="6"/>
  <c r="C170" i="6" s="1"/>
  <c r="E169" i="6"/>
  <c r="D169" i="6"/>
  <c r="E168" i="6"/>
  <c r="D168" i="6"/>
  <c r="E167" i="6"/>
  <c r="D167" i="6"/>
  <c r="E166" i="6"/>
  <c r="D166" i="6"/>
  <c r="E165" i="6"/>
  <c r="D165" i="6"/>
  <c r="E164" i="6"/>
  <c r="D164" i="6"/>
  <c r="E163" i="6"/>
  <c r="D163" i="6"/>
  <c r="E162" i="6"/>
  <c r="DC162" i="6" s="1"/>
  <c r="CC162" i="6" s="1"/>
  <c r="E161" i="6"/>
  <c r="DD161" i="6" s="1"/>
  <c r="CD161" i="6" s="1"/>
  <c r="E160" i="6"/>
  <c r="D160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4" i="6"/>
  <c r="DD154" i="6" s="1"/>
  <c r="CD154" i="6" s="1"/>
  <c r="B153" i="6"/>
  <c r="DC153" i="6" s="1"/>
  <c r="CC153" i="6" s="1"/>
  <c r="B152" i="6"/>
  <c r="B151" i="6"/>
  <c r="DC151" i="6" s="1"/>
  <c r="CC151" i="6" s="1"/>
  <c r="B150" i="6"/>
  <c r="B149" i="6"/>
  <c r="DC149" i="6" s="1"/>
  <c r="CC149" i="6" s="1"/>
  <c r="DD148" i="6"/>
  <c r="CD148" i="6" s="1"/>
  <c r="B148" i="6"/>
  <c r="B147" i="6"/>
  <c r="DC147" i="6" s="1"/>
  <c r="CC147" i="6" s="1"/>
  <c r="B146" i="6"/>
  <c r="DD145" i="6"/>
  <c r="CD145" i="6" s="1"/>
  <c r="B145" i="6"/>
  <c r="DC145" i="6" s="1"/>
  <c r="CC145" i="6" s="1"/>
  <c r="B144" i="6"/>
  <c r="DC144" i="6" s="1"/>
  <c r="CC144" i="6" s="1"/>
  <c r="B143" i="6"/>
  <c r="DC143" i="6" s="1"/>
  <c r="CC143" i="6" s="1"/>
  <c r="B142" i="6"/>
  <c r="DD142" i="6" s="1"/>
  <c r="CD142" i="6" s="1"/>
  <c r="B141" i="6"/>
  <c r="DC141" i="6" s="1"/>
  <c r="CC141" i="6" s="1"/>
  <c r="B140" i="6"/>
  <c r="DD140" i="6" s="1"/>
  <c r="CD140" i="6" s="1"/>
  <c r="DA139" i="6"/>
  <c r="CA139" i="6" s="1"/>
  <c r="B139" i="6"/>
  <c r="DD139" i="6" s="1"/>
  <c r="CD139" i="6" s="1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M136" i="6"/>
  <c r="L136" i="6"/>
  <c r="K136" i="6"/>
  <c r="I136" i="6"/>
  <c r="H136" i="6"/>
  <c r="G136" i="6"/>
  <c r="E136" i="6"/>
  <c r="D136" i="6"/>
  <c r="C136" i="6"/>
  <c r="N135" i="6"/>
  <c r="J135" i="6"/>
  <c r="F135" i="6"/>
  <c r="B135" i="6"/>
  <c r="N134" i="6"/>
  <c r="J134" i="6"/>
  <c r="F134" i="6"/>
  <c r="B134" i="6"/>
  <c r="N133" i="6"/>
  <c r="J133" i="6"/>
  <c r="F133" i="6"/>
  <c r="B133" i="6"/>
  <c r="N132" i="6"/>
  <c r="J132" i="6"/>
  <c r="F132" i="6"/>
  <c r="B132" i="6"/>
  <c r="N131" i="6"/>
  <c r="J131" i="6"/>
  <c r="F131" i="6"/>
  <c r="B131" i="6"/>
  <c r="N130" i="6"/>
  <c r="J130" i="6"/>
  <c r="F130" i="6"/>
  <c r="B130" i="6"/>
  <c r="N129" i="6"/>
  <c r="J129" i="6"/>
  <c r="F129" i="6"/>
  <c r="B129" i="6"/>
  <c r="N128" i="6"/>
  <c r="J128" i="6"/>
  <c r="F128" i="6"/>
  <c r="B128" i="6"/>
  <c r="N127" i="6"/>
  <c r="J127" i="6"/>
  <c r="F127" i="6"/>
  <c r="B127" i="6"/>
  <c r="N126" i="6"/>
  <c r="J126" i="6"/>
  <c r="F126" i="6"/>
  <c r="B126" i="6"/>
  <c r="N125" i="6"/>
  <c r="J125" i="6"/>
  <c r="F125" i="6"/>
  <c r="B125" i="6"/>
  <c r="N124" i="6"/>
  <c r="J124" i="6"/>
  <c r="F124" i="6"/>
  <c r="B124" i="6"/>
  <c r="N123" i="6"/>
  <c r="J123" i="6"/>
  <c r="F123" i="6"/>
  <c r="B123" i="6"/>
  <c r="N122" i="6"/>
  <c r="J122" i="6"/>
  <c r="F122" i="6"/>
  <c r="B122" i="6"/>
  <c r="N121" i="6"/>
  <c r="J121" i="6"/>
  <c r="F121" i="6"/>
  <c r="B121" i="6"/>
  <c r="N120" i="6"/>
  <c r="J120" i="6"/>
  <c r="F120" i="6"/>
  <c r="B120" i="6"/>
  <c r="N119" i="6"/>
  <c r="J119" i="6"/>
  <c r="F119" i="6"/>
  <c r="B119" i="6"/>
  <c r="N118" i="6"/>
  <c r="J118" i="6"/>
  <c r="F118" i="6"/>
  <c r="B118" i="6"/>
  <c r="N117" i="6"/>
  <c r="J117" i="6"/>
  <c r="F117" i="6"/>
  <c r="B117" i="6"/>
  <c r="N116" i="6"/>
  <c r="J116" i="6"/>
  <c r="F116" i="6"/>
  <c r="B116" i="6"/>
  <c r="N115" i="6"/>
  <c r="J115" i="6"/>
  <c r="F115" i="6"/>
  <c r="B115" i="6"/>
  <c r="N114" i="6"/>
  <c r="J114" i="6"/>
  <c r="F114" i="6"/>
  <c r="B114" i="6"/>
  <c r="N113" i="6"/>
  <c r="J113" i="6"/>
  <c r="F113" i="6"/>
  <c r="B113" i="6"/>
  <c r="N112" i="6"/>
  <c r="J112" i="6"/>
  <c r="F112" i="6"/>
  <c r="B112" i="6"/>
  <c r="N111" i="6"/>
  <c r="J111" i="6"/>
  <c r="F111" i="6"/>
  <c r="B111" i="6"/>
  <c r="N110" i="6"/>
  <c r="J110" i="6"/>
  <c r="F110" i="6"/>
  <c r="B110" i="6"/>
  <c r="N109" i="6"/>
  <c r="J109" i="6"/>
  <c r="F109" i="6"/>
  <c r="B109" i="6"/>
  <c r="N108" i="6"/>
  <c r="J108" i="6"/>
  <c r="F108" i="6"/>
  <c r="B108" i="6"/>
  <c r="N107" i="6"/>
  <c r="J107" i="6"/>
  <c r="F107" i="6"/>
  <c r="B107" i="6"/>
  <c r="N106" i="6"/>
  <c r="J106" i="6"/>
  <c r="F106" i="6"/>
  <c r="B106" i="6"/>
  <c r="N105" i="6"/>
  <c r="J105" i="6"/>
  <c r="F105" i="6"/>
  <c r="B105" i="6"/>
  <c r="N104" i="6"/>
  <c r="J104" i="6"/>
  <c r="F104" i="6"/>
  <c r="B104" i="6"/>
  <c r="N103" i="6"/>
  <c r="J103" i="6"/>
  <c r="F103" i="6"/>
  <c r="B103" i="6"/>
  <c r="N102" i="6"/>
  <c r="J102" i="6"/>
  <c r="F102" i="6"/>
  <c r="B102" i="6"/>
  <c r="N101" i="6"/>
  <c r="J101" i="6"/>
  <c r="F101" i="6"/>
  <c r="B101" i="6"/>
  <c r="N100" i="6"/>
  <c r="J100" i="6"/>
  <c r="F100" i="6"/>
  <c r="B100" i="6"/>
  <c r="N99" i="6"/>
  <c r="J99" i="6"/>
  <c r="F99" i="6"/>
  <c r="B99" i="6"/>
  <c r="N98" i="6"/>
  <c r="J98" i="6"/>
  <c r="F98" i="6"/>
  <c r="B98" i="6"/>
  <c r="N97" i="6"/>
  <c r="J97" i="6"/>
  <c r="F97" i="6"/>
  <c r="B97" i="6"/>
  <c r="N96" i="6"/>
  <c r="J96" i="6"/>
  <c r="F96" i="6"/>
  <c r="B96" i="6"/>
  <c r="N95" i="6"/>
  <c r="J95" i="6"/>
  <c r="F95" i="6"/>
  <c r="B95" i="6"/>
  <c r="N94" i="6"/>
  <c r="J94" i="6"/>
  <c r="F94" i="6"/>
  <c r="B94" i="6"/>
  <c r="N93" i="6"/>
  <c r="J93" i="6"/>
  <c r="F93" i="6"/>
  <c r="B93" i="6"/>
  <c r="N92" i="6"/>
  <c r="J92" i="6"/>
  <c r="F92" i="6"/>
  <c r="B92" i="6"/>
  <c r="N91" i="6"/>
  <c r="J91" i="6"/>
  <c r="F91" i="6"/>
  <c r="B91" i="6"/>
  <c r="N90" i="6"/>
  <c r="J90" i="6"/>
  <c r="F90" i="6"/>
  <c r="B90" i="6"/>
  <c r="N89" i="6"/>
  <c r="J89" i="6"/>
  <c r="F89" i="6"/>
  <c r="B89" i="6"/>
  <c r="N88" i="6"/>
  <c r="J88" i="6"/>
  <c r="F88" i="6"/>
  <c r="B88" i="6"/>
  <c r="N87" i="6"/>
  <c r="J87" i="6"/>
  <c r="F87" i="6"/>
  <c r="B87" i="6"/>
  <c r="N86" i="6"/>
  <c r="J86" i="6"/>
  <c r="F86" i="6"/>
  <c r="B86" i="6"/>
  <c r="N85" i="6"/>
  <c r="J85" i="6"/>
  <c r="F85" i="6"/>
  <c r="B85" i="6"/>
  <c r="N84" i="6"/>
  <c r="J84" i="6"/>
  <c r="F84" i="6"/>
  <c r="B84" i="6"/>
  <c r="N83" i="6"/>
  <c r="J83" i="6"/>
  <c r="F83" i="6"/>
  <c r="B83" i="6"/>
  <c r="N82" i="6"/>
  <c r="J82" i="6"/>
  <c r="F82" i="6"/>
  <c r="B82" i="6"/>
  <c r="N81" i="6"/>
  <c r="J81" i="6"/>
  <c r="F81" i="6"/>
  <c r="B81" i="6"/>
  <c r="N80" i="6"/>
  <c r="J80" i="6"/>
  <c r="F80" i="6"/>
  <c r="B80" i="6"/>
  <c r="N79" i="6"/>
  <c r="J79" i="6"/>
  <c r="F79" i="6"/>
  <c r="B79" i="6"/>
  <c r="N78" i="6"/>
  <c r="J78" i="6"/>
  <c r="F78" i="6"/>
  <c r="B78" i="6"/>
  <c r="N77" i="6"/>
  <c r="J77" i="6"/>
  <c r="F77" i="6"/>
  <c r="B77" i="6"/>
  <c r="N76" i="6"/>
  <c r="N136" i="6" s="1"/>
  <c r="J76" i="6"/>
  <c r="J136" i="6" s="1"/>
  <c r="F76" i="6"/>
  <c r="F136" i="6" s="1"/>
  <c r="B76" i="6"/>
  <c r="B136" i="6" s="1"/>
  <c r="AF71" i="6"/>
  <c r="AE71" i="6"/>
  <c r="AD71" i="6"/>
  <c r="AC71" i="6"/>
  <c r="AB71" i="6"/>
  <c r="Z71" i="6"/>
  <c r="Y71" i="6"/>
  <c r="X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CE70" i="6"/>
  <c r="AA70" i="6"/>
  <c r="W70" i="6"/>
  <c r="B70" i="6"/>
  <c r="CE69" i="6"/>
  <c r="AA69" i="6"/>
  <c r="W69" i="6"/>
  <c r="B69" i="6"/>
  <c r="DC69" i="6" s="1"/>
  <c r="CC69" i="6" s="1"/>
  <c r="CE68" i="6"/>
  <c r="AA68" i="6"/>
  <c r="W68" i="6"/>
  <c r="B68" i="6"/>
  <c r="DC68" i="6" s="1"/>
  <c r="CC68" i="6" s="1"/>
  <c r="CE67" i="6"/>
  <c r="AA67" i="6"/>
  <c r="W67" i="6"/>
  <c r="B67" i="6"/>
  <c r="CE66" i="6"/>
  <c r="AA66" i="6"/>
  <c r="W66" i="6"/>
  <c r="B66" i="6"/>
  <c r="CE65" i="6"/>
  <c r="AA65" i="6"/>
  <c r="W65" i="6"/>
  <c r="B65" i="6"/>
  <c r="DB65" i="6" s="1"/>
  <c r="CB65" i="6" s="1"/>
  <c r="CE64" i="6"/>
  <c r="AA64" i="6"/>
  <c r="W64" i="6"/>
  <c r="B64" i="6"/>
  <c r="DC64" i="6" s="1"/>
  <c r="CC64" i="6" s="1"/>
  <c r="CE63" i="6"/>
  <c r="AA63" i="6"/>
  <c r="W63" i="6"/>
  <c r="B63" i="6"/>
  <c r="DA63" i="6" s="1"/>
  <c r="CA63" i="6" s="1"/>
  <c r="CE62" i="6"/>
  <c r="AA62" i="6"/>
  <c r="W62" i="6"/>
  <c r="B62" i="6"/>
  <c r="DB62" i="6" s="1"/>
  <c r="CB62" i="6" s="1"/>
  <c r="CE61" i="6"/>
  <c r="AA61" i="6"/>
  <c r="W61" i="6"/>
  <c r="B61" i="6"/>
  <c r="DC61" i="6" s="1"/>
  <c r="CC61" i="6" s="1"/>
  <c r="CE60" i="6"/>
  <c r="AA60" i="6"/>
  <c r="W60" i="6"/>
  <c r="B60" i="6"/>
  <c r="DC60" i="6" s="1"/>
  <c r="CC60" i="6" s="1"/>
  <c r="CE59" i="6"/>
  <c r="AA59" i="6"/>
  <c r="W59" i="6"/>
  <c r="B59" i="6"/>
  <c r="CE58" i="6"/>
  <c r="AA58" i="6"/>
  <c r="W58" i="6"/>
  <c r="B58" i="6"/>
  <c r="DB58" i="6" s="1"/>
  <c r="CB58" i="6" s="1"/>
  <c r="CE57" i="6"/>
  <c r="AA57" i="6"/>
  <c r="W57" i="6"/>
  <c r="B57" i="6"/>
  <c r="DC57" i="6" s="1"/>
  <c r="CC57" i="6" s="1"/>
  <c r="CE56" i="6"/>
  <c r="AA56" i="6"/>
  <c r="W56" i="6"/>
  <c r="B56" i="6"/>
  <c r="CE55" i="6"/>
  <c r="AA55" i="6"/>
  <c r="W55" i="6"/>
  <c r="B55" i="6"/>
  <c r="CE54" i="6"/>
  <c r="AA54" i="6"/>
  <c r="W54" i="6"/>
  <c r="B54" i="6"/>
  <c r="DD54" i="6" s="1"/>
  <c r="CD54" i="6" s="1"/>
  <c r="CE53" i="6"/>
  <c r="AA53" i="6"/>
  <c r="W53" i="6"/>
  <c r="B53" i="6"/>
  <c r="DA53" i="6" s="1"/>
  <c r="CA53" i="6" s="1"/>
  <c r="CE52" i="6"/>
  <c r="AA52" i="6"/>
  <c r="W52" i="6"/>
  <c r="B52" i="6"/>
  <c r="DC52" i="6" s="1"/>
  <c r="CC52" i="6" s="1"/>
  <c r="CE51" i="6"/>
  <c r="AA51" i="6"/>
  <c r="W51" i="6"/>
  <c r="B51" i="6"/>
  <c r="CE50" i="6"/>
  <c r="AA50" i="6"/>
  <c r="W50" i="6"/>
  <c r="B50" i="6"/>
  <c r="CE49" i="6"/>
  <c r="AA49" i="6"/>
  <c r="W49" i="6"/>
  <c r="B49" i="6"/>
  <c r="DA49" i="6" s="1"/>
  <c r="CA49" i="6" s="1"/>
  <c r="CE48" i="6"/>
  <c r="AA48" i="6"/>
  <c r="W48" i="6"/>
  <c r="B48" i="6"/>
  <c r="DC48" i="6" s="1"/>
  <c r="CC48" i="6" s="1"/>
  <c r="CE47" i="6"/>
  <c r="AA47" i="6"/>
  <c r="W47" i="6"/>
  <c r="B47" i="6"/>
  <c r="DA47" i="6" s="1"/>
  <c r="CA47" i="6" s="1"/>
  <c r="CE46" i="6"/>
  <c r="AA46" i="6"/>
  <c r="W46" i="6"/>
  <c r="B46" i="6"/>
  <c r="DA46" i="6" s="1"/>
  <c r="CA46" i="6" s="1"/>
  <c r="CE45" i="6"/>
  <c r="AA45" i="6"/>
  <c r="W45" i="6"/>
  <c r="B45" i="6"/>
  <c r="DD45" i="6" s="1"/>
  <c r="CD45" i="6" s="1"/>
  <c r="CE44" i="6"/>
  <c r="AA44" i="6"/>
  <c r="W44" i="6"/>
  <c r="B44" i="6"/>
  <c r="DC44" i="6" s="1"/>
  <c r="CC44" i="6" s="1"/>
  <c r="CE43" i="6"/>
  <c r="AA43" i="6"/>
  <c r="W43" i="6"/>
  <c r="B43" i="6"/>
  <c r="CE42" i="6"/>
  <c r="AA42" i="6"/>
  <c r="W42" i="6"/>
  <c r="B42" i="6"/>
  <c r="DB42" i="6" s="1"/>
  <c r="CB42" i="6" s="1"/>
  <c r="CE41" i="6"/>
  <c r="AA41" i="6"/>
  <c r="W41" i="6"/>
  <c r="B41" i="6"/>
  <c r="DD41" i="6" s="1"/>
  <c r="CD41" i="6" s="1"/>
  <c r="CE40" i="6"/>
  <c r="AA40" i="6"/>
  <c r="W40" i="6"/>
  <c r="B40" i="6"/>
  <c r="CE39" i="6"/>
  <c r="AA39" i="6"/>
  <c r="W39" i="6"/>
  <c r="B39" i="6"/>
  <c r="CE38" i="6"/>
  <c r="AA38" i="6"/>
  <c r="W38" i="6"/>
  <c r="B38" i="6"/>
  <c r="DB38" i="6" s="1"/>
  <c r="CB38" i="6" s="1"/>
  <c r="CE37" i="6"/>
  <c r="AA37" i="6"/>
  <c r="W37" i="6"/>
  <c r="B37" i="6"/>
  <c r="DA37" i="6" s="1"/>
  <c r="CA37" i="6" s="1"/>
  <c r="CE36" i="6"/>
  <c r="AA36" i="6"/>
  <c r="W36" i="6"/>
  <c r="B36" i="6"/>
  <c r="DC36" i="6" s="1"/>
  <c r="CC36" i="6" s="1"/>
  <c r="CE35" i="6"/>
  <c r="AA35" i="6"/>
  <c r="W35" i="6"/>
  <c r="B35" i="6"/>
  <c r="CE34" i="6"/>
  <c r="AA34" i="6"/>
  <c r="W34" i="6"/>
  <c r="B34" i="6"/>
  <c r="DB34" i="6" s="1"/>
  <c r="CB34" i="6" s="1"/>
  <c r="CE33" i="6"/>
  <c r="AA33" i="6"/>
  <c r="W33" i="6"/>
  <c r="B33" i="6"/>
  <c r="DA33" i="6" s="1"/>
  <c r="CA33" i="6" s="1"/>
  <c r="CE32" i="6"/>
  <c r="AA32" i="6"/>
  <c r="W32" i="6"/>
  <c r="B32" i="6"/>
  <c r="DC32" i="6" s="1"/>
  <c r="CC32" i="6" s="1"/>
  <c r="CE31" i="6"/>
  <c r="AA31" i="6"/>
  <c r="W31" i="6"/>
  <c r="B31" i="6"/>
  <c r="DA31" i="6" s="1"/>
  <c r="CA31" i="6" s="1"/>
  <c r="CE30" i="6"/>
  <c r="AA30" i="6"/>
  <c r="W30" i="6"/>
  <c r="B30" i="6"/>
  <c r="DB30" i="6" s="1"/>
  <c r="CB30" i="6" s="1"/>
  <c r="CE29" i="6"/>
  <c r="AA29" i="6"/>
  <c r="W29" i="6"/>
  <c r="B29" i="6"/>
  <c r="CE28" i="6"/>
  <c r="AA28" i="6"/>
  <c r="W28" i="6"/>
  <c r="B28" i="6"/>
  <c r="CE27" i="6"/>
  <c r="AA27" i="6"/>
  <c r="W27" i="6"/>
  <c r="B27" i="6"/>
  <c r="DB27" i="6" s="1"/>
  <c r="CB27" i="6" s="1"/>
  <c r="CE26" i="6"/>
  <c r="AA26" i="6"/>
  <c r="W26" i="6"/>
  <c r="B26" i="6"/>
  <c r="DC26" i="6" s="1"/>
  <c r="CC26" i="6" s="1"/>
  <c r="CE25" i="6"/>
  <c r="AA25" i="6"/>
  <c r="W25" i="6"/>
  <c r="B25" i="6"/>
  <c r="DA25" i="6" s="1"/>
  <c r="CA25" i="6" s="1"/>
  <c r="CE24" i="6"/>
  <c r="AA24" i="6"/>
  <c r="W24" i="6"/>
  <c r="B24" i="6"/>
  <c r="DA24" i="6" s="1"/>
  <c r="CA24" i="6" s="1"/>
  <c r="CE23" i="6"/>
  <c r="AA23" i="6"/>
  <c r="W23" i="6"/>
  <c r="B23" i="6"/>
  <c r="DB23" i="6" s="1"/>
  <c r="CB23" i="6" s="1"/>
  <c r="CE22" i="6"/>
  <c r="AA22" i="6"/>
  <c r="W22" i="6"/>
  <c r="B22" i="6"/>
  <c r="DC22" i="6" s="1"/>
  <c r="CC22" i="6" s="1"/>
  <c r="CE21" i="6"/>
  <c r="AA21" i="6"/>
  <c r="W21" i="6"/>
  <c r="B21" i="6"/>
  <c r="DC21" i="6" s="1"/>
  <c r="CC21" i="6" s="1"/>
  <c r="CE20" i="6"/>
  <c r="AA20" i="6"/>
  <c r="W20" i="6"/>
  <c r="B20" i="6"/>
  <c r="DA20" i="6" s="1"/>
  <c r="CA20" i="6" s="1"/>
  <c r="CE19" i="6"/>
  <c r="AA19" i="6"/>
  <c r="W19" i="6"/>
  <c r="B19" i="6"/>
  <c r="DB19" i="6" s="1"/>
  <c r="CB19" i="6" s="1"/>
  <c r="CE18" i="6"/>
  <c r="AA18" i="6"/>
  <c r="W18" i="6"/>
  <c r="B18" i="6"/>
  <c r="DC18" i="6" s="1"/>
  <c r="CC18" i="6" s="1"/>
  <c r="CE17" i="6"/>
  <c r="AA17" i="6"/>
  <c r="W17" i="6"/>
  <c r="B17" i="6"/>
  <c r="DB17" i="6" s="1"/>
  <c r="CB17" i="6" s="1"/>
  <c r="CE16" i="6"/>
  <c r="AA16" i="6"/>
  <c r="W16" i="6"/>
  <c r="B16" i="6"/>
  <c r="DA16" i="6" s="1"/>
  <c r="CA16" i="6" s="1"/>
  <c r="CE15" i="6"/>
  <c r="AA15" i="6"/>
  <c r="W15" i="6"/>
  <c r="B15" i="6"/>
  <c r="DB15" i="6" s="1"/>
  <c r="CB15" i="6" s="1"/>
  <c r="CE14" i="6"/>
  <c r="AA14" i="6"/>
  <c r="W14" i="6"/>
  <c r="B14" i="6"/>
  <c r="DC14" i="6" s="1"/>
  <c r="CC14" i="6" s="1"/>
  <c r="CE13" i="6"/>
  <c r="AA13" i="6"/>
  <c r="W13" i="6"/>
  <c r="B13" i="6"/>
  <c r="CE12" i="6"/>
  <c r="AA12" i="6"/>
  <c r="W12" i="6"/>
  <c r="B12" i="6"/>
  <c r="DA12" i="6" s="1"/>
  <c r="CA12" i="6" s="1"/>
  <c r="CE11" i="6"/>
  <c r="AA11" i="6"/>
  <c r="W11" i="6"/>
  <c r="B11" i="6"/>
  <c r="DB11" i="6" s="1"/>
  <c r="CB11" i="6" s="1"/>
  <c r="A5" i="6"/>
  <c r="A4" i="6"/>
  <c r="A3" i="6"/>
  <c r="A2" i="6"/>
  <c r="DC37" i="6" l="1"/>
  <c r="CC37" i="6" s="1"/>
  <c r="DD66" i="6"/>
  <c r="CD66" i="6" s="1"/>
  <c r="DD67" i="6"/>
  <c r="CD67" i="6" s="1"/>
  <c r="DD70" i="6"/>
  <c r="CD70" i="6" s="1"/>
  <c r="DB139" i="6"/>
  <c r="CB139" i="6" s="1"/>
  <c r="DC25" i="6"/>
  <c r="CC25" i="6" s="1"/>
  <c r="DD13" i="6"/>
  <c r="CD13" i="6" s="1"/>
  <c r="DC33" i="6"/>
  <c r="CC33" i="6" s="1"/>
  <c r="DC12" i="6"/>
  <c r="CC12" i="6" s="1"/>
  <c r="DA57" i="6"/>
  <c r="CA57" i="6" s="1"/>
  <c r="DA22" i="6"/>
  <c r="CA22" i="6" s="1"/>
  <c r="DC27" i="6"/>
  <c r="CC27" i="6" s="1"/>
  <c r="DA34" i="6"/>
  <c r="CA34" i="6" s="1"/>
  <c r="DC49" i="6"/>
  <c r="CC49" i="6" s="1"/>
  <c r="DD63" i="6"/>
  <c r="CD63" i="6" s="1"/>
  <c r="DD12" i="6"/>
  <c r="CD12" i="6" s="1"/>
  <c r="DB21" i="6"/>
  <c r="CB21" i="6" s="1"/>
  <c r="DC24" i="6"/>
  <c r="CC24" i="6" s="1"/>
  <c r="DD29" i="6"/>
  <c r="CD29" i="6" s="1"/>
  <c r="DB33" i="6"/>
  <c r="CB33" i="6" s="1"/>
  <c r="DA38" i="6"/>
  <c r="CA38" i="6" s="1"/>
  <c r="DD50" i="6"/>
  <c r="CD50" i="6" s="1"/>
  <c r="DD51" i="6"/>
  <c r="CD51" i="6" s="1"/>
  <c r="DB53" i="6"/>
  <c r="CB53" i="6" s="1"/>
  <c r="DA61" i="6"/>
  <c r="CA61" i="6" s="1"/>
  <c r="DA149" i="6"/>
  <c r="CA149" i="6" s="1"/>
  <c r="DA162" i="6"/>
  <c r="CA162" i="6" s="1"/>
  <c r="DB49" i="6"/>
  <c r="CB49" i="6" s="1"/>
  <c r="DC65" i="6"/>
  <c r="CC65" i="6" s="1"/>
  <c r="DA21" i="6"/>
  <c r="CA21" i="6" s="1"/>
  <c r="DD47" i="6"/>
  <c r="CD47" i="6" s="1"/>
  <c r="DA58" i="6"/>
  <c r="CA58" i="6" s="1"/>
  <c r="DA141" i="6"/>
  <c r="CA141" i="6" s="1"/>
  <c r="DB25" i="6"/>
  <c r="CB25" i="6" s="1"/>
  <c r="DD31" i="6"/>
  <c r="CD31" i="6" s="1"/>
  <c r="DD35" i="6"/>
  <c r="CD35" i="6" s="1"/>
  <c r="DB37" i="6"/>
  <c r="CB37" i="6" s="1"/>
  <c r="DC53" i="6"/>
  <c r="CC53" i="6" s="1"/>
  <c r="DA62" i="6"/>
  <c r="CA62" i="6" s="1"/>
  <c r="DA145" i="6"/>
  <c r="CA145" i="6" s="1"/>
  <c r="V145" i="6" s="1"/>
  <c r="DD149" i="6"/>
  <c r="CD149" i="6" s="1"/>
  <c r="C165" i="6"/>
  <c r="DB147" i="6"/>
  <c r="CB147" i="6" s="1"/>
  <c r="DA151" i="6"/>
  <c r="CA151" i="6" s="1"/>
  <c r="DC11" i="6"/>
  <c r="CC11" i="6" s="1"/>
  <c r="DA13" i="6"/>
  <c r="CA13" i="6" s="1"/>
  <c r="W71" i="6"/>
  <c r="DC15" i="6"/>
  <c r="CC15" i="6" s="1"/>
  <c r="DA17" i="6"/>
  <c r="CA17" i="6" s="1"/>
  <c r="DD18" i="6"/>
  <c r="CD18" i="6" s="1"/>
  <c r="DD24" i="6"/>
  <c r="CD24" i="6" s="1"/>
  <c r="DA26" i="6"/>
  <c r="CA26" i="6" s="1"/>
  <c r="DA29" i="6"/>
  <c r="CA29" i="6" s="1"/>
  <c r="DA30" i="6"/>
  <c r="CA30" i="6" s="1"/>
  <c r="DD34" i="6"/>
  <c r="CD34" i="6" s="1"/>
  <c r="DD38" i="6"/>
  <c r="CD38" i="6" s="1"/>
  <c r="DA41" i="6"/>
  <c r="CA41" i="6" s="1"/>
  <c r="DA42" i="6"/>
  <c r="CA42" i="6" s="1"/>
  <c r="DA45" i="6"/>
  <c r="CA45" i="6" s="1"/>
  <c r="DB46" i="6"/>
  <c r="CB46" i="6" s="1"/>
  <c r="DA50" i="6"/>
  <c r="CA50" i="6" s="1"/>
  <c r="DA54" i="6"/>
  <c r="CA54" i="6" s="1"/>
  <c r="DB57" i="6"/>
  <c r="CB57" i="6" s="1"/>
  <c r="DB61" i="6"/>
  <c r="CB61" i="6" s="1"/>
  <c r="DA65" i="6"/>
  <c r="CA65" i="6" s="1"/>
  <c r="DB66" i="6"/>
  <c r="CB66" i="6" s="1"/>
  <c r="DA69" i="6"/>
  <c r="CA69" i="6" s="1"/>
  <c r="DA70" i="6"/>
  <c r="CA70" i="6" s="1"/>
  <c r="DB141" i="6"/>
  <c r="CB141" i="6" s="1"/>
  <c r="DA143" i="6"/>
  <c r="CA143" i="6" s="1"/>
  <c r="DB145" i="6"/>
  <c r="CB145" i="6" s="1"/>
  <c r="DD147" i="6"/>
  <c r="CD147" i="6" s="1"/>
  <c r="V147" i="6" s="1"/>
  <c r="DB149" i="6"/>
  <c r="CB149" i="6" s="1"/>
  <c r="V149" i="6" s="1"/>
  <c r="DB151" i="6"/>
  <c r="CB151" i="6" s="1"/>
  <c r="DD153" i="6"/>
  <c r="CD153" i="6" s="1"/>
  <c r="E171" i="6"/>
  <c r="C162" i="6"/>
  <c r="DB162" i="6"/>
  <c r="CB162" i="6" s="1"/>
  <c r="C164" i="6"/>
  <c r="C167" i="6"/>
  <c r="DA167" i="6" s="1"/>
  <c r="CA167" i="6" s="1"/>
  <c r="C176" i="6"/>
  <c r="C180" i="6"/>
  <c r="C184" i="6"/>
  <c r="DA66" i="6"/>
  <c r="CA66" i="6" s="1"/>
  <c r="DB153" i="6"/>
  <c r="CB153" i="6" s="1"/>
  <c r="DB13" i="6"/>
  <c r="CB13" i="6" s="1"/>
  <c r="DD15" i="6"/>
  <c r="CD15" i="6" s="1"/>
  <c r="DD22" i="6"/>
  <c r="CD22" i="6" s="1"/>
  <c r="DD28" i="6"/>
  <c r="CD28" i="6" s="1"/>
  <c r="DB29" i="6"/>
  <c r="CB29" i="6" s="1"/>
  <c r="DB41" i="6"/>
  <c r="CB41" i="6" s="1"/>
  <c r="DB45" i="6"/>
  <c r="CB45" i="6" s="1"/>
  <c r="DB50" i="6"/>
  <c r="CB50" i="6" s="1"/>
  <c r="DB54" i="6"/>
  <c r="CB54" i="6" s="1"/>
  <c r="DD59" i="6"/>
  <c r="CD59" i="6" s="1"/>
  <c r="DA59" i="6"/>
  <c r="CA59" i="6" s="1"/>
  <c r="DB69" i="6"/>
  <c r="CB69" i="6" s="1"/>
  <c r="DB70" i="6"/>
  <c r="CB70" i="6" s="1"/>
  <c r="DD141" i="6"/>
  <c r="CD141" i="6" s="1"/>
  <c r="DB143" i="6"/>
  <c r="CB143" i="6" s="1"/>
  <c r="DD151" i="6"/>
  <c r="CD151" i="6" s="1"/>
  <c r="DD162" i="6"/>
  <c r="CD162" i="6" s="1"/>
  <c r="C166" i="6"/>
  <c r="C169" i="6"/>
  <c r="DC13" i="6"/>
  <c r="CC13" i="6" s="1"/>
  <c r="DD17" i="6"/>
  <c r="CD17" i="6" s="1"/>
  <c r="DC17" i="6"/>
  <c r="CC17" i="6" s="1"/>
  <c r="DD27" i="6"/>
  <c r="CD27" i="6" s="1"/>
  <c r="DC29" i="6"/>
  <c r="CC29" i="6" s="1"/>
  <c r="DC41" i="6"/>
  <c r="CC41" i="6" s="1"/>
  <c r="DD43" i="6"/>
  <c r="CD43" i="6" s="1"/>
  <c r="DA43" i="6"/>
  <c r="CA43" i="6" s="1"/>
  <c r="DC45" i="6"/>
  <c r="CC45" i="6" s="1"/>
  <c r="DD57" i="6"/>
  <c r="CD57" i="6" s="1"/>
  <c r="DD61" i="6"/>
  <c r="CD61" i="6" s="1"/>
  <c r="DD143" i="6"/>
  <c r="CD143" i="6" s="1"/>
  <c r="DA147" i="6"/>
  <c r="CA147" i="6" s="1"/>
  <c r="DA153" i="6"/>
  <c r="CA153" i="6" s="1"/>
  <c r="C163" i="6"/>
  <c r="C168" i="6"/>
  <c r="DC168" i="6" s="1"/>
  <c r="CC168" i="6" s="1"/>
  <c r="C178" i="6"/>
  <c r="C182" i="6"/>
  <c r="AG29" i="6"/>
  <c r="AG13" i="6"/>
  <c r="DB14" i="6"/>
  <c r="CB14" i="6" s="1"/>
  <c r="DA23" i="6"/>
  <c r="CA23" i="6" s="1"/>
  <c r="DC39" i="6"/>
  <c r="CC39" i="6" s="1"/>
  <c r="DB39" i="6"/>
  <c r="CB39" i="6" s="1"/>
  <c r="DB40" i="6"/>
  <c r="CB40" i="6" s="1"/>
  <c r="DA40" i="6"/>
  <c r="CA40" i="6" s="1"/>
  <c r="DD40" i="6"/>
  <c r="CD40" i="6" s="1"/>
  <c r="DC55" i="6"/>
  <c r="CC55" i="6" s="1"/>
  <c r="DB55" i="6"/>
  <c r="CB55" i="6" s="1"/>
  <c r="DB56" i="6"/>
  <c r="CB56" i="6" s="1"/>
  <c r="DA56" i="6"/>
  <c r="CA56" i="6" s="1"/>
  <c r="DD56" i="6"/>
  <c r="CD56" i="6" s="1"/>
  <c r="B71" i="6"/>
  <c r="DA19" i="6"/>
  <c r="CA19" i="6" s="1"/>
  <c r="DC23" i="6"/>
  <c r="CC23" i="6" s="1"/>
  <c r="DC35" i="6"/>
  <c r="CC35" i="6" s="1"/>
  <c r="DB35" i="6"/>
  <c r="CB35" i="6" s="1"/>
  <c r="DC51" i="6"/>
  <c r="CC51" i="6" s="1"/>
  <c r="DB51" i="6"/>
  <c r="CB51" i="6" s="1"/>
  <c r="DB52" i="6"/>
  <c r="CB52" i="6" s="1"/>
  <c r="DA52" i="6"/>
  <c r="CA52" i="6" s="1"/>
  <c r="DD52" i="6"/>
  <c r="CD52" i="6" s="1"/>
  <c r="DC67" i="6"/>
  <c r="CC67" i="6" s="1"/>
  <c r="DB67" i="6"/>
  <c r="CB67" i="6" s="1"/>
  <c r="DB68" i="6"/>
  <c r="CB68" i="6" s="1"/>
  <c r="DA68" i="6"/>
  <c r="CA68" i="6" s="1"/>
  <c r="DA142" i="6"/>
  <c r="CA142" i="6" s="1"/>
  <c r="DB142" i="6"/>
  <c r="CB142" i="6" s="1"/>
  <c r="DA150" i="6"/>
  <c r="CA150" i="6" s="1"/>
  <c r="DB150" i="6"/>
  <c r="CB150" i="6" s="1"/>
  <c r="DC150" i="6"/>
  <c r="CC150" i="6" s="1"/>
  <c r="DD170" i="6"/>
  <c r="CD170" i="6" s="1"/>
  <c r="DA170" i="6"/>
  <c r="CA170" i="6" s="1"/>
  <c r="DC170" i="6"/>
  <c r="CC170" i="6" s="1"/>
  <c r="DB170" i="6"/>
  <c r="CB170" i="6" s="1"/>
  <c r="DA11" i="6"/>
  <c r="DB12" i="6"/>
  <c r="CB12" i="6" s="1"/>
  <c r="DA15" i="6"/>
  <c r="CA15" i="6" s="1"/>
  <c r="DC16" i="6"/>
  <c r="CC16" i="6" s="1"/>
  <c r="DA18" i="6"/>
  <c r="CA18" i="6" s="1"/>
  <c r="DC19" i="6"/>
  <c r="CC19" i="6" s="1"/>
  <c r="DD20" i="6"/>
  <c r="CD20" i="6" s="1"/>
  <c r="DB22" i="6"/>
  <c r="CB22" i="6" s="1"/>
  <c r="DD23" i="6"/>
  <c r="CD23" i="6" s="1"/>
  <c r="DD25" i="6"/>
  <c r="CD25" i="6" s="1"/>
  <c r="AG25" i="6" s="1"/>
  <c r="DD26" i="6"/>
  <c r="CD26" i="6" s="1"/>
  <c r="DB28" i="6"/>
  <c r="CB28" i="6" s="1"/>
  <c r="DA28" i="6"/>
  <c r="CA28" i="6" s="1"/>
  <c r="DC28" i="6"/>
  <c r="CC28" i="6" s="1"/>
  <c r="DD30" i="6"/>
  <c r="CD30" i="6" s="1"/>
  <c r="DC31" i="6"/>
  <c r="CC31" i="6" s="1"/>
  <c r="DB31" i="6"/>
  <c r="CB31" i="6" s="1"/>
  <c r="DB32" i="6"/>
  <c r="CB32" i="6" s="1"/>
  <c r="DA32" i="6"/>
  <c r="CA32" i="6" s="1"/>
  <c r="DD32" i="6"/>
  <c r="CD32" i="6" s="1"/>
  <c r="DD37" i="6"/>
  <c r="CD37" i="6" s="1"/>
  <c r="AG37" i="6" s="1"/>
  <c r="DA39" i="6"/>
  <c r="CA39" i="6" s="1"/>
  <c r="DD46" i="6"/>
  <c r="CD46" i="6" s="1"/>
  <c r="DC47" i="6"/>
  <c r="CC47" i="6" s="1"/>
  <c r="DB47" i="6"/>
  <c r="CB47" i="6" s="1"/>
  <c r="DB48" i="6"/>
  <c r="CB48" i="6" s="1"/>
  <c r="DA48" i="6"/>
  <c r="CA48" i="6" s="1"/>
  <c r="DD48" i="6"/>
  <c r="CD48" i="6" s="1"/>
  <c r="DD53" i="6"/>
  <c r="CD53" i="6" s="1"/>
  <c r="DA55" i="6"/>
  <c r="CA55" i="6" s="1"/>
  <c r="DD62" i="6"/>
  <c r="CD62" i="6" s="1"/>
  <c r="DC63" i="6"/>
  <c r="CC63" i="6" s="1"/>
  <c r="DB63" i="6"/>
  <c r="CB63" i="6" s="1"/>
  <c r="DB64" i="6"/>
  <c r="CB64" i="6" s="1"/>
  <c r="DA64" i="6"/>
  <c r="CA64" i="6" s="1"/>
  <c r="DD64" i="6"/>
  <c r="CD64" i="6" s="1"/>
  <c r="DD69" i="6"/>
  <c r="CD69" i="6" s="1"/>
  <c r="DD150" i="6"/>
  <c r="CD150" i="6" s="1"/>
  <c r="DA152" i="6"/>
  <c r="CA152" i="6" s="1"/>
  <c r="DB152" i="6"/>
  <c r="CB152" i="6" s="1"/>
  <c r="DC152" i="6"/>
  <c r="CC152" i="6" s="1"/>
  <c r="DD152" i="6"/>
  <c r="CD152" i="6" s="1"/>
  <c r="DB20" i="6"/>
  <c r="CB20" i="6" s="1"/>
  <c r="DA144" i="6"/>
  <c r="CA144" i="6" s="1"/>
  <c r="DB144" i="6"/>
  <c r="CB144" i="6" s="1"/>
  <c r="DD144" i="6"/>
  <c r="CD144" i="6" s="1"/>
  <c r="DD11" i="6"/>
  <c r="CD11" i="6" s="1"/>
  <c r="DD14" i="6"/>
  <c r="CD14" i="6" s="1"/>
  <c r="DB16" i="6"/>
  <c r="CB16" i="6" s="1"/>
  <c r="DC20" i="6"/>
  <c r="CC20" i="6" s="1"/>
  <c r="DB26" i="6"/>
  <c r="CB26" i="6" s="1"/>
  <c r="DB36" i="6"/>
  <c r="CB36" i="6" s="1"/>
  <c r="DA36" i="6"/>
  <c r="CA36" i="6" s="1"/>
  <c r="DD36" i="6"/>
  <c r="CD36" i="6" s="1"/>
  <c r="DD68" i="6"/>
  <c r="CD68" i="6" s="1"/>
  <c r="AA71" i="6"/>
  <c r="DA14" i="6"/>
  <c r="CA14" i="6" s="1"/>
  <c r="DD16" i="6"/>
  <c r="CD16" i="6" s="1"/>
  <c r="DB18" i="6"/>
  <c r="CB18" i="6" s="1"/>
  <c r="DD19" i="6"/>
  <c r="CD19" i="6" s="1"/>
  <c r="DD21" i="6"/>
  <c r="CD21" i="6" s="1"/>
  <c r="AG21" i="6" s="1"/>
  <c r="DB24" i="6"/>
  <c r="CB24" i="6" s="1"/>
  <c r="AG24" i="6" s="1"/>
  <c r="DA27" i="6"/>
  <c r="CA27" i="6" s="1"/>
  <c r="DD33" i="6"/>
  <c r="CD33" i="6" s="1"/>
  <c r="DA35" i="6"/>
  <c r="CA35" i="6" s="1"/>
  <c r="DD39" i="6"/>
  <c r="CD39" i="6" s="1"/>
  <c r="DC40" i="6"/>
  <c r="CC40" i="6" s="1"/>
  <c r="DD42" i="6"/>
  <c r="CD42" i="6" s="1"/>
  <c r="DC43" i="6"/>
  <c r="CC43" i="6" s="1"/>
  <c r="DB43" i="6"/>
  <c r="CB43" i="6" s="1"/>
  <c r="DB44" i="6"/>
  <c r="CB44" i="6" s="1"/>
  <c r="DA44" i="6"/>
  <c r="CA44" i="6" s="1"/>
  <c r="DD44" i="6"/>
  <c r="CD44" i="6" s="1"/>
  <c r="DD49" i="6"/>
  <c r="CD49" i="6" s="1"/>
  <c r="DA51" i="6"/>
  <c r="CA51" i="6" s="1"/>
  <c r="AG51" i="6" s="1"/>
  <c r="DD55" i="6"/>
  <c r="CD55" i="6" s="1"/>
  <c r="DC56" i="6"/>
  <c r="CC56" i="6" s="1"/>
  <c r="DD58" i="6"/>
  <c r="CD58" i="6" s="1"/>
  <c r="DC59" i="6"/>
  <c r="CC59" i="6" s="1"/>
  <c r="DB59" i="6"/>
  <c r="CB59" i="6" s="1"/>
  <c r="DB60" i="6"/>
  <c r="CB60" i="6" s="1"/>
  <c r="DA60" i="6"/>
  <c r="CA60" i="6" s="1"/>
  <c r="DD60" i="6"/>
  <c r="CD60" i="6" s="1"/>
  <c r="DD65" i="6"/>
  <c r="CD65" i="6" s="1"/>
  <c r="DA67" i="6"/>
  <c r="CA67" i="6" s="1"/>
  <c r="DC142" i="6"/>
  <c r="CC142" i="6" s="1"/>
  <c r="AR162" i="6"/>
  <c r="DC164" i="6"/>
  <c r="CC164" i="6" s="1"/>
  <c r="DA164" i="6"/>
  <c r="CA164" i="6" s="1"/>
  <c r="DC166" i="6"/>
  <c r="CC166" i="6" s="1"/>
  <c r="DA166" i="6"/>
  <c r="CA166" i="6" s="1"/>
  <c r="DE186" i="6"/>
  <c r="CE186" i="6" s="1"/>
  <c r="DA186" i="6"/>
  <c r="CA186" i="6" s="1"/>
  <c r="DD186" i="6"/>
  <c r="CD186" i="6" s="1"/>
  <c r="DG186" i="6"/>
  <c r="CG186" i="6" s="1"/>
  <c r="DB186" i="6"/>
  <c r="CB186" i="6" s="1"/>
  <c r="DF186" i="6"/>
  <c r="CF186" i="6" s="1"/>
  <c r="DC186" i="6"/>
  <c r="CC186" i="6" s="1"/>
  <c r="DC30" i="6"/>
  <c r="CC30" i="6" s="1"/>
  <c r="AG30" i="6" s="1"/>
  <c r="DC34" i="6"/>
  <c r="CC34" i="6" s="1"/>
  <c r="AG34" i="6" s="1"/>
  <c r="DC38" i="6"/>
  <c r="CC38" i="6" s="1"/>
  <c r="AG38" i="6" s="1"/>
  <c r="DC42" i="6"/>
  <c r="CC42" i="6" s="1"/>
  <c r="AG42" i="6" s="1"/>
  <c r="DC46" i="6"/>
  <c r="CC46" i="6" s="1"/>
  <c r="DC50" i="6"/>
  <c r="CC50" i="6" s="1"/>
  <c r="DC54" i="6"/>
  <c r="CC54" i="6" s="1"/>
  <c r="AG54" i="6" s="1"/>
  <c r="DC58" i="6"/>
  <c r="CC58" i="6" s="1"/>
  <c r="DC62" i="6"/>
  <c r="CC62" i="6" s="1"/>
  <c r="AG62" i="6" s="1"/>
  <c r="DC66" i="6"/>
  <c r="CC66" i="6" s="1"/>
  <c r="DC70" i="6"/>
  <c r="CC70" i="6" s="1"/>
  <c r="AG70" i="6" s="1"/>
  <c r="DA146" i="6"/>
  <c r="CA146" i="6" s="1"/>
  <c r="DB146" i="6"/>
  <c r="CB146" i="6" s="1"/>
  <c r="DC146" i="6"/>
  <c r="CC146" i="6" s="1"/>
  <c r="DD146" i="6"/>
  <c r="CD146" i="6" s="1"/>
  <c r="DA148" i="6"/>
  <c r="CA148" i="6" s="1"/>
  <c r="DB148" i="6"/>
  <c r="CB148" i="6" s="1"/>
  <c r="DC148" i="6"/>
  <c r="CC148" i="6" s="1"/>
  <c r="C160" i="6"/>
  <c r="D171" i="6"/>
  <c r="DC163" i="6"/>
  <c r="CC163" i="6" s="1"/>
  <c r="DB163" i="6"/>
  <c r="CB163" i="6" s="1"/>
  <c r="DD163" i="6"/>
  <c r="CD163" i="6" s="1"/>
  <c r="DA163" i="6"/>
  <c r="CA163" i="6" s="1"/>
  <c r="DC165" i="6"/>
  <c r="CC165" i="6" s="1"/>
  <c r="DB165" i="6"/>
  <c r="CB165" i="6" s="1"/>
  <c r="DD165" i="6"/>
  <c r="CD165" i="6" s="1"/>
  <c r="DA165" i="6"/>
  <c r="CA165" i="6" s="1"/>
  <c r="DA176" i="6"/>
  <c r="CA176" i="6" s="1"/>
  <c r="DA178" i="6"/>
  <c r="CA178" i="6" s="1"/>
  <c r="DD180" i="6"/>
  <c r="CD180" i="6" s="1"/>
  <c r="DC180" i="6"/>
  <c r="CC180" i="6" s="1"/>
  <c r="DE180" i="6"/>
  <c r="CE180" i="6" s="1"/>
  <c r="DA180" i="6"/>
  <c r="CA180" i="6" s="1"/>
  <c r="DD182" i="6"/>
  <c r="CD182" i="6" s="1"/>
  <c r="DC182" i="6"/>
  <c r="CC182" i="6" s="1"/>
  <c r="DE182" i="6"/>
  <c r="CE182" i="6" s="1"/>
  <c r="DA182" i="6"/>
  <c r="CA182" i="6" s="1"/>
  <c r="DE184" i="6"/>
  <c r="CE184" i="6" s="1"/>
  <c r="DA184" i="6"/>
  <c r="CA184" i="6" s="1"/>
  <c r="DD184" i="6"/>
  <c r="CD184" i="6" s="1"/>
  <c r="DG184" i="6"/>
  <c r="CG184" i="6" s="1"/>
  <c r="DB184" i="6"/>
  <c r="CB184" i="6" s="1"/>
  <c r="DC184" i="6"/>
  <c r="CC184" i="6" s="1"/>
  <c r="DA140" i="6"/>
  <c r="CA140" i="6" s="1"/>
  <c r="DB140" i="6"/>
  <c r="CB140" i="6" s="1"/>
  <c r="DC140" i="6"/>
  <c r="CC140" i="6" s="1"/>
  <c r="DA154" i="6"/>
  <c r="CA154" i="6" s="1"/>
  <c r="DB154" i="6"/>
  <c r="CB154" i="6" s="1"/>
  <c r="DC154" i="6"/>
  <c r="CC154" i="6" s="1"/>
  <c r="DB161" i="6"/>
  <c r="CB161" i="6" s="1"/>
  <c r="C161" i="6"/>
  <c r="DA161" i="6"/>
  <c r="CA161" i="6" s="1"/>
  <c r="DC161" i="6"/>
  <c r="CC161" i="6" s="1"/>
  <c r="DB178" i="6"/>
  <c r="CB178" i="6" s="1"/>
  <c r="DB180" i="6"/>
  <c r="CB180" i="6" s="1"/>
  <c r="DB182" i="6"/>
  <c r="CB182" i="6" s="1"/>
  <c r="DF184" i="6"/>
  <c r="CF184" i="6" s="1"/>
  <c r="C185" i="6"/>
  <c r="B155" i="6"/>
  <c r="DC139" i="6"/>
  <c r="CC139" i="6" s="1"/>
  <c r="V139" i="6" s="1"/>
  <c r="C177" i="6"/>
  <c r="C179" i="6"/>
  <c r="C181" i="6"/>
  <c r="C183" i="6"/>
  <c r="AG22" i="6" l="1"/>
  <c r="V143" i="6"/>
  <c r="DD167" i="6"/>
  <c r="CD167" i="6" s="1"/>
  <c r="AG59" i="6"/>
  <c r="AG27" i="6"/>
  <c r="AG26" i="6"/>
  <c r="AG20" i="6"/>
  <c r="AG66" i="6"/>
  <c r="AG49" i="6"/>
  <c r="AG43" i="6"/>
  <c r="AG48" i="6"/>
  <c r="AG15" i="6"/>
  <c r="AG57" i="6"/>
  <c r="DB167" i="6"/>
  <c r="CB167" i="6" s="1"/>
  <c r="AR167" i="6" s="1"/>
  <c r="DC167" i="6"/>
  <c r="CC167" i="6" s="1"/>
  <c r="DA168" i="6"/>
  <c r="CA168" i="6" s="1"/>
  <c r="AG14" i="6"/>
  <c r="AG16" i="6"/>
  <c r="AG55" i="6"/>
  <c r="AG12" i="6"/>
  <c r="AG58" i="6"/>
  <c r="AG33" i="6"/>
  <c r="AG63" i="6"/>
  <c r="AG53" i="6"/>
  <c r="AG47" i="6"/>
  <c r="AG31" i="6"/>
  <c r="AG45" i="6"/>
  <c r="V151" i="6"/>
  <c r="V153" i="6"/>
  <c r="V141" i="6"/>
  <c r="AG41" i="6"/>
  <c r="AG17" i="6"/>
  <c r="DG178" i="6"/>
  <c r="CG178" i="6" s="1"/>
  <c r="DF178" i="6"/>
  <c r="CF178" i="6" s="1"/>
  <c r="DF176" i="6"/>
  <c r="CF176" i="6" s="1"/>
  <c r="DG176" i="6"/>
  <c r="CG176" i="6" s="1"/>
  <c r="DB176" i="6"/>
  <c r="CB176" i="6" s="1"/>
  <c r="DE178" i="6"/>
  <c r="CE178" i="6" s="1"/>
  <c r="DE176" i="6"/>
  <c r="CE176" i="6" s="1"/>
  <c r="AG65" i="6"/>
  <c r="AG44" i="6"/>
  <c r="DD168" i="6"/>
  <c r="CD168" i="6" s="1"/>
  <c r="DB168" i="6"/>
  <c r="CB168" i="6" s="1"/>
  <c r="AG61" i="6"/>
  <c r="DC178" i="6"/>
  <c r="CC178" i="6" s="1"/>
  <c r="DC176" i="6"/>
  <c r="CC176" i="6" s="1"/>
  <c r="V152" i="6"/>
  <c r="AG46" i="6"/>
  <c r="DD166" i="6"/>
  <c r="CD166" i="6" s="1"/>
  <c r="DB166" i="6"/>
  <c r="CB166" i="6" s="1"/>
  <c r="AR166" i="6" s="1"/>
  <c r="DD164" i="6"/>
  <c r="CD164" i="6" s="1"/>
  <c r="DB164" i="6"/>
  <c r="CB164" i="6" s="1"/>
  <c r="AR161" i="6"/>
  <c r="DD178" i="6"/>
  <c r="CD178" i="6" s="1"/>
  <c r="AU178" i="6" s="1"/>
  <c r="DD176" i="6"/>
  <c r="CD176" i="6" s="1"/>
  <c r="AG50" i="6"/>
  <c r="AG69" i="6"/>
  <c r="AG56" i="6"/>
  <c r="DG182" i="6"/>
  <c r="CG182" i="6" s="1"/>
  <c r="DF182" i="6"/>
  <c r="CF182" i="6" s="1"/>
  <c r="DF180" i="6"/>
  <c r="CF180" i="6" s="1"/>
  <c r="DG180" i="6"/>
  <c r="CG180" i="6" s="1"/>
  <c r="AU180" i="6" s="1"/>
  <c r="AR163" i="6"/>
  <c r="AG67" i="6"/>
  <c r="AG36" i="6"/>
  <c r="AG32" i="6"/>
  <c r="DF177" i="6"/>
  <c r="CF177" i="6" s="1"/>
  <c r="DB177" i="6"/>
  <c r="CB177" i="6" s="1"/>
  <c r="DG177" i="6"/>
  <c r="CG177" i="6" s="1"/>
  <c r="DA177" i="6"/>
  <c r="CA177" i="6" s="1"/>
  <c r="DC177" i="6"/>
  <c r="CC177" i="6" s="1"/>
  <c r="DE177" i="6"/>
  <c r="CE177" i="6" s="1"/>
  <c r="DD177" i="6"/>
  <c r="CD177" i="6" s="1"/>
  <c r="V140" i="6"/>
  <c r="DA160" i="6"/>
  <c r="CA160" i="6" s="1"/>
  <c r="C171" i="6"/>
  <c r="A262" i="6" s="1"/>
  <c r="DB160" i="6"/>
  <c r="CB160" i="6" s="1"/>
  <c r="DC160" i="6"/>
  <c r="CC160" i="6" s="1"/>
  <c r="DD160" i="6"/>
  <c r="CD160" i="6" s="1"/>
  <c r="V148" i="6"/>
  <c r="V146" i="6"/>
  <c r="V144" i="6"/>
  <c r="AR170" i="6"/>
  <c r="AG68" i="6"/>
  <c r="AG40" i="6"/>
  <c r="DF181" i="6"/>
  <c r="CF181" i="6" s="1"/>
  <c r="DB181" i="6"/>
  <c r="CB181" i="6" s="1"/>
  <c r="DG181" i="6"/>
  <c r="CG181" i="6" s="1"/>
  <c r="DA181" i="6"/>
  <c r="CA181" i="6" s="1"/>
  <c r="DC181" i="6"/>
  <c r="CC181" i="6" s="1"/>
  <c r="DE181" i="6"/>
  <c r="CE181" i="6" s="1"/>
  <c r="DD181" i="6"/>
  <c r="CD181" i="6" s="1"/>
  <c r="DF179" i="6"/>
  <c r="CF179" i="6" s="1"/>
  <c r="DB179" i="6"/>
  <c r="CB179" i="6" s="1"/>
  <c r="DG179" i="6"/>
  <c r="CG179" i="6" s="1"/>
  <c r="DA179" i="6"/>
  <c r="CA179" i="6" s="1"/>
  <c r="DC179" i="6"/>
  <c r="CC179" i="6" s="1"/>
  <c r="DE179" i="6"/>
  <c r="CE179" i="6" s="1"/>
  <c r="DD179" i="6"/>
  <c r="CD179" i="6" s="1"/>
  <c r="DG185" i="6"/>
  <c r="CG185" i="6" s="1"/>
  <c r="DC185" i="6"/>
  <c r="CC185" i="6" s="1"/>
  <c r="DF185" i="6"/>
  <c r="CF185" i="6" s="1"/>
  <c r="DB185" i="6"/>
  <c r="CB185" i="6" s="1"/>
  <c r="DD185" i="6"/>
  <c r="CD185" i="6" s="1"/>
  <c r="DE185" i="6"/>
  <c r="CE185" i="6" s="1"/>
  <c r="DA185" i="6"/>
  <c r="CA185" i="6" s="1"/>
  <c r="V154" i="6"/>
  <c r="AR165" i="6"/>
  <c r="AG60" i="6"/>
  <c r="AG39" i="6"/>
  <c r="V142" i="6"/>
  <c r="DF183" i="6"/>
  <c r="CF183" i="6" s="1"/>
  <c r="DB183" i="6"/>
  <c r="CB183" i="6" s="1"/>
  <c r="DG183" i="6"/>
  <c r="CG183" i="6" s="1"/>
  <c r="DA183" i="6"/>
  <c r="CA183" i="6" s="1"/>
  <c r="DC183" i="6"/>
  <c r="CC183" i="6" s="1"/>
  <c r="DE183" i="6"/>
  <c r="CE183" i="6" s="1"/>
  <c r="DD183" i="6"/>
  <c r="CD183" i="6" s="1"/>
  <c r="AU184" i="6"/>
  <c r="AU186" i="6"/>
  <c r="AG35" i="6"/>
  <c r="AG64" i="6"/>
  <c r="AG28" i="6"/>
  <c r="AG18" i="6"/>
  <c r="CA11" i="6"/>
  <c r="AG11" i="6" s="1"/>
  <c r="V150" i="6"/>
  <c r="AG52" i="6"/>
  <c r="AG19" i="6"/>
  <c r="AG23" i="6"/>
  <c r="AU182" i="6" l="1"/>
  <c r="AR168" i="6"/>
  <c r="AU176" i="6"/>
  <c r="AU185" i="6"/>
  <c r="AU177" i="6"/>
  <c r="AR164" i="6"/>
  <c r="AU181" i="6"/>
  <c r="B262" i="6"/>
  <c r="AU179" i="6"/>
  <c r="AU183" i="6"/>
  <c r="AR160" i="6"/>
  <c r="E186" i="5" l="1"/>
  <c r="D186" i="5"/>
  <c r="C186" i="5" s="1"/>
  <c r="E185" i="5"/>
  <c r="D185" i="5"/>
  <c r="C185" i="5" s="1"/>
  <c r="E184" i="5"/>
  <c r="D184" i="5"/>
  <c r="C184" i="5" s="1"/>
  <c r="DE184" i="5" s="1"/>
  <c r="CE184" i="5" s="1"/>
  <c r="E183" i="5"/>
  <c r="D183" i="5"/>
  <c r="C183" i="5" s="1"/>
  <c r="E182" i="5"/>
  <c r="D182" i="5"/>
  <c r="E181" i="5"/>
  <c r="D181" i="5"/>
  <c r="E180" i="5"/>
  <c r="D180" i="5"/>
  <c r="C180" i="5" s="1"/>
  <c r="E179" i="5"/>
  <c r="D179" i="5"/>
  <c r="C179" i="5" s="1"/>
  <c r="E178" i="5"/>
  <c r="D178" i="5"/>
  <c r="C178" i="5" s="1"/>
  <c r="DA178" i="5" s="1"/>
  <c r="CA178" i="5" s="1"/>
  <c r="E177" i="5"/>
  <c r="D177" i="5"/>
  <c r="E176" i="5"/>
  <c r="D176" i="5"/>
  <c r="C176" i="5" s="1"/>
  <c r="DG176" i="5" s="1"/>
  <c r="CG176" i="5" s="1"/>
  <c r="AQ171" i="5"/>
  <c r="AP171" i="5"/>
  <c r="AO171" i="5"/>
  <c r="AN171" i="5"/>
  <c r="AM171" i="5"/>
  <c r="AL171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0" i="5"/>
  <c r="D170" i="5"/>
  <c r="E169" i="5"/>
  <c r="D169" i="5"/>
  <c r="C169" i="5" s="1"/>
  <c r="E168" i="5"/>
  <c r="D168" i="5"/>
  <c r="C168" i="5" s="1"/>
  <c r="E167" i="5"/>
  <c r="D167" i="5"/>
  <c r="E166" i="5"/>
  <c r="D166" i="5"/>
  <c r="E165" i="5"/>
  <c r="D165" i="5"/>
  <c r="C165" i="5" s="1"/>
  <c r="DD165" i="5" s="1"/>
  <c r="CD165" i="5" s="1"/>
  <c r="E164" i="5"/>
  <c r="D164" i="5"/>
  <c r="C164" i="5" s="1"/>
  <c r="E163" i="5"/>
  <c r="D163" i="5"/>
  <c r="E162" i="5"/>
  <c r="DA162" i="5" s="1"/>
  <c r="CA162" i="5" s="1"/>
  <c r="E161" i="5"/>
  <c r="DD161" i="5" s="1"/>
  <c r="CD161" i="5" s="1"/>
  <c r="C161" i="5"/>
  <c r="E160" i="5"/>
  <c r="D160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4" i="5"/>
  <c r="DC154" i="5" s="1"/>
  <c r="CC154" i="5" s="1"/>
  <c r="B153" i="5"/>
  <c r="DB153" i="5" s="1"/>
  <c r="CB153" i="5" s="1"/>
  <c r="B152" i="5"/>
  <c r="DC152" i="5" s="1"/>
  <c r="CC152" i="5" s="1"/>
  <c r="B151" i="5"/>
  <c r="DB151" i="5" s="1"/>
  <c r="CB151" i="5" s="1"/>
  <c r="B150" i="5"/>
  <c r="DC150" i="5" s="1"/>
  <c r="CC150" i="5" s="1"/>
  <c r="B149" i="5"/>
  <c r="DA149" i="5" s="1"/>
  <c r="CA149" i="5" s="1"/>
  <c r="B148" i="5"/>
  <c r="DC148" i="5" s="1"/>
  <c r="CC148" i="5" s="1"/>
  <c r="B147" i="5"/>
  <c r="DC147" i="5" s="1"/>
  <c r="CC147" i="5" s="1"/>
  <c r="B146" i="5"/>
  <c r="DB146" i="5" s="1"/>
  <c r="CB146" i="5" s="1"/>
  <c r="B145" i="5"/>
  <c r="DC145" i="5" s="1"/>
  <c r="CC145" i="5" s="1"/>
  <c r="B144" i="5"/>
  <c r="DB144" i="5" s="1"/>
  <c r="CB144" i="5" s="1"/>
  <c r="B143" i="5"/>
  <c r="DC143" i="5" s="1"/>
  <c r="CC143" i="5" s="1"/>
  <c r="B142" i="5"/>
  <c r="DC142" i="5" s="1"/>
  <c r="CC142" i="5" s="1"/>
  <c r="B141" i="5"/>
  <c r="DC141" i="5" s="1"/>
  <c r="CC141" i="5" s="1"/>
  <c r="B140" i="5"/>
  <c r="B139" i="5"/>
  <c r="DC139" i="5" s="1"/>
  <c r="CC139" i="5" s="1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M136" i="5"/>
  <c r="L136" i="5"/>
  <c r="K136" i="5"/>
  <c r="I136" i="5"/>
  <c r="H136" i="5"/>
  <c r="G136" i="5"/>
  <c r="E136" i="5"/>
  <c r="D136" i="5"/>
  <c r="C136" i="5"/>
  <c r="N135" i="5"/>
  <c r="J135" i="5"/>
  <c r="F135" i="5"/>
  <c r="B135" i="5"/>
  <c r="N134" i="5"/>
  <c r="J134" i="5"/>
  <c r="F134" i="5"/>
  <c r="B134" i="5"/>
  <c r="N133" i="5"/>
  <c r="J133" i="5"/>
  <c r="F133" i="5"/>
  <c r="B133" i="5"/>
  <c r="N132" i="5"/>
  <c r="J132" i="5"/>
  <c r="F132" i="5"/>
  <c r="B132" i="5"/>
  <c r="N131" i="5"/>
  <c r="J131" i="5"/>
  <c r="F131" i="5"/>
  <c r="B131" i="5"/>
  <c r="N130" i="5"/>
  <c r="J130" i="5"/>
  <c r="F130" i="5"/>
  <c r="B130" i="5"/>
  <c r="N129" i="5"/>
  <c r="J129" i="5"/>
  <c r="F129" i="5"/>
  <c r="B129" i="5"/>
  <c r="N128" i="5"/>
  <c r="J128" i="5"/>
  <c r="F128" i="5"/>
  <c r="B128" i="5"/>
  <c r="N127" i="5"/>
  <c r="J127" i="5"/>
  <c r="F127" i="5"/>
  <c r="B127" i="5"/>
  <c r="N126" i="5"/>
  <c r="J126" i="5"/>
  <c r="F126" i="5"/>
  <c r="B126" i="5"/>
  <c r="N125" i="5"/>
  <c r="J125" i="5"/>
  <c r="F125" i="5"/>
  <c r="B125" i="5"/>
  <c r="N124" i="5"/>
  <c r="J124" i="5"/>
  <c r="F124" i="5"/>
  <c r="B124" i="5"/>
  <c r="N123" i="5"/>
  <c r="J123" i="5"/>
  <c r="F123" i="5"/>
  <c r="B123" i="5"/>
  <c r="N122" i="5"/>
  <c r="J122" i="5"/>
  <c r="F122" i="5"/>
  <c r="B122" i="5"/>
  <c r="N121" i="5"/>
  <c r="J121" i="5"/>
  <c r="F121" i="5"/>
  <c r="B121" i="5"/>
  <c r="N120" i="5"/>
  <c r="J120" i="5"/>
  <c r="F120" i="5"/>
  <c r="B120" i="5"/>
  <c r="N119" i="5"/>
  <c r="J119" i="5"/>
  <c r="F119" i="5"/>
  <c r="B119" i="5"/>
  <c r="N118" i="5"/>
  <c r="J118" i="5"/>
  <c r="F118" i="5"/>
  <c r="B118" i="5"/>
  <c r="N117" i="5"/>
  <c r="J117" i="5"/>
  <c r="F117" i="5"/>
  <c r="B117" i="5"/>
  <c r="N116" i="5"/>
  <c r="J116" i="5"/>
  <c r="F116" i="5"/>
  <c r="B116" i="5"/>
  <c r="N115" i="5"/>
  <c r="J115" i="5"/>
  <c r="F115" i="5"/>
  <c r="B115" i="5"/>
  <c r="N114" i="5"/>
  <c r="J114" i="5"/>
  <c r="F114" i="5"/>
  <c r="B114" i="5"/>
  <c r="N113" i="5"/>
  <c r="J113" i="5"/>
  <c r="F113" i="5"/>
  <c r="B113" i="5"/>
  <c r="N112" i="5"/>
  <c r="J112" i="5"/>
  <c r="F112" i="5"/>
  <c r="B112" i="5"/>
  <c r="N111" i="5"/>
  <c r="J111" i="5"/>
  <c r="F111" i="5"/>
  <c r="B111" i="5"/>
  <c r="N110" i="5"/>
  <c r="J110" i="5"/>
  <c r="F110" i="5"/>
  <c r="B110" i="5"/>
  <c r="N109" i="5"/>
  <c r="J109" i="5"/>
  <c r="F109" i="5"/>
  <c r="B109" i="5"/>
  <c r="N108" i="5"/>
  <c r="J108" i="5"/>
  <c r="F108" i="5"/>
  <c r="B108" i="5"/>
  <c r="N107" i="5"/>
  <c r="J107" i="5"/>
  <c r="F107" i="5"/>
  <c r="B107" i="5"/>
  <c r="N106" i="5"/>
  <c r="J106" i="5"/>
  <c r="F106" i="5"/>
  <c r="B106" i="5"/>
  <c r="N105" i="5"/>
  <c r="J105" i="5"/>
  <c r="F105" i="5"/>
  <c r="B105" i="5"/>
  <c r="N104" i="5"/>
  <c r="J104" i="5"/>
  <c r="F104" i="5"/>
  <c r="B104" i="5"/>
  <c r="N103" i="5"/>
  <c r="J103" i="5"/>
  <c r="F103" i="5"/>
  <c r="B103" i="5"/>
  <c r="N102" i="5"/>
  <c r="J102" i="5"/>
  <c r="F102" i="5"/>
  <c r="B102" i="5"/>
  <c r="N101" i="5"/>
  <c r="J101" i="5"/>
  <c r="F101" i="5"/>
  <c r="B101" i="5"/>
  <c r="N100" i="5"/>
  <c r="J100" i="5"/>
  <c r="F100" i="5"/>
  <c r="B100" i="5"/>
  <c r="N99" i="5"/>
  <c r="J99" i="5"/>
  <c r="F99" i="5"/>
  <c r="B99" i="5"/>
  <c r="N98" i="5"/>
  <c r="J98" i="5"/>
  <c r="F98" i="5"/>
  <c r="B98" i="5"/>
  <c r="N97" i="5"/>
  <c r="J97" i="5"/>
  <c r="F97" i="5"/>
  <c r="B97" i="5"/>
  <c r="N96" i="5"/>
  <c r="J96" i="5"/>
  <c r="F96" i="5"/>
  <c r="B96" i="5"/>
  <c r="N95" i="5"/>
  <c r="J95" i="5"/>
  <c r="F95" i="5"/>
  <c r="B95" i="5"/>
  <c r="N94" i="5"/>
  <c r="J94" i="5"/>
  <c r="F94" i="5"/>
  <c r="B94" i="5"/>
  <c r="N93" i="5"/>
  <c r="J93" i="5"/>
  <c r="F93" i="5"/>
  <c r="B93" i="5"/>
  <c r="N92" i="5"/>
  <c r="J92" i="5"/>
  <c r="F92" i="5"/>
  <c r="B92" i="5"/>
  <c r="N91" i="5"/>
  <c r="J91" i="5"/>
  <c r="F91" i="5"/>
  <c r="B91" i="5"/>
  <c r="N90" i="5"/>
  <c r="J90" i="5"/>
  <c r="F90" i="5"/>
  <c r="B90" i="5"/>
  <c r="N89" i="5"/>
  <c r="J89" i="5"/>
  <c r="F89" i="5"/>
  <c r="B89" i="5"/>
  <c r="N88" i="5"/>
  <c r="J88" i="5"/>
  <c r="F88" i="5"/>
  <c r="B88" i="5"/>
  <c r="N87" i="5"/>
  <c r="J87" i="5"/>
  <c r="F87" i="5"/>
  <c r="B87" i="5"/>
  <c r="N86" i="5"/>
  <c r="J86" i="5"/>
  <c r="F86" i="5"/>
  <c r="B86" i="5"/>
  <c r="N85" i="5"/>
  <c r="J85" i="5"/>
  <c r="F85" i="5"/>
  <c r="B85" i="5"/>
  <c r="N84" i="5"/>
  <c r="J84" i="5"/>
  <c r="F84" i="5"/>
  <c r="B84" i="5"/>
  <c r="N83" i="5"/>
  <c r="J83" i="5"/>
  <c r="F83" i="5"/>
  <c r="B83" i="5"/>
  <c r="N82" i="5"/>
  <c r="J82" i="5"/>
  <c r="F82" i="5"/>
  <c r="B82" i="5"/>
  <c r="N81" i="5"/>
  <c r="J81" i="5"/>
  <c r="F81" i="5"/>
  <c r="B81" i="5"/>
  <c r="N80" i="5"/>
  <c r="J80" i="5"/>
  <c r="F80" i="5"/>
  <c r="B80" i="5"/>
  <c r="N79" i="5"/>
  <c r="J79" i="5"/>
  <c r="F79" i="5"/>
  <c r="B79" i="5"/>
  <c r="N78" i="5"/>
  <c r="J78" i="5"/>
  <c r="F78" i="5"/>
  <c r="B78" i="5"/>
  <c r="N77" i="5"/>
  <c r="J77" i="5"/>
  <c r="F77" i="5"/>
  <c r="B77" i="5"/>
  <c r="N76" i="5"/>
  <c r="N136" i="5" s="1"/>
  <c r="J76" i="5"/>
  <c r="J136" i="5" s="1"/>
  <c r="F76" i="5"/>
  <c r="F136" i="5" s="1"/>
  <c r="B76" i="5"/>
  <c r="B136" i="5" s="1"/>
  <c r="AF71" i="5"/>
  <c r="AE71" i="5"/>
  <c r="AD71" i="5"/>
  <c r="AC71" i="5"/>
  <c r="AB71" i="5"/>
  <c r="Z71" i="5"/>
  <c r="Y71" i="5"/>
  <c r="X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CE70" i="5"/>
  <c r="AA70" i="5"/>
  <c r="W70" i="5"/>
  <c r="B70" i="5"/>
  <c r="DA70" i="5" s="1"/>
  <c r="CA70" i="5" s="1"/>
  <c r="CE69" i="5"/>
  <c r="AA69" i="5"/>
  <c r="W69" i="5"/>
  <c r="B69" i="5"/>
  <c r="CE68" i="5"/>
  <c r="AA68" i="5"/>
  <c r="W68" i="5"/>
  <c r="B68" i="5"/>
  <c r="DC68" i="5" s="1"/>
  <c r="CC68" i="5" s="1"/>
  <c r="CE67" i="5"/>
  <c r="AA67" i="5"/>
  <c r="W67" i="5"/>
  <c r="B67" i="5"/>
  <c r="DB67" i="5" s="1"/>
  <c r="CB67" i="5" s="1"/>
  <c r="CE66" i="5"/>
  <c r="AA66" i="5"/>
  <c r="W66" i="5"/>
  <c r="B66" i="5"/>
  <c r="DB66" i="5" s="1"/>
  <c r="CB66" i="5" s="1"/>
  <c r="CE65" i="5"/>
  <c r="AA65" i="5"/>
  <c r="W65" i="5"/>
  <c r="DD65" i="5" s="1"/>
  <c r="CD65" i="5" s="1"/>
  <c r="B65" i="5"/>
  <c r="DC65" i="5" s="1"/>
  <c r="CC65" i="5" s="1"/>
  <c r="CE64" i="5"/>
  <c r="AA64" i="5"/>
  <c r="W64" i="5"/>
  <c r="B64" i="5"/>
  <c r="DB64" i="5" s="1"/>
  <c r="CB64" i="5" s="1"/>
  <c r="CE63" i="5"/>
  <c r="AA63" i="5"/>
  <c r="W63" i="5"/>
  <c r="B63" i="5"/>
  <c r="DA63" i="5" s="1"/>
  <c r="CA63" i="5" s="1"/>
  <c r="CE62" i="5"/>
  <c r="AA62" i="5"/>
  <c r="W62" i="5"/>
  <c r="B62" i="5"/>
  <c r="DB62" i="5" s="1"/>
  <c r="CB62" i="5" s="1"/>
  <c r="CE61" i="5"/>
  <c r="AA61" i="5"/>
  <c r="W61" i="5"/>
  <c r="B61" i="5"/>
  <c r="DA61" i="5" s="1"/>
  <c r="CA61" i="5" s="1"/>
  <c r="CE60" i="5"/>
  <c r="AA60" i="5"/>
  <c r="W60" i="5"/>
  <c r="B60" i="5"/>
  <c r="DC60" i="5" s="1"/>
  <c r="CC60" i="5" s="1"/>
  <c r="CE59" i="5"/>
  <c r="CA59" i="5"/>
  <c r="AA59" i="5"/>
  <c r="W59" i="5"/>
  <c r="B59" i="5"/>
  <c r="DA59" i="5" s="1"/>
  <c r="CE58" i="5"/>
  <c r="AA58" i="5"/>
  <c r="W58" i="5"/>
  <c r="B58" i="5"/>
  <c r="DA58" i="5" s="1"/>
  <c r="CA58" i="5" s="1"/>
  <c r="CE57" i="5"/>
  <c r="AA57" i="5"/>
  <c r="W57" i="5"/>
  <c r="B57" i="5"/>
  <c r="DC57" i="5" s="1"/>
  <c r="CC57" i="5" s="1"/>
  <c r="CE56" i="5"/>
  <c r="AA56" i="5"/>
  <c r="W56" i="5"/>
  <c r="B56" i="5"/>
  <c r="DA56" i="5" s="1"/>
  <c r="CA56" i="5" s="1"/>
  <c r="CE55" i="5"/>
  <c r="AA55" i="5"/>
  <c r="W55" i="5"/>
  <c r="B55" i="5"/>
  <c r="DB55" i="5" s="1"/>
  <c r="CB55" i="5" s="1"/>
  <c r="CE54" i="5"/>
  <c r="AA54" i="5"/>
  <c r="W54" i="5"/>
  <c r="B54" i="5"/>
  <c r="DA54" i="5" s="1"/>
  <c r="CA54" i="5" s="1"/>
  <c r="CE53" i="5"/>
  <c r="AA53" i="5"/>
  <c r="W53" i="5"/>
  <c r="B53" i="5"/>
  <c r="DB53" i="5" s="1"/>
  <c r="CB53" i="5" s="1"/>
  <c r="CE52" i="5"/>
  <c r="AA52" i="5"/>
  <c r="W52" i="5"/>
  <c r="B52" i="5"/>
  <c r="DC52" i="5" s="1"/>
  <c r="CC52" i="5" s="1"/>
  <c r="CE51" i="5"/>
  <c r="AA51" i="5"/>
  <c r="W51" i="5"/>
  <c r="B51" i="5"/>
  <c r="DB51" i="5" s="1"/>
  <c r="CB51" i="5" s="1"/>
  <c r="CE50" i="5"/>
  <c r="AA50" i="5"/>
  <c r="W50" i="5"/>
  <c r="B50" i="5"/>
  <c r="DB50" i="5" s="1"/>
  <c r="CB50" i="5" s="1"/>
  <c r="CE49" i="5"/>
  <c r="AA49" i="5"/>
  <c r="W49" i="5"/>
  <c r="B49" i="5"/>
  <c r="DC49" i="5" s="1"/>
  <c r="CC49" i="5" s="1"/>
  <c r="CE48" i="5"/>
  <c r="AA48" i="5"/>
  <c r="W48" i="5"/>
  <c r="B48" i="5"/>
  <c r="DB48" i="5" s="1"/>
  <c r="CB48" i="5" s="1"/>
  <c r="CE47" i="5"/>
  <c r="AA47" i="5"/>
  <c r="W47" i="5"/>
  <c r="B47" i="5"/>
  <c r="DA47" i="5" s="1"/>
  <c r="CA47" i="5" s="1"/>
  <c r="CE46" i="5"/>
  <c r="AA46" i="5"/>
  <c r="W46" i="5"/>
  <c r="B46" i="5"/>
  <c r="DB46" i="5" s="1"/>
  <c r="CB46" i="5" s="1"/>
  <c r="CE45" i="5"/>
  <c r="AA45" i="5"/>
  <c r="W45" i="5"/>
  <c r="B45" i="5"/>
  <c r="DA45" i="5" s="1"/>
  <c r="CA45" i="5" s="1"/>
  <c r="CE44" i="5"/>
  <c r="AA44" i="5"/>
  <c r="W44" i="5"/>
  <c r="B44" i="5"/>
  <c r="DC44" i="5" s="1"/>
  <c r="CC44" i="5" s="1"/>
  <c r="DB43" i="5"/>
  <c r="CB43" i="5" s="1"/>
  <c r="CE43" i="5"/>
  <c r="AA43" i="5"/>
  <c r="W43" i="5"/>
  <c r="B43" i="5"/>
  <c r="DA43" i="5" s="1"/>
  <c r="CA43" i="5" s="1"/>
  <c r="CE42" i="5"/>
  <c r="AA42" i="5"/>
  <c r="W42" i="5"/>
  <c r="B42" i="5"/>
  <c r="DA42" i="5" s="1"/>
  <c r="CA42" i="5" s="1"/>
  <c r="CE41" i="5"/>
  <c r="AA41" i="5"/>
  <c r="W41" i="5"/>
  <c r="B41" i="5"/>
  <c r="DC41" i="5" s="1"/>
  <c r="CC41" i="5" s="1"/>
  <c r="CE40" i="5"/>
  <c r="AA40" i="5"/>
  <c r="W40" i="5"/>
  <c r="B40" i="5"/>
  <c r="DA40" i="5" s="1"/>
  <c r="CA40" i="5" s="1"/>
  <c r="CE39" i="5"/>
  <c r="AA39" i="5"/>
  <c r="W39" i="5"/>
  <c r="B39" i="5"/>
  <c r="DB39" i="5" s="1"/>
  <c r="CB39" i="5" s="1"/>
  <c r="CE38" i="5"/>
  <c r="AA38" i="5"/>
  <c r="W38" i="5"/>
  <c r="B38" i="5"/>
  <c r="DA38" i="5" s="1"/>
  <c r="CA38" i="5" s="1"/>
  <c r="CE37" i="5"/>
  <c r="AA37" i="5"/>
  <c r="W37" i="5"/>
  <c r="B37" i="5"/>
  <c r="CE36" i="5"/>
  <c r="AA36" i="5"/>
  <c r="W36" i="5"/>
  <c r="B36" i="5"/>
  <c r="DC36" i="5" s="1"/>
  <c r="CC36" i="5" s="1"/>
  <c r="CE35" i="5"/>
  <c r="AA35" i="5"/>
  <c r="W35" i="5"/>
  <c r="B35" i="5"/>
  <c r="DA35" i="5" s="1"/>
  <c r="CA35" i="5" s="1"/>
  <c r="CE34" i="5"/>
  <c r="AA34" i="5"/>
  <c r="W34" i="5"/>
  <c r="B34" i="5"/>
  <c r="DB34" i="5" s="1"/>
  <c r="CB34" i="5" s="1"/>
  <c r="CE33" i="5"/>
  <c r="AA33" i="5"/>
  <c r="W33" i="5"/>
  <c r="DD33" i="5" s="1"/>
  <c r="CD33" i="5" s="1"/>
  <c r="B33" i="5"/>
  <c r="DC33" i="5" s="1"/>
  <c r="CC33" i="5" s="1"/>
  <c r="CE32" i="5"/>
  <c r="AA32" i="5"/>
  <c r="W32" i="5"/>
  <c r="B32" i="5"/>
  <c r="CE31" i="5"/>
  <c r="AA31" i="5"/>
  <c r="W31" i="5"/>
  <c r="B31" i="5"/>
  <c r="DB31" i="5" s="1"/>
  <c r="CB31" i="5" s="1"/>
  <c r="CE30" i="5"/>
  <c r="AA30" i="5"/>
  <c r="W30" i="5"/>
  <c r="B30" i="5"/>
  <c r="DC30" i="5" s="1"/>
  <c r="CC30" i="5" s="1"/>
  <c r="CE29" i="5"/>
  <c r="AA29" i="5"/>
  <c r="W29" i="5"/>
  <c r="B29" i="5"/>
  <c r="DA29" i="5" s="1"/>
  <c r="CA29" i="5" s="1"/>
  <c r="CE28" i="5"/>
  <c r="AA28" i="5"/>
  <c r="W28" i="5"/>
  <c r="B28" i="5"/>
  <c r="DB28" i="5" s="1"/>
  <c r="CB28" i="5" s="1"/>
  <c r="CE27" i="5"/>
  <c r="AA27" i="5"/>
  <c r="W27" i="5"/>
  <c r="B27" i="5"/>
  <c r="DA27" i="5" s="1"/>
  <c r="CA27" i="5" s="1"/>
  <c r="CE26" i="5"/>
  <c r="AA26" i="5"/>
  <c r="W26" i="5"/>
  <c r="B26" i="5"/>
  <c r="DC26" i="5" s="1"/>
  <c r="CC26" i="5" s="1"/>
  <c r="CE25" i="5"/>
  <c r="AA25" i="5"/>
  <c r="W25" i="5"/>
  <c r="B25" i="5"/>
  <c r="DA25" i="5" s="1"/>
  <c r="CA25" i="5" s="1"/>
  <c r="CE24" i="5"/>
  <c r="AA24" i="5"/>
  <c r="W24" i="5"/>
  <c r="B24" i="5"/>
  <c r="DB24" i="5" s="1"/>
  <c r="CB24" i="5" s="1"/>
  <c r="CE23" i="5"/>
  <c r="AA23" i="5"/>
  <c r="W23" i="5"/>
  <c r="B23" i="5"/>
  <c r="CE22" i="5"/>
  <c r="AA22" i="5"/>
  <c r="W22" i="5"/>
  <c r="B22" i="5"/>
  <c r="DA22" i="5" s="1"/>
  <c r="CA22" i="5" s="1"/>
  <c r="CE21" i="5"/>
  <c r="AA21" i="5"/>
  <c r="W21" i="5"/>
  <c r="B21" i="5"/>
  <c r="DB21" i="5" s="1"/>
  <c r="CB21" i="5" s="1"/>
  <c r="CE20" i="5"/>
  <c r="AA20" i="5"/>
  <c r="W20" i="5"/>
  <c r="B20" i="5"/>
  <c r="DC20" i="5" s="1"/>
  <c r="CC20" i="5" s="1"/>
  <c r="CE19" i="5"/>
  <c r="AA19" i="5"/>
  <c r="W19" i="5"/>
  <c r="B19" i="5"/>
  <c r="DA19" i="5" s="1"/>
  <c r="CA19" i="5" s="1"/>
  <c r="CE18" i="5"/>
  <c r="AA18" i="5"/>
  <c r="W18" i="5"/>
  <c r="B18" i="5"/>
  <c r="DD18" i="5" s="1"/>
  <c r="CD18" i="5" s="1"/>
  <c r="CE17" i="5"/>
  <c r="AA17" i="5"/>
  <c r="W17" i="5"/>
  <c r="B17" i="5"/>
  <c r="CE16" i="5"/>
  <c r="AA16" i="5"/>
  <c r="W16" i="5"/>
  <c r="B16" i="5"/>
  <c r="DA16" i="5" s="1"/>
  <c r="CA16" i="5" s="1"/>
  <c r="CE15" i="5"/>
  <c r="AA15" i="5"/>
  <c r="W15" i="5"/>
  <c r="B15" i="5"/>
  <c r="DB15" i="5" s="1"/>
  <c r="CB15" i="5" s="1"/>
  <c r="CE14" i="5"/>
  <c r="AA14" i="5"/>
  <c r="W14" i="5"/>
  <c r="B14" i="5"/>
  <c r="DA14" i="5" s="1"/>
  <c r="CA14" i="5" s="1"/>
  <c r="CE13" i="5"/>
  <c r="AA13" i="5"/>
  <c r="W13" i="5"/>
  <c r="B13" i="5"/>
  <c r="DA13" i="5" s="1"/>
  <c r="CA13" i="5" s="1"/>
  <c r="CE12" i="5"/>
  <c r="AA12" i="5"/>
  <c r="W12" i="5"/>
  <c r="B12" i="5"/>
  <c r="DB12" i="5" s="1"/>
  <c r="CB12" i="5" s="1"/>
  <c r="DB11" i="5"/>
  <c r="CB11" i="5" s="1"/>
  <c r="CE11" i="5"/>
  <c r="AA11" i="5"/>
  <c r="W11" i="5"/>
  <c r="B11" i="5"/>
  <c r="DA11" i="5" s="1"/>
  <c r="A5" i="5"/>
  <c r="A4" i="5"/>
  <c r="A3" i="5"/>
  <c r="A2" i="5"/>
  <c r="DC22" i="5" l="1"/>
  <c r="CC22" i="5" s="1"/>
  <c r="DB142" i="5"/>
  <c r="CB142" i="5" s="1"/>
  <c r="DD145" i="5"/>
  <c r="CD145" i="5" s="1"/>
  <c r="DB22" i="5"/>
  <c r="CB22" i="5" s="1"/>
  <c r="DD23" i="5"/>
  <c r="CD23" i="5" s="1"/>
  <c r="DB27" i="5"/>
  <c r="CB27" i="5" s="1"/>
  <c r="DD49" i="5"/>
  <c r="CD49" i="5" s="1"/>
  <c r="DB59" i="5"/>
  <c r="CB59" i="5" s="1"/>
  <c r="B155" i="5"/>
  <c r="DC149" i="5"/>
  <c r="CC149" i="5" s="1"/>
  <c r="DD37" i="5"/>
  <c r="CD37" i="5" s="1"/>
  <c r="DD69" i="5"/>
  <c r="CD69" i="5" s="1"/>
  <c r="C160" i="5"/>
  <c r="DC29" i="5"/>
  <c r="CC29" i="5" s="1"/>
  <c r="DB30" i="5"/>
  <c r="CB30" i="5" s="1"/>
  <c r="DA41" i="5"/>
  <c r="CA41" i="5" s="1"/>
  <c r="DA44" i="5"/>
  <c r="CA44" i="5" s="1"/>
  <c r="DA48" i="5"/>
  <c r="CA48" i="5" s="1"/>
  <c r="DA60" i="5"/>
  <c r="CA60" i="5" s="1"/>
  <c r="DA64" i="5"/>
  <c r="CA64" i="5" s="1"/>
  <c r="C181" i="5"/>
  <c r="DG181" i="5" s="1"/>
  <c r="CG181" i="5" s="1"/>
  <c r="DB14" i="5"/>
  <c r="CB14" i="5" s="1"/>
  <c r="DA31" i="5"/>
  <c r="CA31" i="5" s="1"/>
  <c r="DB44" i="5"/>
  <c r="CB44" i="5" s="1"/>
  <c r="DC48" i="5"/>
  <c r="CC48" i="5" s="1"/>
  <c r="DB60" i="5"/>
  <c r="CB60" i="5" s="1"/>
  <c r="DC64" i="5"/>
  <c r="CC64" i="5" s="1"/>
  <c r="DB139" i="5"/>
  <c r="CB139" i="5" s="1"/>
  <c r="DA141" i="5"/>
  <c r="CA141" i="5" s="1"/>
  <c r="DA150" i="5"/>
  <c r="CA150" i="5" s="1"/>
  <c r="DA154" i="5"/>
  <c r="CA154" i="5" s="1"/>
  <c r="DB161" i="5"/>
  <c r="CB161" i="5" s="1"/>
  <c r="DA176" i="5"/>
  <c r="CA176" i="5" s="1"/>
  <c r="DB40" i="5"/>
  <c r="CB40" i="5" s="1"/>
  <c r="DB45" i="5"/>
  <c r="CB45" i="5" s="1"/>
  <c r="DB56" i="5"/>
  <c r="CB56" i="5" s="1"/>
  <c r="DB61" i="5"/>
  <c r="CB61" i="5" s="1"/>
  <c r="DB19" i="5"/>
  <c r="CB19" i="5" s="1"/>
  <c r="DD50" i="5"/>
  <c r="CD50" i="5" s="1"/>
  <c r="DA57" i="5"/>
  <c r="CA57" i="5" s="1"/>
  <c r="DD66" i="5"/>
  <c r="CD66" i="5" s="1"/>
  <c r="DC162" i="5"/>
  <c r="CC162" i="5" s="1"/>
  <c r="DA15" i="5"/>
  <c r="CA15" i="5" s="1"/>
  <c r="DA36" i="5"/>
  <c r="CA36" i="5" s="1"/>
  <c r="DA52" i="5"/>
  <c r="CA52" i="5" s="1"/>
  <c r="DA68" i="5"/>
  <c r="CA68" i="5" s="1"/>
  <c r="DD139" i="5"/>
  <c r="CD139" i="5" s="1"/>
  <c r="DD150" i="5"/>
  <c r="CD150" i="5" s="1"/>
  <c r="DB152" i="5"/>
  <c r="CB152" i="5" s="1"/>
  <c r="C162" i="5"/>
  <c r="C177" i="5"/>
  <c r="DG177" i="5" s="1"/>
  <c r="CG177" i="5" s="1"/>
  <c r="DD179" i="5"/>
  <c r="CD179" i="5" s="1"/>
  <c r="DG179" i="5"/>
  <c r="CG179" i="5" s="1"/>
  <c r="DC179" i="5"/>
  <c r="CC179" i="5" s="1"/>
  <c r="DB179" i="5"/>
  <c r="CB179" i="5" s="1"/>
  <c r="DD183" i="5"/>
  <c r="CD183" i="5" s="1"/>
  <c r="DG183" i="5"/>
  <c r="CG183" i="5" s="1"/>
  <c r="DC183" i="5"/>
  <c r="CC183" i="5" s="1"/>
  <c r="DB183" i="5"/>
  <c r="CB183" i="5" s="1"/>
  <c r="DE185" i="5"/>
  <c r="CE185" i="5" s="1"/>
  <c r="DF185" i="5"/>
  <c r="CF185" i="5" s="1"/>
  <c r="DA185" i="5"/>
  <c r="CA185" i="5" s="1"/>
  <c r="DB181" i="5"/>
  <c r="CB181" i="5" s="1"/>
  <c r="DD177" i="5"/>
  <c r="CD177" i="5" s="1"/>
  <c r="DB177" i="5"/>
  <c r="CB177" i="5" s="1"/>
  <c r="DC21" i="5"/>
  <c r="CC21" i="5" s="1"/>
  <c r="DG184" i="5"/>
  <c r="CG184" i="5" s="1"/>
  <c r="B71" i="5"/>
  <c r="DC11" i="5"/>
  <c r="CC11" i="5" s="1"/>
  <c r="DC14" i="5"/>
  <c r="CC14" i="5" s="1"/>
  <c r="DB18" i="5"/>
  <c r="CB18" i="5" s="1"/>
  <c r="DC25" i="5"/>
  <c r="CC25" i="5" s="1"/>
  <c r="DD27" i="5"/>
  <c r="CD27" i="5" s="1"/>
  <c r="DC27" i="5"/>
  <c r="CC27" i="5" s="1"/>
  <c r="DA33" i="5"/>
  <c r="CA33" i="5" s="1"/>
  <c r="DB36" i="5"/>
  <c r="CB36" i="5" s="1"/>
  <c r="DC40" i="5"/>
  <c r="CC40" i="5" s="1"/>
  <c r="DD41" i="5"/>
  <c r="CD41" i="5" s="1"/>
  <c r="DC47" i="5"/>
  <c r="CC47" i="5" s="1"/>
  <c r="DA49" i="5"/>
  <c r="CA49" i="5" s="1"/>
  <c r="DB52" i="5"/>
  <c r="CB52" i="5" s="1"/>
  <c r="DC56" i="5"/>
  <c r="CC56" i="5" s="1"/>
  <c r="DD57" i="5"/>
  <c r="CD57" i="5" s="1"/>
  <c r="DC63" i="5"/>
  <c r="CC63" i="5" s="1"/>
  <c r="DA65" i="5"/>
  <c r="CA65" i="5" s="1"/>
  <c r="DB68" i="5"/>
  <c r="CB68" i="5" s="1"/>
  <c r="DA139" i="5"/>
  <c r="CA139" i="5" s="1"/>
  <c r="V139" i="5" s="1"/>
  <c r="DC140" i="5"/>
  <c r="CC140" i="5" s="1"/>
  <c r="DB141" i="5"/>
  <c r="CB141" i="5" s="1"/>
  <c r="DA143" i="5"/>
  <c r="CA143" i="5" s="1"/>
  <c r="DD147" i="5"/>
  <c r="CD147" i="5" s="1"/>
  <c r="DB149" i="5"/>
  <c r="CB149" i="5" s="1"/>
  <c r="DA152" i="5"/>
  <c r="CA152" i="5" s="1"/>
  <c r="DB154" i="5"/>
  <c r="CB154" i="5" s="1"/>
  <c r="DC161" i="5"/>
  <c r="CC161" i="5" s="1"/>
  <c r="DB162" i="5"/>
  <c r="CB162" i="5" s="1"/>
  <c r="DE176" i="5"/>
  <c r="CE176" i="5" s="1"/>
  <c r="C182" i="5"/>
  <c r="DC23" i="5"/>
  <c r="CC23" i="5" s="1"/>
  <c r="W71" i="5"/>
  <c r="DC13" i="5"/>
  <c r="CC13" i="5" s="1"/>
  <c r="DC18" i="5"/>
  <c r="CC18" i="5" s="1"/>
  <c r="DD26" i="5"/>
  <c r="CD26" i="5" s="1"/>
  <c r="DD31" i="5"/>
  <c r="CD31" i="5" s="1"/>
  <c r="AG31" i="5" s="1"/>
  <c r="DC31" i="5"/>
  <c r="CC31" i="5" s="1"/>
  <c r="DD47" i="5"/>
  <c r="CD47" i="5" s="1"/>
  <c r="DD63" i="5"/>
  <c r="CD63" i="5" s="1"/>
  <c r="DD141" i="5"/>
  <c r="CD141" i="5" s="1"/>
  <c r="DB143" i="5"/>
  <c r="CB143" i="5" s="1"/>
  <c r="DA145" i="5"/>
  <c r="CA145" i="5" s="1"/>
  <c r="DD154" i="5"/>
  <c r="CD154" i="5" s="1"/>
  <c r="V154" i="5" s="1"/>
  <c r="DA184" i="5"/>
  <c r="CA184" i="5" s="1"/>
  <c r="DB147" i="5"/>
  <c r="CB147" i="5" s="1"/>
  <c r="DD15" i="5"/>
  <c r="CD15" i="5" s="1"/>
  <c r="DC15" i="5"/>
  <c r="CC15" i="5" s="1"/>
  <c r="AG15" i="5" s="1"/>
  <c r="DA23" i="5"/>
  <c r="CA23" i="5" s="1"/>
  <c r="DD17" i="5"/>
  <c r="CD17" i="5" s="1"/>
  <c r="DC17" i="5"/>
  <c r="CC17" i="5" s="1"/>
  <c r="DD19" i="5"/>
  <c r="CD19" i="5" s="1"/>
  <c r="DC19" i="5"/>
  <c r="CC19" i="5" s="1"/>
  <c r="DB23" i="5"/>
  <c r="CB23" i="5" s="1"/>
  <c r="DB26" i="5"/>
  <c r="CB26" i="5" s="1"/>
  <c r="DD30" i="5"/>
  <c r="CD30" i="5" s="1"/>
  <c r="DD32" i="5"/>
  <c r="CD32" i="5" s="1"/>
  <c r="DA46" i="5"/>
  <c r="CA46" i="5" s="1"/>
  <c r="DD48" i="5"/>
  <c r="CD48" i="5" s="1"/>
  <c r="DC50" i="5"/>
  <c r="CC50" i="5" s="1"/>
  <c r="DD53" i="5"/>
  <c r="CD53" i="5" s="1"/>
  <c r="DA62" i="5"/>
  <c r="CA62" i="5" s="1"/>
  <c r="DD64" i="5"/>
  <c r="CD64" i="5" s="1"/>
  <c r="DC66" i="5"/>
  <c r="CC66" i="5" s="1"/>
  <c r="DD143" i="5"/>
  <c r="CD143" i="5" s="1"/>
  <c r="DB145" i="5"/>
  <c r="CB145" i="5" s="1"/>
  <c r="DA147" i="5"/>
  <c r="CA147" i="5" s="1"/>
  <c r="DB150" i="5"/>
  <c r="CB150" i="5" s="1"/>
  <c r="V150" i="5" s="1"/>
  <c r="DD152" i="5"/>
  <c r="CD152" i="5" s="1"/>
  <c r="DD162" i="5"/>
  <c r="CD162" i="5" s="1"/>
  <c r="C166" i="5"/>
  <c r="DD166" i="5" s="1"/>
  <c r="CD166" i="5" s="1"/>
  <c r="C170" i="5"/>
  <c r="DA170" i="5" s="1"/>
  <c r="CA170" i="5" s="1"/>
  <c r="AG27" i="5"/>
  <c r="DD12" i="5"/>
  <c r="CD12" i="5" s="1"/>
  <c r="DD20" i="5"/>
  <c r="CD20" i="5" s="1"/>
  <c r="DB35" i="5"/>
  <c r="CB35" i="5" s="1"/>
  <c r="DC160" i="5"/>
  <c r="CC160" i="5" s="1"/>
  <c r="DA160" i="5"/>
  <c r="CA160" i="5" s="1"/>
  <c r="DD160" i="5"/>
  <c r="CD160" i="5" s="1"/>
  <c r="DB160" i="5"/>
  <c r="CB160" i="5" s="1"/>
  <c r="DA168" i="5"/>
  <c r="CA168" i="5" s="1"/>
  <c r="DB168" i="5"/>
  <c r="CB168" i="5" s="1"/>
  <c r="DC168" i="5"/>
  <c r="CC168" i="5" s="1"/>
  <c r="AA71" i="5"/>
  <c r="DA20" i="5"/>
  <c r="CA20" i="5" s="1"/>
  <c r="DD21" i="5"/>
  <c r="CD21" i="5" s="1"/>
  <c r="DA24" i="5"/>
  <c r="CA24" i="5" s="1"/>
  <c r="DD25" i="5"/>
  <c r="CD25" i="5" s="1"/>
  <c r="DA28" i="5"/>
  <c r="CA28" i="5" s="1"/>
  <c r="DD29" i="5"/>
  <c r="CD29" i="5" s="1"/>
  <c r="DB32" i="5"/>
  <c r="CB32" i="5" s="1"/>
  <c r="DA34" i="5"/>
  <c r="CA34" i="5" s="1"/>
  <c r="DC37" i="5"/>
  <c r="CC37" i="5" s="1"/>
  <c r="DA37" i="5"/>
  <c r="CA37" i="5" s="1"/>
  <c r="DB38" i="5"/>
  <c r="CB38" i="5" s="1"/>
  <c r="DC38" i="5"/>
  <c r="CC38" i="5" s="1"/>
  <c r="DD38" i="5"/>
  <c r="CD38" i="5" s="1"/>
  <c r="DB54" i="5"/>
  <c r="CB54" i="5" s="1"/>
  <c r="DC54" i="5"/>
  <c r="CC54" i="5" s="1"/>
  <c r="DC69" i="5"/>
  <c r="CC69" i="5" s="1"/>
  <c r="DA69" i="5"/>
  <c r="CA69" i="5" s="1"/>
  <c r="DB70" i="5"/>
  <c r="CB70" i="5" s="1"/>
  <c r="DC70" i="5"/>
  <c r="CC70" i="5" s="1"/>
  <c r="DD70" i="5"/>
  <c r="CD70" i="5" s="1"/>
  <c r="DF178" i="5"/>
  <c r="CF178" i="5" s="1"/>
  <c r="DB178" i="5"/>
  <c r="CB178" i="5" s="1"/>
  <c r="DC178" i="5"/>
  <c r="CC178" i="5" s="1"/>
  <c r="DD178" i="5"/>
  <c r="CD178" i="5" s="1"/>
  <c r="DG178" i="5"/>
  <c r="CG178" i="5" s="1"/>
  <c r="DE178" i="5"/>
  <c r="CE178" i="5" s="1"/>
  <c r="DF180" i="5"/>
  <c r="CF180" i="5" s="1"/>
  <c r="DB180" i="5"/>
  <c r="CB180" i="5" s="1"/>
  <c r="DC180" i="5"/>
  <c r="CC180" i="5" s="1"/>
  <c r="DD180" i="5"/>
  <c r="CD180" i="5" s="1"/>
  <c r="DE180" i="5"/>
  <c r="CE180" i="5" s="1"/>
  <c r="DA180" i="5"/>
  <c r="CA180" i="5" s="1"/>
  <c r="DG180" i="5"/>
  <c r="CG180" i="5" s="1"/>
  <c r="DD14" i="5"/>
  <c r="CD14" i="5" s="1"/>
  <c r="AG14" i="5" s="1"/>
  <c r="DB16" i="5"/>
  <c r="CB16" i="5" s="1"/>
  <c r="DA17" i="5"/>
  <c r="CA17" i="5" s="1"/>
  <c r="DB20" i="5"/>
  <c r="CB20" i="5" s="1"/>
  <c r="DA21" i="5"/>
  <c r="CA21" i="5" s="1"/>
  <c r="AG21" i="5" s="1"/>
  <c r="DD22" i="5"/>
  <c r="CD22" i="5" s="1"/>
  <c r="CA11" i="5"/>
  <c r="DD11" i="5"/>
  <c r="CD11" i="5" s="1"/>
  <c r="DC12" i="5"/>
  <c r="CC12" i="5" s="1"/>
  <c r="DB13" i="5"/>
  <c r="CB13" i="5" s="1"/>
  <c r="DC16" i="5"/>
  <c r="CC16" i="5" s="1"/>
  <c r="DB17" i="5"/>
  <c r="CB17" i="5" s="1"/>
  <c r="DA18" i="5"/>
  <c r="CA18" i="5" s="1"/>
  <c r="DC24" i="5"/>
  <c r="CC24" i="5" s="1"/>
  <c r="DB25" i="5"/>
  <c r="CB25" i="5" s="1"/>
  <c r="DA26" i="5"/>
  <c r="CA26" i="5" s="1"/>
  <c r="DC28" i="5"/>
  <c r="CC28" i="5" s="1"/>
  <c r="DB29" i="5"/>
  <c r="CB29" i="5" s="1"/>
  <c r="DA30" i="5"/>
  <c r="CA30" i="5" s="1"/>
  <c r="DB33" i="5"/>
  <c r="CB33" i="5" s="1"/>
  <c r="DD34" i="5"/>
  <c r="CD34" i="5" s="1"/>
  <c r="DD36" i="5"/>
  <c r="CD36" i="5" s="1"/>
  <c r="DB37" i="5"/>
  <c r="CB37" i="5" s="1"/>
  <c r="DD40" i="5"/>
  <c r="CD40" i="5" s="1"/>
  <c r="AG40" i="5" s="1"/>
  <c r="DD43" i="5"/>
  <c r="CD43" i="5" s="1"/>
  <c r="DD46" i="5"/>
  <c r="CD46" i="5" s="1"/>
  <c r="DB49" i="5"/>
  <c r="CB49" i="5" s="1"/>
  <c r="DD52" i="5"/>
  <c r="CD52" i="5" s="1"/>
  <c r="DD56" i="5"/>
  <c r="CD56" i="5" s="1"/>
  <c r="DD59" i="5"/>
  <c r="CD59" i="5" s="1"/>
  <c r="DD62" i="5"/>
  <c r="CD62" i="5" s="1"/>
  <c r="DB65" i="5"/>
  <c r="CB65" i="5" s="1"/>
  <c r="AG65" i="5" s="1"/>
  <c r="DD68" i="5"/>
  <c r="CD68" i="5" s="1"/>
  <c r="AG68" i="5" s="1"/>
  <c r="DB69" i="5"/>
  <c r="CB69" i="5" s="1"/>
  <c r="DD142" i="5"/>
  <c r="CD142" i="5" s="1"/>
  <c r="DA142" i="5"/>
  <c r="CA142" i="5" s="1"/>
  <c r="DA151" i="5"/>
  <c r="CA151" i="5" s="1"/>
  <c r="DC151" i="5"/>
  <c r="CC151" i="5" s="1"/>
  <c r="DD151" i="5"/>
  <c r="CD151" i="5" s="1"/>
  <c r="V152" i="5"/>
  <c r="DD16" i="5"/>
  <c r="CD16" i="5" s="1"/>
  <c r="DD24" i="5"/>
  <c r="CD24" i="5" s="1"/>
  <c r="DD28" i="5"/>
  <c r="CD28" i="5" s="1"/>
  <c r="DA32" i="5"/>
  <c r="CA32" i="5" s="1"/>
  <c r="DA12" i="5"/>
  <c r="CA12" i="5" s="1"/>
  <c r="DD13" i="5"/>
  <c r="CD13" i="5" s="1"/>
  <c r="DC35" i="5"/>
  <c r="CC35" i="5" s="1"/>
  <c r="DB42" i="5"/>
  <c r="CB42" i="5" s="1"/>
  <c r="DD42" i="5"/>
  <c r="CD42" i="5" s="1"/>
  <c r="DC42" i="5"/>
  <c r="CC42" i="5" s="1"/>
  <c r="DC53" i="5"/>
  <c r="CC53" i="5" s="1"/>
  <c r="DA53" i="5"/>
  <c r="CA53" i="5" s="1"/>
  <c r="DD54" i="5"/>
  <c r="CD54" i="5" s="1"/>
  <c r="DB58" i="5"/>
  <c r="CB58" i="5" s="1"/>
  <c r="DD58" i="5"/>
  <c r="CD58" i="5" s="1"/>
  <c r="DC58" i="5"/>
  <c r="CC58" i="5" s="1"/>
  <c r="DD148" i="5"/>
  <c r="CD148" i="5" s="1"/>
  <c r="DA148" i="5"/>
  <c r="CA148" i="5" s="1"/>
  <c r="DB148" i="5"/>
  <c r="CB148" i="5" s="1"/>
  <c r="DC32" i="5"/>
  <c r="CC32" i="5" s="1"/>
  <c r="DC34" i="5"/>
  <c r="CC34" i="5" s="1"/>
  <c r="DD35" i="5"/>
  <c r="CD35" i="5" s="1"/>
  <c r="DA39" i="5"/>
  <c r="CA39" i="5" s="1"/>
  <c r="DD39" i="5"/>
  <c r="CD39" i="5" s="1"/>
  <c r="DC39" i="5"/>
  <c r="CC39" i="5" s="1"/>
  <c r="DC43" i="5"/>
  <c r="CC43" i="5" s="1"/>
  <c r="DC45" i="5"/>
  <c r="CC45" i="5" s="1"/>
  <c r="DD45" i="5"/>
  <c r="CD45" i="5" s="1"/>
  <c r="DC46" i="5"/>
  <c r="CC46" i="5" s="1"/>
  <c r="DA51" i="5"/>
  <c r="CA51" i="5" s="1"/>
  <c r="DC51" i="5"/>
  <c r="CC51" i="5" s="1"/>
  <c r="DD51" i="5"/>
  <c r="CD51" i="5" s="1"/>
  <c r="DA55" i="5"/>
  <c r="CA55" i="5" s="1"/>
  <c r="DD55" i="5"/>
  <c r="CD55" i="5" s="1"/>
  <c r="DC55" i="5"/>
  <c r="CC55" i="5" s="1"/>
  <c r="DC59" i="5"/>
  <c r="CC59" i="5" s="1"/>
  <c r="DC61" i="5"/>
  <c r="CC61" i="5" s="1"/>
  <c r="DD61" i="5"/>
  <c r="CD61" i="5" s="1"/>
  <c r="DC62" i="5"/>
  <c r="CC62" i="5" s="1"/>
  <c r="DA67" i="5"/>
  <c r="CA67" i="5" s="1"/>
  <c r="DC67" i="5"/>
  <c r="CC67" i="5" s="1"/>
  <c r="DD67" i="5"/>
  <c r="CD67" i="5" s="1"/>
  <c r="DD140" i="5"/>
  <c r="CD140" i="5" s="1"/>
  <c r="DA140" i="5"/>
  <c r="CA140" i="5" s="1"/>
  <c r="DB140" i="5"/>
  <c r="CB140" i="5" s="1"/>
  <c r="DD168" i="5"/>
  <c r="CD168" i="5" s="1"/>
  <c r="DD144" i="5"/>
  <c r="CD144" i="5" s="1"/>
  <c r="DA144" i="5"/>
  <c r="CA144" i="5" s="1"/>
  <c r="DC144" i="5"/>
  <c r="CC144" i="5" s="1"/>
  <c r="D171" i="5"/>
  <c r="E171" i="5"/>
  <c r="DA164" i="5"/>
  <c r="CA164" i="5" s="1"/>
  <c r="DB164" i="5"/>
  <c r="CB164" i="5" s="1"/>
  <c r="DC164" i="5"/>
  <c r="CC164" i="5" s="1"/>
  <c r="DD164" i="5"/>
  <c r="CD164" i="5" s="1"/>
  <c r="DF182" i="5"/>
  <c r="CF182" i="5" s="1"/>
  <c r="DB182" i="5"/>
  <c r="CB182" i="5" s="1"/>
  <c r="DC182" i="5"/>
  <c r="CC182" i="5" s="1"/>
  <c r="DD182" i="5"/>
  <c r="CD182" i="5" s="1"/>
  <c r="DE186" i="5"/>
  <c r="CE186" i="5" s="1"/>
  <c r="DA186" i="5"/>
  <c r="CA186" i="5" s="1"/>
  <c r="DF186" i="5"/>
  <c r="CF186" i="5" s="1"/>
  <c r="DB186" i="5"/>
  <c r="CB186" i="5" s="1"/>
  <c r="DC186" i="5"/>
  <c r="CC186" i="5" s="1"/>
  <c r="DD186" i="5"/>
  <c r="CD186" i="5" s="1"/>
  <c r="DB41" i="5"/>
  <c r="CB41" i="5" s="1"/>
  <c r="DD44" i="5"/>
  <c r="CD44" i="5" s="1"/>
  <c r="DB47" i="5"/>
  <c r="CB47" i="5" s="1"/>
  <c r="DA50" i="5"/>
  <c r="CA50" i="5" s="1"/>
  <c r="DB57" i="5"/>
  <c r="CB57" i="5" s="1"/>
  <c r="DD60" i="5"/>
  <c r="CD60" i="5" s="1"/>
  <c r="AG60" i="5" s="1"/>
  <c r="DB63" i="5"/>
  <c r="CB63" i="5" s="1"/>
  <c r="DA66" i="5"/>
  <c r="CA66" i="5" s="1"/>
  <c r="DD146" i="5"/>
  <c r="CD146" i="5" s="1"/>
  <c r="DA146" i="5"/>
  <c r="CA146" i="5" s="1"/>
  <c r="DC146" i="5"/>
  <c r="CC146" i="5" s="1"/>
  <c r="DA153" i="5"/>
  <c r="CA153" i="5" s="1"/>
  <c r="DC153" i="5"/>
  <c r="CC153" i="5" s="1"/>
  <c r="DD153" i="5"/>
  <c r="CD153" i="5" s="1"/>
  <c r="DA165" i="5"/>
  <c r="CA165" i="5" s="1"/>
  <c r="DB165" i="5"/>
  <c r="CB165" i="5" s="1"/>
  <c r="DC165" i="5"/>
  <c r="CC165" i="5" s="1"/>
  <c r="DF176" i="5"/>
  <c r="CF176" i="5" s="1"/>
  <c r="DB176" i="5"/>
  <c r="CB176" i="5" s="1"/>
  <c r="DC176" i="5"/>
  <c r="CC176" i="5" s="1"/>
  <c r="DD176" i="5"/>
  <c r="CD176" i="5" s="1"/>
  <c r="DA182" i="5"/>
  <c r="CA182" i="5" s="1"/>
  <c r="DF184" i="5"/>
  <c r="CF184" i="5" s="1"/>
  <c r="DB184" i="5"/>
  <c r="CB184" i="5" s="1"/>
  <c r="DC184" i="5"/>
  <c r="CC184" i="5" s="1"/>
  <c r="DD184" i="5"/>
  <c r="CD184" i="5" s="1"/>
  <c r="DG186" i="5"/>
  <c r="CG186" i="5" s="1"/>
  <c r="DD149" i="5"/>
  <c r="CD149" i="5" s="1"/>
  <c r="V149" i="5" s="1"/>
  <c r="DA161" i="5"/>
  <c r="CA161" i="5" s="1"/>
  <c r="C163" i="5"/>
  <c r="C167" i="5"/>
  <c r="DA177" i="5"/>
  <c r="CA177" i="5" s="1"/>
  <c r="DF177" i="5"/>
  <c r="CF177" i="5" s="1"/>
  <c r="DA179" i="5"/>
  <c r="CA179" i="5" s="1"/>
  <c r="DF179" i="5"/>
  <c r="CF179" i="5" s="1"/>
  <c r="DA183" i="5"/>
  <c r="CA183" i="5" s="1"/>
  <c r="DF183" i="5"/>
  <c r="CF183" i="5" s="1"/>
  <c r="DE177" i="5"/>
  <c r="CE177" i="5" s="1"/>
  <c r="DE179" i="5"/>
  <c r="CE179" i="5" s="1"/>
  <c r="DE183" i="5"/>
  <c r="CE183" i="5" s="1"/>
  <c r="DG185" i="5"/>
  <c r="CG185" i="5" s="1"/>
  <c r="DC185" i="5"/>
  <c r="CC185" i="5" s="1"/>
  <c r="DD185" i="5"/>
  <c r="CD185" i="5" s="1"/>
  <c r="DB185" i="5"/>
  <c r="CB185" i="5" s="1"/>
  <c r="AG13" i="5" l="1"/>
  <c r="AG22" i="5"/>
  <c r="AG64" i="5"/>
  <c r="AG44" i="5"/>
  <c r="AG59" i="5"/>
  <c r="AG42" i="5"/>
  <c r="AG56" i="5"/>
  <c r="AG18" i="5"/>
  <c r="AG70" i="5"/>
  <c r="AG54" i="5"/>
  <c r="AR160" i="5"/>
  <c r="DC177" i="5"/>
  <c r="CC177" i="5" s="1"/>
  <c r="AR161" i="5"/>
  <c r="AG57" i="5"/>
  <c r="AG41" i="5"/>
  <c r="DB170" i="5"/>
  <c r="CB170" i="5" s="1"/>
  <c r="AR170" i="5" s="1"/>
  <c r="AG49" i="5"/>
  <c r="V141" i="5"/>
  <c r="DF181" i="5"/>
  <c r="CF181" i="5" s="1"/>
  <c r="AU176" i="5"/>
  <c r="DD170" i="5"/>
  <c r="CD170" i="5" s="1"/>
  <c r="AG45" i="5"/>
  <c r="AG33" i="5"/>
  <c r="DC181" i="5"/>
  <c r="CC181" i="5" s="1"/>
  <c r="DA181" i="5"/>
  <c r="CA181" i="5" s="1"/>
  <c r="AG66" i="5"/>
  <c r="AG50" i="5"/>
  <c r="DC170" i="5"/>
  <c r="CC170" i="5" s="1"/>
  <c r="AG30" i="5"/>
  <c r="AG62" i="5"/>
  <c r="AG23" i="5"/>
  <c r="DD181" i="5"/>
  <c r="CD181" i="5" s="1"/>
  <c r="AG52" i="5"/>
  <c r="AG48" i="5"/>
  <c r="DE181" i="5"/>
  <c r="CE181" i="5" s="1"/>
  <c r="AG63" i="5"/>
  <c r="AG36" i="5"/>
  <c r="AG35" i="5"/>
  <c r="AG19" i="5"/>
  <c r="AU185" i="5"/>
  <c r="AU184" i="5"/>
  <c r="AG61" i="5"/>
  <c r="AG43" i="5"/>
  <c r="V142" i="5"/>
  <c r="AG26" i="5"/>
  <c r="AG69" i="5"/>
  <c r="V145" i="5"/>
  <c r="DE182" i="5"/>
  <c r="CE182" i="5" s="1"/>
  <c r="AU182" i="5" s="1"/>
  <c r="DG182" i="5"/>
  <c r="CG182" i="5" s="1"/>
  <c r="V143" i="5"/>
  <c r="AU178" i="5"/>
  <c r="AG47" i="5"/>
  <c r="AG46" i="5"/>
  <c r="AG58" i="5"/>
  <c r="AG25" i="5"/>
  <c r="AU183" i="5"/>
  <c r="V146" i="5"/>
  <c r="AG29" i="5"/>
  <c r="AG16" i="5"/>
  <c r="AG38" i="5"/>
  <c r="DA166" i="5"/>
  <c r="CA166" i="5" s="1"/>
  <c r="DC166" i="5"/>
  <c r="CC166" i="5" s="1"/>
  <c r="DB166" i="5"/>
  <c r="CB166" i="5" s="1"/>
  <c r="V147" i="5"/>
  <c r="AR162" i="5"/>
  <c r="AG34" i="5"/>
  <c r="V140" i="5"/>
  <c r="AG51" i="5"/>
  <c r="AG24" i="5"/>
  <c r="AR168" i="5"/>
  <c r="DA167" i="5"/>
  <c r="CA167" i="5" s="1"/>
  <c r="DC167" i="5"/>
  <c r="CC167" i="5" s="1"/>
  <c r="DD167" i="5"/>
  <c r="CD167" i="5" s="1"/>
  <c r="DB167" i="5"/>
  <c r="CB167" i="5" s="1"/>
  <c r="AR165" i="5"/>
  <c r="AR164" i="5"/>
  <c r="V144" i="5"/>
  <c r="AG53" i="5"/>
  <c r="AG32" i="5"/>
  <c r="V151" i="5"/>
  <c r="AG28" i="5"/>
  <c r="AG20" i="5"/>
  <c r="AU179" i="5"/>
  <c r="DA163" i="5"/>
  <c r="CA163" i="5" s="1"/>
  <c r="DC163" i="5"/>
  <c r="CC163" i="5" s="1"/>
  <c r="DD163" i="5"/>
  <c r="CD163" i="5" s="1"/>
  <c r="DB163" i="5"/>
  <c r="CB163" i="5" s="1"/>
  <c r="AG67" i="5"/>
  <c r="V148" i="5"/>
  <c r="AU177" i="5"/>
  <c r="V153" i="5"/>
  <c r="AU186" i="5"/>
  <c r="AG55" i="5"/>
  <c r="AG39" i="5"/>
  <c r="AG12" i="5"/>
  <c r="AG11" i="5"/>
  <c r="AG17" i="5"/>
  <c r="AU180" i="5"/>
  <c r="AG37" i="5"/>
  <c r="C171" i="5"/>
  <c r="A262" i="5" s="1"/>
  <c r="AU181" i="5" l="1"/>
  <c r="AR166" i="5"/>
  <c r="AR167" i="5"/>
  <c r="B262" i="5"/>
  <c r="AR163" i="5"/>
  <c r="E186" i="4" l="1"/>
  <c r="D186" i="4"/>
  <c r="C186" i="4" s="1"/>
  <c r="E185" i="4"/>
  <c r="D185" i="4"/>
  <c r="E184" i="4"/>
  <c r="D184" i="4"/>
  <c r="C184" i="4"/>
  <c r="E183" i="4"/>
  <c r="D183" i="4"/>
  <c r="E182" i="4"/>
  <c r="D182" i="4"/>
  <c r="C182" i="4" s="1"/>
  <c r="E181" i="4"/>
  <c r="D181" i="4"/>
  <c r="E180" i="4"/>
  <c r="D180" i="4"/>
  <c r="C180" i="4" s="1"/>
  <c r="E179" i="4"/>
  <c r="D179" i="4"/>
  <c r="E178" i="4"/>
  <c r="D178" i="4"/>
  <c r="E177" i="4"/>
  <c r="D177" i="4"/>
  <c r="E176" i="4"/>
  <c r="D176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0" i="4"/>
  <c r="D170" i="4"/>
  <c r="E169" i="4"/>
  <c r="C169" i="4" s="1"/>
  <c r="D169" i="4"/>
  <c r="E168" i="4"/>
  <c r="D168" i="4"/>
  <c r="E167" i="4"/>
  <c r="D167" i="4"/>
  <c r="C167" i="4" s="1"/>
  <c r="E166" i="4"/>
  <c r="D166" i="4"/>
  <c r="E165" i="4"/>
  <c r="D165" i="4"/>
  <c r="C165" i="4" s="1"/>
  <c r="E164" i="4"/>
  <c r="D164" i="4"/>
  <c r="C164" i="4" s="1"/>
  <c r="E163" i="4"/>
  <c r="D163" i="4"/>
  <c r="C163" i="4" s="1"/>
  <c r="E162" i="4"/>
  <c r="DC162" i="4" s="1"/>
  <c r="CC162" i="4" s="1"/>
  <c r="E161" i="4"/>
  <c r="DA161" i="4" s="1"/>
  <c r="CA161" i="4" s="1"/>
  <c r="E160" i="4"/>
  <c r="D160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4" i="4"/>
  <c r="DB154" i="4" s="1"/>
  <c r="CB154" i="4" s="1"/>
  <c r="B153" i="4"/>
  <c r="DC153" i="4" s="1"/>
  <c r="CC153" i="4" s="1"/>
  <c r="B152" i="4"/>
  <c r="B151" i="4"/>
  <c r="DC151" i="4" s="1"/>
  <c r="CC151" i="4" s="1"/>
  <c r="B150" i="4"/>
  <c r="DB150" i="4" s="1"/>
  <c r="CB150" i="4" s="1"/>
  <c r="B149" i="4"/>
  <c r="DC149" i="4" s="1"/>
  <c r="CC149" i="4" s="1"/>
  <c r="B148" i="4"/>
  <c r="DB148" i="4" s="1"/>
  <c r="CB148" i="4" s="1"/>
  <c r="B147" i="4"/>
  <c r="DC147" i="4" s="1"/>
  <c r="CC147" i="4" s="1"/>
  <c r="B146" i="4"/>
  <c r="DA146" i="4" s="1"/>
  <c r="CA146" i="4" s="1"/>
  <c r="B145" i="4"/>
  <c r="DA144" i="4"/>
  <c r="CA144" i="4" s="1"/>
  <c r="B144" i="4"/>
  <c r="DC144" i="4" s="1"/>
  <c r="CC144" i="4" s="1"/>
  <c r="B143" i="4"/>
  <c r="DB143" i="4" s="1"/>
  <c r="CB143" i="4" s="1"/>
  <c r="DA142" i="4"/>
  <c r="CA142" i="4" s="1"/>
  <c r="B142" i="4"/>
  <c r="DC142" i="4" s="1"/>
  <c r="CC142" i="4" s="1"/>
  <c r="B141" i="4"/>
  <c r="DB141" i="4" s="1"/>
  <c r="CB141" i="4" s="1"/>
  <c r="B140" i="4"/>
  <c r="DC140" i="4" s="1"/>
  <c r="CC140" i="4" s="1"/>
  <c r="DC139" i="4"/>
  <c r="CC139" i="4" s="1"/>
  <c r="B139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M136" i="4"/>
  <c r="L136" i="4"/>
  <c r="K136" i="4"/>
  <c r="I136" i="4"/>
  <c r="H136" i="4"/>
  <c r="G136" i="4"/>
  <c r="E136" i="4"/>
  <c r="D136" i="4"/>
  <c r="C136" i="4"/>
  <c r="N135" i="4"/>
  <c r="J135" i="4"/>
  <c r="F135" i="4"/>
  <c r="B135" i="4"/>
  <c r="N134" i="4"/>
  <c r="J134" i="4"/>
  <c r="F134" i="4"/>
  <c r="B134" i="4"/>
  <c r="N133" i="4"/>
  <c r="J133" i="4"/>
  <c r="F133" i="4"/>
  <c r="B133" i="4"/>
  <c r="N132" i="4"/>
  <c r="J132" i="4"/>
  <c r="F132" i="4"/>
  <c r="B132" i="4"/>
  <c r="N131" i="4"/>
  <c r="J131" i="4"/>
  <c r="F131" i="4"/>
  <c r="B131" i="4"/>
  <c r="N130" i="4"/>
  <c r="J130" i="4"/>
  <c r="F130" i="4"/>
  <c r="B130" i="4"/>
  <c r="N129" i="4"/>
  <c r="J129" i="4"/>
  <c r="F129" i="4"/>
  <c r="B129" i="4"/>
  <c r="N128" i="4"/>
  <c r="J128" i="4"/>
  <c r="F128" i="4"/>
  <c r="B128" i="4"/>
  <c r="N127" i="4"/>
  <c r="J127" i="4"/>
  <c r="F127" i="4"/>
  <c r="B127" i="4"/>
  <c r="N126" i="4"/>
  <c r="J126" i="4"/>
  <c r="F126" i="4"/>
  <c r="B126" i="4"/>
  <c r="N125" i="4"/>
  <c r="J125" i="4"/>
  <c r="F125" i="4"/>
  <c r="B125" i="4"/>
  <c r="N124" i="4"/>
  <c r="J124" i="4"/>
  <c r="F124" i="4"/>
  <c r="B124" i="4"/>
  <c r="N123" i="4"/>
  <c r="J123" i="4"/>
  <c r="F123" i="4"/>
  <c r="B123" i="4"/>
  <c r="N122" i="4"/>
  <c r="J122" i="4"/>
  <c r="F122" i="4"/>
  <c r="B122" i="4"/>
  <c r="N121" i="4"/>
  <c r="J121" i="4"/>
  <c r="F121" i="4"/>
  <c r="B121" i="4"/>
  <c r="N120" i="4"/>
  <c r="J120" i="4"/>
  <c r="F120" i="4"/>
  <c r="B120" i="4"/>
  <c r="N119" i="4"/>
  <c r="J119" i="4"/>
  <c r="F119" i="4"/>
  <c r="B119" i="4"/>
  <c r="N118" i="4"/>
  <c r="J118" i="4"/>
  <c r="F118" i="4"/>
  <c r="B118" i="4"/>
  <c r="N117" i="4"/>
  <c r="J117" i="4"/>
  <c r="F117" i="4"/>
  <c r="B117" i="4"/>
  <c r="N116" i="4"/>
  <c r="J116" i="4"/>
  <c r="F116" i="4"/>
  <c r="B116" i="4"/>
  <c r="N115" i="4"/>
  <c r="J115" i="4"/>
  <c r="F115" i="4"/>
  <c r="B115" i="4"/>
  <c r="N114" i="4"/>
  <c r="J114" i="4"/>
  <c r="F114" i="4"/>
  <c r="B114" i="4"/>
  <c r="N113" i="4"/>
  <c r="J113" i="4"/>
  <c r="F113" i="4"/>
  <c r="B113" i="4"/>
  <c r="N112" i="4"/>
  <c r="J112" i="4"/>
  <c r="F112" i="4"/>
  <c r="B112" i="4"/>
  <c r="N111" i="4"/>
  <c r="J111" i="4"/>
  <c r="F111" i="4"/>
  <c r="B111" i="4"/>
  <c r="N110" i="4"/>
  <c r="J110" i="4"/>
  <c r="F110" i="4"/>
  <c r="B110" i="4"/>
  <c r="N109" i="4"/>
  <c r="J109" i="4"/>
  <c r="F109" i="4"/>
  <c r="B109" i="4"/>
  <c r="N108" i="4"/>
  <c r="J108" i="4"/>
  <c r="F108" i="4"/>
  <c r="B108" i="4"/>
  <c r="N107" i="4"/>
  <c r="J107" i="4"/>
  <c r="F107" i="4"/>
  <c r="B107" i="4"/>
  <c r="N106" i="4"/>
  <c r="J106" i="4"/>
  <c r="F106" i="4"/>
  <c r="B106" i="4"/>
  <c r="N105" i="4"/>
  <c r="J105" i="4"/>
  <c r="F105" i="4"/>
  <c r="B105" i="4"/>
  <c r="N104" i="4"/>
  <c r="J104" i="4"/>
  <c r="F104" i="4"/>
  <c r="B104" i="4"/>
  <c r="N103" i="4"/>
  <c r="J103" i="4"/>
  <c r="F103" i="4"/>
  <c r="B103" i="4"/>
  <c r="N102" i="4"/>
  <c r="J102" i="4"/>
  <c r="F102" i="4"/>
  <c r="B102" i="4"/>
  <c r="N101" i="4"/>
  <c r="J101" i="4"/>
  <c r="F101" i="4"/>
  <c r="B101" i="4"/>
  <c r="N100" i="4"/>
  <c r="J100" i="4"/>
  <c r="F100" i="4"/>
  <c r="B100" i="4"/>
  <c r="N99" i="4"/>
  <c r="J99" i="4"/>
  <c r="F99" i="4"/>
  <c r="B99" i="4"/>
  <c r="N98" i="4"/>
  <c r="J98" i="4"/>
  <c r="F98" i="4"/>
  <c r="B98" i="4"/>
  <c r="N97" i="4"/>
  <c r="J97" i="4"/>
  <c r="F97" i="4"/>
  <c r="B97" i="4"/>
  <c r="N96" i="4"/>
  <c r="J96" i="4"/>
  <c r="F96" i="4"/>
  <c r="B96" i="4"/>
  <c r="N95" i="4"/>
  <c r="J95" i="4"/>
  <c r="F95" i="4"/>
  <c r="B95" i="4"/>
  <c r="N94" i="4"/>
  <c r="J94" i="4"/>
  <c r="F94" i="4"/>
  <c r="B94" i="4"/>
  <c r="N93" i="4"/>
  <c r="J93" i="4"/>
  <c r="F93" i="4"/>
  <c r="B93" i="4"/>
  <c r="N92" i="4"/>
  <c r="J92" i="4"/>
  <c r="F92" i="4"/>
  <c r="B92" i="4"/>
  <c r="N91" i="4"/>
  <c r="J91" i="4"/>
  <c r="F91" i="4"/>
  <c r="B91" i="4"/>
  <c r="N90" i="4"/>
  <c r="J90" i="4"/>
  <c r="F90" i="4"/>
  <c r="B90" i="4"/>
  <c r="N89" i="4"/>
  <c r="J89" i="4"/>
  <c r="F89" i="4"/>
  <c r="B89" i="4"/>
  <c r="N88" i="4"/>
  <c r="J88" i="4"/>
  <c r="F88" i="4"/>
  <c r="B88" i="4"/>
  <c r="N87" i="4"/>
  <c r="J87" i="4"/>
  <c r="F87" i="4"/>
  <c r="B87" i="4"/>
  <c r="N86" i="4"/>
  <c r="J86" i="4"/>
  <c r="F86" i="4"/>
  <c r="B86" i="4"/>
  <c r="N85" i="4"/>
  <c r="J85" i="4"/>
  <c r="F85" i="4"/>
  <c r="B85" i="4"/>
  <c r="N84" i="4"/>
  <c r="J84" i="4"/>
  <c r="F84" i="4"/>
  <c r="B84" i="4"/>
  <c r="N83" i="4"/>
  <c r="J83" i="4"/>
  <c r="F83" i="4"/>
  <c r="B83" i="4"/>
  <c r="N82" i="4"/>
  <c r="J82" i="4"/>
  <c r="F82" i="4"/>
  <c r="B82" i="4"/>
  <c r="N81" i="4"/>
  <c r="J81" i="4"/>
  <c r="F81" i="4"/>
  <c r="B81" i="4"/>
  <c r="N80" i="4"/>
  <c r="J80" i="4"/>
  <c r="F80" i="4"/>
  <c r="B80" i="4"/>
  <c r="N79" i="4"/>
  <c r="J79" i="4"/>
  <c r="F79" i="4"/>
  <c r="B79" i="4"/>
  <c r="N78" i="4"/>
  <c r="J78" i="4"/>
  <c r="F78" i="4"/>
  <c r="B78" i="4"/>
  <c r="N77" i="4"/>
  <c r="J77" i="4"/>
  <c r="F77" i="4"/>
  <c r="B77" i="4"/>
  <c r="N76" i="4"/>
  <c r="N136" i="4" s="1"/>
  <c r="J76" i="4"/>
  <c r="J136" i="4" s="1"/>
  <c r="F76" i="4"/>
  <c r="F136" i="4" s="1"/>
  <c r="B76" i="4"/>
  <c r="B136" i="4" s="1"/>
  <c r="AF71" i="4"/>
  <c r="AE71" i="4"/>
  <c r="AD71" i="4"/>
  <c r="AC71" i="4"/>
  <c r="AB71" i="4"/>
  <c r="Z71" i="4"/>
  <c r="Y71" i="4"/>
  <c r="X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CE70" i="4"/>
  <c r="AA70" i="4"/>
  <c r="W70" i="4"/>
  <c r="B70" i="4"/>
  <c r="DA70" i="4" s="1"/>
  <c r="CA70" i="4" s="1"/>
  <c r="CE69" i="4"/>
  <c r="AA69" i="4"/>
  <c r="W69" i="4"/>
  <c r="B69" i="4"/>
  <c r="DA69" i="4" s="1"/>
  <c r="CA69" i="4" s="1"/>
  <c r="CE68" i="4"/>
  <c r="AA68" i="4"/>
  <c r="W68" i="4"/>
  <c r="B68" i="4"/>
  <c r="DC68" i="4" s="1"/>
  <c r="CC68" i="4" s="1"/>
  <c r="CE67" i="4"/>
  <c r="AA67" i="4"/>
  <c r="W67" i="4"/>
  <c r="B67" i="4"/>
  <c r="DD67" i="4" s="1"/>
  <c r="CD67" i="4" s="1"/>
  <c r="CE66" i="4"/>
  <c r="AA66" i="4"/>
  <c r="W66" i="4"/>
  <c r="B66" i="4"/>
  <c r="DB66" i="4" s="1"/>
  <c r="CB66" i="4" s="1"/>
  <c r="CE65" i="4"/>
  <c r="AA65" i="4"/>
  <c r="W65" i="4"/>
  <c r="B65" i="4"/>
  <c r="DA65" i="4" s="1"/>
  <c r="CA65" i="4" s="1"/>
  <c r="CE64" i="4"/>
  <c r="AA64" i="4"/>
  <c r="W64" i="4"/>
  <c r="B64" i="4"/>
  <c r="DA64" i="4" s="1"/>
  <c r="CA64" i="4" s="1"/>
  <c r="CE63" i="4"/>
  <c r="AA63" i="4"/>
  <c r="W63" i="4"/>
  <c r="B63" i="4"/>
  <c r="CE62" i="4"/>
  <c r="AA62" i="4"/>
  <c r="W62" i="4"/>
  <c r="B62" i="4"/>
  <c r="DC62" i="4" s="1"/>
  <c r="CC62" i="4" s="1"/>
  <c r="CE61" i="4"/>
  <c r="AA61" i="4"/>
  <c r="W61" i="4"/>
  <c r="B61" i="4"/>
  <c r="DA61" i="4" s="1"/>
  <c r="CA61" i="4" s="1"/>
  <c r="CE60" i="4"/>
  <c r="AA60" i="4"/>
  <c r="W60" i="4"/>
  <c r="B60" i="4"/>
  <c r="CE59" i="4"/>
  <c r="AA59" i="4"/>
  <c r="W59" i="4"/>
  <c r="B59" i="4"/>
  <c r="CE58" i="4"/>
  <c r="AA58" i="4"/>
  <c r="W58" i="4"/>
  <c r="B58" i="4"/>
  <c r="DC58" i="4" s="1"/>
  <c r="CC58" i="4" s="1"/>
  <c r="CE57" i="4"/>
  <c r="AA57" i="4"/>
  <c r="W57" i="4"/>
  <c r="B57" i="4"/>
  <c r="DB57" i="4" s="1"/>
  <c r="CB57" i="4" s="1"/>
  <c r="CE56" i="4"/>
  <c r="AA56" i="4"/>
  <c r="W56" i="4"/>
  <c r="B56" i="4"/>
  <c r="DB56" i="4" s="1"/>
  <c r="CB56" i="4" s="1"/>
  <c r="CE55" i="4"/>
  <c r="AA55" i="4"/>
  <c r="W55" i="4"/>
  <c r="B55" i="4"/>
  <c r="DB55" i="4" s="1"/>
  <c r="CB55" i="4" s="1"/>
  <c r="CE54" i="4"/>
  <c r="AA54" i="4"/>
  <c r="W54" i="4"/>
  <c r="B54" i="4"/>
  <c r="DB54" i="4" s="1"/>
  <c r="CB54" i="4" s="1"/>
  <c r="CE53" i="4"/>
  <c r="AA53" i="4"/>
  <c r="W53" i="4"/>
  <c r="B53" i="4"/>
  <c r="DD53" i="4" s="1"/>
  <c r="CD53" i="4" s="1"/>
  <c r="CE52" i="4"/>
  <c r="AA52" i="4"/>
  <c r="W52" i="4"/>
  <c r="B52" i="4"/>
  <c r="DA52" i="4" s="1"/>
  <c r="CA52" i="4" s="1"/>
  <c r="CE51" i="4"/>
  <c r="AA51" i="4"/>
  <c r="W51" i="4"/>
  <c r="B51" i="4"/>
  <c r="DB51" i="4" s="1"/>
  <c r="CB51" i="4" s="1"/>
  <c r="CE50" i="4"/>
  <c r="AA50" i="4"/>
  <c r="W50" i="4"/>
  <c r="B50" i="4"/>
  <c r="CE49" i="4"/>
  <c r="AA49" i="4"/>
  <c r="W49" i="4"/>
  <c r="B49" i="4"/>
  <c r="DC49" i="4" s="1"/>
  <c r="CC49" i="4" s="1"/>
  <c r="CE48" i="4"/>
  <c r="AA48" i="4"/>
  <c r="W48" i="4"/>
  <c r="B48" i="4"/>
  <c r="DA48" i="4" s="1"/>
  <c r="CA48" i="4" s="1"/>
  <c r="CE47" i="4"/>
  <c r="AA47" i="4"/>
  <c r="W47" i="4"/>
  <c r="B47" i="4"/>
  <c r="DA47" i="4" s="1"/>
  <c r="CA47" i="4" s="1"/>
  <c r="CE46" i="4"/>
  <c r="AA46" i="4"/>
  <c r="W46" i="4"/>
  <c r="B46" i="4"/>
  <c r="DC46" i="4" s="1"/>
  <c r="CC46" i="4" s="1"/>
  <c r="CE45" i="4"/>
  <c r="AA45" i="4"/>
  <c r="W45" i="4"/>
  <c r="B45" i="4"/>
  <c r="DC45" i="4" s="1"/>
  <c r="CC45" i="4" s="1"/>
  <c r="CE44" i="4"/>
  <c r="AA44" i="4"/>
  <c r="W44" i="4"/>
  <c r="B44" i="4"/>
  <c r="DB44" i="4" s="1"/>
  <c r="CB44" i="4" s="1"/>
  <c r="CE43" i="4"/>
  <c r="AA43" i="4"/>
  <c r="W43" i="4"/>
  <c r="B43" i="4"/>
  <c r="CE42" i="4"/>
  <c r="AA42" i="4"/>
  <c r="W42" i="4"/>
  <c r="B42" i="4"/>
  <c r="DA42" i="4" s="1"/>
  <c r="CA42" i="4" s="1"/>
  <c r="CE41" i="4"/>
  <c r="AA41" i="4"/>
  <c r="W41" i="4"/>
  <c r="B41" i="4"/>
  <c r="DC41" i="4" s="1"/>
  <c r="CC41" i="4" s="1"/>
  <c r="CE40" i="4"/>
  <c r="AA40" i="4"/>
  <c r="W40" i="4"/>
  <c r="B40" i="4"/>
  <c r="DC40" i="4" s="1"/>
  <c r="CC40" i="4" s="1"/>
  <c r="CE39" i="4"/>
  <c r="AA39" i="4"/>
  <c r="W39" i="4"/>
  <c r="B39" i="4"/>
  <c r="CE38" i="4"/>
  <c r="AA38" i="4"/>
  <c r="W38" i="4"/>
  <c r="B38" i="4"/>
  <c r="DB38" i="4" s="1"/>
  <c r="CB38" i="4" s="1"/>
  <c r="CE37" i="4"/>
  <c r="AA37" i="4"/>
  <c r="W37" i="4"/>
  <c r="B37" i="4"/>
  <c r="DA37" i="4" s="1"/>
  <c r="CA37" i="4" s="1"/>
  <c r="CE36" i="4"/>
  <c r="AA36" i="4"/>
  <c r="W36" i="4"/>
  <c r="B36" i="4"/>
  <c r="DC36" i="4" s="1"/>
  <c r="CC36" i="4" s="1"/>
  <c r="CE35" i="4"/>
  <c r="AA35" i="4"/>
  <c r="W35" i="4"/>
  <c r="B35" i="4"/>
  <c r="DA35" i="4" s="1"/>
  <c r="CA35" i="4" s="1"/>
  <c r="CE34" i="4"/>
  <c r="AA34" i="4"/>
  <c r="W34" i="4"/>
  <c r="B34" i="4"/>
  <c r="DB34" i="4" s="1"/>
  <c r="CB34" i="4" s="1"/>
  <c r="DC33" i="4"/>
  <c r="CE33" i="4"/>
  <c r="CC33" i="4"/>
  <c r="AA33" i="4"/>
  <c r="W33" i="4"/>
  <c r="B33" i="4"/>
  <c r="DB33" i="4" s="1"/>
  <c r="CB33" i="4" s="1"/>
  <c r="CE32" i="4"/>
  <c r="AA32" i="4"/>
  <c r="W32" i="4"/>
  <c r="B32" i="4"/>
  <c r="DC32" i="4" s="1"/>
  <c r="CC32" i="4" s="1"/>
  <c r="CE31" i="4"/>
  <c r="AA31" i="4"/>
  <c r="W31" i="4"/>
  <c r="B31" i="4"/>
  <c r="DA31" i="4" s="1"/>
  <c r="CA31" i="4" s="1"/>
  <c r="CE30" i="4"/>
  <c r="AA30" i="4"/>
  <c r="W30" i="4"/>
  <c r="B30" i="4"/>
  <c r="DB30" i="4" s="1"/>
  <c r="CB30" i="4" s="1"/>
  <c r="CE29" i="4"/>
  <c r="AA29" i="4"/>
  <c r="W29" i="4"/>
  <c r="B29" i="4"/>
  <c r="DB29" i="4" s="1"/>
  <c r="CB29" i="4" s="1"/>
  <c r="CE28" i="4"/>
  <c r="AA28" i="4"/>
  <c r="W28" i="4"/>
  <c r="B28" i="4"/>
  <c r="CE27" i="4"/>
  <c r="AA27" i="4"/>
  <c r="W27" i="4"/>
  <c r="B27" i="4"/>
  <c r="CE26" i="4"/>
  <c r="AA26" i="4"/>
  <c r="W26" i="4"/>
  <c r="B26" i="4"/>
  <c r="DB26" i="4" s="1"/>
  <c r="CB26" i="4" s="1"/>
  <c r="CE25" i="4"/>
  <c r="AA25" i="4"/>
  <c r="W25" i="4"/>
  <c r="B25" i="4"/>
  <c r="DC25" i="4" s="1"/>
  <c r="CC25" i="4" s="1"/>
  <c r="CE24" i="4"/>
  <c r="AA24" i="4"/>
  <c r="W24" i="4"/>
  <c r="B24" i="4"/>
  <c r="DC24" i="4" s="1"/>
  <c r="CC24" i="4" s="1"/>
  <c r="CE23" i="4"/>
  <c r="AA23" i="4"/>
  <c r="W23" i="4"/>
  <c r="B23" i="4"/>
  <c r="CE22" i="4"/>
  <c r="AA22" i="4"/>
  <c r="W22" i="4"/>
  <c r="B22" i="4"/>
  <c r="DB22" i="4" s="1"/>
  <c r="CB22" i="4" s="1"/>
  <c r="CE21" i="4"/>
  <c r="AA21" i="4"/>
  <c r="W21" i="4"/>
  <c r="B21" i="4"/>
  <c r="DA21" i="4" s="1"/>
  <c r="CA21" i="4" s="1"/>
  <c r="CE20" i="4"/>
  <c r="AA20" i="4"/>
  <c r="W20" i="4"/>
  <c r="B20" i="4"/>
  <c r="DC20" i="4" s="1"/>
  <c r="CC20" i="4" s="1"/>
  <c r="CE19" i="4"/>
  <c r="AA19" i="4"/>
  <c r="W19" i="4"/>
  <c r="B19" i="4"/>
  <c r="DA19" i="4" s="1"/>
  <c r="CA19" i="4" s="1"/>
  <c r="CE18" i="4"/>
  <c r="AA18" i="4"/>
  <c r="W18" i="4"/>
  <c r="B18" i="4"/>
  <c r="DB18" i="4" s="1"/>
  <c r="CB18" i="4" s="1"/>
  <c r="CE17" i="4"/>
  <c r="AA17" i="4"/>
  <c r="W17" i="4"/>
  <c r="B17" i="4"/>
  <c r="DC17" i="4" s="1"/>
  <c r="CC17" i="4" s="1"/>
  <c r="CE16" i="4"/>
  <c r="AA16" i="4"/>
  <c r="W16" i="4"/>
  <c r="B16" i="4"/>
  <c r="DC16" i="4" s="1"/>
  <c r="CC16" i="4" s="1"/>
  <c r="CE15" i="4"/>
  <c r="AA15" i="4"/>
  <c r="W15" i="4"/>
  <c r="B15" i="4"/>
  <c r="DA15" i="4" s="1"/>
  <c r="CA15" i="4" s="1"/>
  <c r="DB14" i="4"/>
  <c r="CB14" i="4" s="1"/>
  <c r="CE14" i="4"/>
  <c r="AA14" i="4"/>
  <c r="W14" i="4"/>
  <c r="B14" i="4"/>
  <c r="DA14" i="4" s="1"/>
  <c r="CA14" i="4" s="1"/>
  <c r="DA13" i="4"/>
  <c r="CA13" i="4" s="1"/>
  <c r="CE13" i="4"/>
  <c r="AA13" i="4"/>
  <c r="W13" i="4"/>
  <c r="B13" i="4"/>
  <c r="DC13" i="4" s="1"/>
  <c r="CC13" i="4" s="1"/>
  <c r="CE12" i="4"/>
  <c r="AA12" i="4"/>
  <c r="W12" i="4"/>
  <c r="B12" i="4"/>
  <c r="CE11" i="4"/>
  <c r="AA11" i="4"/>
  <c r="W11" i="4"/>
  <c r="B11" i="4"/>
  <c r="A5" i="4"/>
  <c r="A4" i="4"/>
  <c r="A3" i="4"/>
  <c r="A2" i="4"/>
  <c r="DB13" i="4" l="1"/>
  <c r="CB13" i="4" s="1"/>
  <c r="DD28" i="4"/>
  <c r="CD28" i="4" s="1"/>
  <c r="DD142" i="4"/>
  <c r="CD142" i="4" s="1"/>
  <c r="D171" i="4"/>
  <c r="DC52" i="4"/>
  <c r="CC52" i="4" s="1"/>
  <c r="DD180" i="4"/>
  <c r="CD180" i="4" s="1"/>
  <c r="DB180" i="4"/>
  <c r="CB180" i="4" s="1"/>
  <c r="DA26" i="4"/>
  <c r="CA26" i="4" s="1"/>
  <c r="DB37" i="4"/>
  <c r="CB37" i="4" s="1"/>
  <c r="DB42" i="4"/>
  <c r="CB42" i="4" s="1"/>
  <c r="DD46" i="4"/>
  <c r="CD46" i="4" s="1"/>
  <c r="DB69" i="4"/>
  <c r="CB69" i="4" s="1"/>
  <c r="AG69" i="4" s="1"/>
  <c r="DA17" i="4"/>
  <c r="CA17" i="4" s="1"/>
  <c r="DA33" i="4"/>
  <c r="CA33" i="4" s="1"/>
  <c r="DA34" i="4"/>
  <c r="CA34" i="4" s="1"/>
  <c r="DB61" i="4"/>
  <c r="CB61" i="4" s="1"/>
  <c r="DC69" i="4"/>
  <c r="CC69" i="4" s="1"/>
  <c r="DB147" i="4"/>
  <c r="CB147" i="4" s="1"/>
  <c r="DA18" i="4"/>
  <c r="CA18" i="4" s="1"/>
  <c r="DA46" i="4"/>
  <c r="CA46" i="4" s="1"/>
  <c r="DC47" i="4"/>
  <c r="CC47" i="4" s="1"/>
  <c r="DD52" i="4"/>
  <c r="CD52" i="4" s="1"/>
  <c r="DC55" i="4"/>
  <c r="CC55" i="4" s="1"/>
  <c r="DD31" i="4"/>
  <c r="CD31" i="4" s="1"/>
  <c r="DD39" i="4"/>
  <c r="CD39" i="4" s="1"/>
  <c r="DA41" i="4"/>
  <c r="CA41" i="4" s="1"/>
  <c r="DC44" i="4"/>
  <c r="CC44" i="4" s="1"/>
  <c r="DC51" i="4"/>
  <c r="CC51" i="4" s="1"/>
  <c r="DD54" i="4"/>
  <c r="CD54" i="4" s="1"/>
  <c r="DB17" i="4"/>
  <c r="CB17" i="4" s="1"/>
  <c r="DD19" i="4"/>
  <c r="CD19" i="4" s="1"/>
  <c r="DD23" i="4"/>
  <c r="CD23" i="4" s="1"/>
  <c r="DA25" i="4"/>
  <c r="CA25" i="4" s="1"/>
  <c r="DB41" i="4"/>
  <c r="CB41" i="4" s="1"/>
  <c r="DA45" i="4"/>
  <c r="CA45" i="4" s="1"/>
  <c r="DD51" i="4"/>
  <c r="CD51" i="4" s="1"/>
  <c r="DC61" i="4"/>
  <c r="CC61" i="4" s="1"/>
  <c r="DB70" i="4"/>
  <c r="CB70" i="4" s="1"/>
  <c r="DD147" i="4"/>
  <c r="CD147" i="4" s="1"/>
  <c r="DD149" i="4"/>
  <c r="CD149" i="4" s="1"/>
  <c r="DD151" i="4"/>
  <c r="CD151" i="4" s="1"/>
  <c r="DD153" i="4"/>
  <c r="CD153" i="4" s="1"/>
  <c r="C178" i="4"/>
  <c r="DC178" i="4" s="1"/>
  <c r="CC178" i="4" s="1"/>
  <c r="DB163" i="4"/>
  <c r="CB163" i="4" s="1"/>
  <c r="DA163" i="4"/>
  <c r="CA163" i="4" s="1"/>
  <c r="DB165" i="4"/>
  <c r="CB165" i="4" s="1"/>
  <c r="DA165" i="4"/>
  <c r="CA165" i="4" s="1"/>
  <c r="DB167" i="4"/>
  <c r="CB167" i="4" s="1"/>
  <c r="DA167" i="4"/>
  <c r="CA167" i="4" s="1"/>
  <c r="DD182" i="4"/>
  <c r="CD182" i="4" s="1"/>
  <c r="DC182" i="4"/>
  <c r="CC182" i="4" s="1"/>
  <c r="DB182" i="4"/>
  <c r="CB182" i="4" s="1"/>
  <c r="DG182" i="4"/>
  <c r="CG182" i="4" s="1"/>
  <c r="DD178" i="4"/>
  <c r="CD178" i="4" s="1"/>
  <c r="DB178" i="4"/>
  <c r="CB178" i="4" s="1"/>
  <c r="DG178" i="4"/>
  <c r="CG178" i="4" s="1"/>
  <c r="DA49" i="4"/>
  <c r="CA49" i="4" s="1"/>
  <c r="DC53" i="4"/>
  <c r="CC53" i="4" s="1"/>
  <c r="DD12" i="4"/>
  <c r="CD12" i="4" s="1"/>
  <c r="DD13" i="4"/>
  <c r="CD13" i="4" s="1"/>
  <c r="DD15" i="4"/>
  <c r="CD15" i="4" s="1"/>
  <c r="DB21" i="4"/>
  <c r="CB21" i="4" s="1"/>
  <c r="DB25" i="4"/>
  <c r="CB25" i="4" s="1"/>
  <c r="DA29" i="4"/>
  <c r="CA29" i="4" s="1"/>
  <c r="DA30" i="4"/>
  <c r="CA30" i="4" s="1"/>
  <c r="DD33" i="4"/>
  <c r="CD33" i="4" s="1"/>
  <c r="DD35" i="4"/>
  <c r="CD35" i="4" s="1"/>
  <c r="DC37" i="4"/>
  <c r="CC37" i="4" s="1"/>
  <c r="DB45" i="4"/>
  <c r="CB45" i="4" s="1"/>
  <c r="DD48" i="4"/>
  <c r="CD48" i="4" s="1"/>
  <c r="DB49" i="4"/>
  <c r="CB49" i="4" s="1"/>
  <c r="DD55" i="4"/>
  <c r="CD55" i="4" s="1"/>
  <c r="DA57" i="4"/>
  <c r="CA57" i="4" s="1"/>
  <c r="DD58" i="4"/>
  <c r="CD58" i="4" s="1"/>
  <c r="DD62" i="4"/>
  <c r="CD62" i="4" s="1"/>
  <c r="DD64" i="4"/>
  <c r="CD64" i="4" s="1"/>
  <c r="DB65" i="4"/>
  <c r="CB65" i="4" s="1"/>
  <c r="DD69" i="4"/>
  <c r="CD69" i="4" s="1"/>
  <c r="DD144" i="4"/>
  <c r="CD144" i="4" s="1"/>
  <c r="DB146" i="4"/>
  <c r="CB146" i="4" s="1"/>
  <c r="DA153" i="4"/>
  <c r="CA153" i="4" s="1"/>
  <c r="E171" i="4"/>
  <c r="DB162" i="4"/>
  <c r="CB162" i="4" s="1"/>
  <c r="DC180" i="4"/>
  <c r="CC180" i="4" s="1"/>
  <c r="C183" i="4"/>
  <c r="DE183" i="4" s="1"/>
  <c r="CE183" i="4" s="1"/>
  <c r="DA67" i="4"/>
  <c r="CA67" i="4" s="1"/>
  <c r="DA162" i="4"/>
  <c r="CA162" i="4" s="1"/>
  <c r="AG13" i="4"/>
  <c r="DD17" i="4"/>
  <c r="CD17" i="4" s="1"/>
  <c r="DC21" i="4"/>
  <c r="CC21" i="4" s="1"/>
  <c r="DD38" i="4"/>
  <c r="CD38" i="4" s="1"/>
  <c r="DA38" i="4"/>
  <c r="CA38" i="4" s="1"/>
  <c r="DD42" i="4"/>
  <c r="CD42" i="4" s="1"/>
  <c r="DA53" i="4"/>
  <c r="CA53" i="4" s="1"/>
  <c r="DA62" i="4"/>
  <c r="CA62" i="4" s="1"/>
  <c r="DC65" i="4"/>
  <c r="CC65" i="4" s="1"/>
  <c r="DA140" i="4"/>
  <c r="CA140" i="4" s="1"/>
  <c r="DA147" i="4"/>
  <c r="CA147" i="4" s="1"/>
  <c r="V147" i="4" s="1"/>
  <c r="DA149" i="4"/>
  <c r="CA149" i="4" s="1"/>
  <c r="V149" i="4" s="1"/>
  <c r="DA151" i="4"/>
  <c r="CA151" i="4" s="1"/>
  <c r="DB153" i="4"/>
  <c r="CB153" i="4" s="1"/>
  <c r="DD162" i="4"/>
  <c r="CD162" i="4" s="1"/>
  <c r="C168" i="4"/>
  <c r="DA168" i="4" s="1"/>
  <c r="CA168" i="4" s="1"/>
  <c r="C179" i="4"/>
  <c r="DB179" i="4" s="1"/>
  <c r="CB179" i="4" s="1"/>
  <c r="DG180" i="4"/>
  <c r="CG180" i="4" s="1"/>
  <c r="DD22" i="4"/>
  <c r="CD22" i="4" s="1"/>
  <c r="DA22" i="4"/>
  <c r="CA22" i="4" s="1"/>
  <c r="DD26" i="4"/>
  <c r="CD26" i="4" s="1"/>
  <c r="DD29" i="4"/>
  <c r="CD29" i="4" s="1"/>
  <c r="DC29" i="4"/>
  <c r="CC29" i="4" s="1"/>
  <c r="DC48" i="4"/>
  <c r="CC48" i="4" s="1"/>
  <c r="DB53" i="4"/>
  <c r="CB53" i="4" s="1"/>
  <c r="DD57" i="4"/>
  <c r="CD57" i="4" s="1"/>
  <c r="DC57" i="4"/>
  <c r="CC57" i="4" s="1"/>
  <c r="DC64" i="4"/>
  <c r="CC64" i="4" s="1"/>
  <c r="DD140" i="4"/>
  <c r="CD140" i="4" s="1"/>
  <c r="DB149" i="4"/>
  <c r="CB149" i="4" s="1"/>
  <c r="DB151" i="4"/>
  <c r="CB151" i="4" s="1"/>
  <c r="C162" i="4"/>
  <c r="C166" i="4"/>
  <c r="DB166" i="4" s="1"/>
  <c r="CB166" i="4" s="1"/>
  <c r="C170" i="4"/>
  <c r="DB170" i="4" s="1"/>
  <c r="CB170" i="4" s="1"/>
  <c r="C176" i="4"/>
  <c r="C177" i="4"/>
  <c r="DC177" i="4" s="1"/>
  <c r="CC177" i="4" s="1"/>
  <c r="C181" i="4"/>
  <c r="DG181" i="4" s="1"/>
  <c r="CG181" i="4" s="1"/>
  <c r="C185" i="4"/>
  <c r="DB185" i="4" s="1"/>
  <c r="CB185" i="4" s="1"/>
  <c r="DC27" i="4"/>
  <c r="CC27" i="4" s="1"/>
  <c r="DB27" i="4"/>
  <c r="CB27" i="4" s="1"/>
  <c r="DD27" i="4"/>
  <c r="CD27" i="4" s="1"/>
  <c r="DA27" i="4"/>
  <c r="CA27" i="4" s="1"/>
  <c r="AG33" i="4"/>
  <c r="DB12" i="4"/>
  <c r="CB12" i="4" s="1"/>
  <c r="DA12" i="4"/>
  <c r="CA12" i="4" s="1"/>
  <c r="DC12" i="4"/>
  <c r="CC12" i="4" s="1"/>
  <c r="DC11" i="4"/>
  <c r="CC11" i="4" s="1"/>
  <c r="B71" i="4"/>
  <c r="DB11" i="4"/>
  <c r="CB11" i="4" s="1"/>
  <c r="DD11" i="4"/>
  <c r="CD11" i="4" s="1"/>
  <c r="DA11" i="4"/>
  <c r="DB28" i="4"/>
  <c r="CB28" i="4" s="1"/>
  <c r="DA28" i="4"/>
  <c r="CA28" i="4" s="1"/>
  <c r="DC28" i="4"/>
  <c r="CC28" i="4" s="1"/>
  <c r="DC50" i="4"/>
  <c r="CC50" i="4" s="1"/>
  <c r="DD50" i="4"/>
  <c r="CD50" i="4" s="1"/>
  <c r="DA145" i="4"/>
  <c r="CA145" i="4" s="1"/>
  <c r="DD145" i="4"/>
  <c r="CD145" i="4" s="1"/>
  <c r="DB43" i="4"/>
  <c r="CB43" i="4" s="1"/>
  <c r="DD43" i="4"/>
  <c r="CD43" i="4" s="1"/>
  <c r="DC43" i="4"/>
  <c r="CC43" i="4" s="1"/>
  <c r="DA60" i="4"/>
  <c r="CA60" i="4" s="1"/>
  <c r="DD60" i="4"/>
  <c r="CD60" i="4" s="1"/>
  <c r="DB63" i="4"/>
  <c r="CB63" i="4" s="1"/>
  <c r="DD63" i="4"/>
  <c r="CD63" i="4" s="1"/>
  <c r="W71" i="4"/>
  <c r="DC23" i="4"/>
  <c r="CC23" i="4" s="1"/>
  <c r="DB23" i="4"/>
  <c r="CB23" i="4" s="1"/>
  <c r="DB24" i="4"/>
  <c r="CB24" i="4" s="1"/>
  <c r="DA24" i="4"/>
  <c r="CA24" i="4" s="1"/>
  <c r="DD24" i="4"/>
  <c r="CD24" i="4" s="1"/>
  <c r="DC39" i="4"/>
  <c r="CC39" i="4" s="1"/>
  <c r="DB39" i="4"/>
  <c r="CB39" i="4" s="1"/>
  <c r="DB40" i="4"/>
  <c r="CB40" i="4" s="1"/>
  <c r="DA40" i="4"/>
  <c r="CA40" i="4" s="1"/>
  <c r="DD40" i="4"/>
  <c r="CD40" i="4" s="1"/>
  <c r="DB59" i="4"/>
  <c r="CB59" i="4" s="1"/>
  <c r="DD59" i="4"/>
  <c r="CD59" i="4" s="1"/>
  <c r="DC59" i="4"/>
  <c r="CC59" i="4" s="1"/>
  <c r="DC66" i="4"/>
  <c r="CC66" i="4" s="1"/>
  <c r="DD66" i="4"/>
  <c r="CD66" i="4" s="1"/>
  <c r="DB145" i="4"/>
  <c r="CB145" i="4" s="1"/>
  <c r="DF185" i="4"/>
  <c r="CF185" i="4" s="1"/>
  <c r="AA71" i="4"/>
  <c r="DD18" i="4"/>
  <c r="CD18" i="4" s="1"/>
  <c r="DC19" i="4"/>
  <c r="CC19" i="4" s="1"/>
  <c r="DB19" i="4"/>
  <c r="CB19" i="4" s="1"/>
  <c r="DB20" i="4"/>
  <c r="CB20" i="4" s="1"/>
  <c r="DA20" i="4"/>
  <c r="CA20" i="4" s="1"/>
  <c r="DD20" i="4"/>
  <c r="CD20" i="4" s="1"/>
  <c r="DD25" i="4"/>
  <c r="CD25" i="4" s="1"/>
  <c r="DD34" i="4"/>
  <c r="CD34" i="4" s="1"/>
  <c r="DC35" i="4"/>
  <c r="CC35" i="4" s="1"/>
  <c r="DB35" i="4"/>
  <c r="CB35" i="4" s="1"/>
  <c r="DB36" i="4"/>
  <c r="CB36" i="4" s="1"/>
  <c r="DA36" i="4"/>
  <c r="CA36" i="4" s="1"/>
  <c r="DD36" i="4"/>
  <c r="CD36" i="4" s="1"/>
  <c r="DD41" i="4"/>
  <c r="CD41" i="4" s="1"/>
  <c r="AG41" i="4" s="1"/>
  <c r="DA43" i="4"/>
  <c r="CA43" i="4" s="1"/>
  <c r="DA50" i="4"/>
  <c r="CA50" i="4" s="1"/>
  <c r="DC54" i="4"/>
  <c r="CC54" i="4" s="1"/>
  <c r="DA54" i="4"/>
  <c r="CA54" i="4" s="1"/>
  <c r="DB60" i="4"/>
  <c r="CB60" i="4" s="1"/>
  <c r="DA63" i="4"/>
  <c r="CA63" i="4" s="1"/>
  <c r="B155" i="4"/>
  <c r="DA139" i="4"/>
  <c r="CA139" i="4" s="1"/>
  <c r="DD139" i="4"/>
  <c r="CD139" i="4" s="1"/>
  <c r="DB139" i="4"/>
  <c r="CB139" i="4" s="1"/>
  <c r="DC145" i="4"/>
  <c r="CC145" i="4" s="1"/>
  <c r="DD170" i="4"/>
  <c r="CD170" i="4" s="1"/>
  <c r="DD14" i="4"/>
  <c r="CD14" i="4" s="1"/>
  <c r="DC15" i="4"/>
  <c r="CC15" i="4" s="1"/>
  <c r="DB15" i="4"/>
  <c r="CB15" i="4" s="1"/>
  <c r="DB16" i="4"/>
  <c r="CB16" i="4" s="1"/>
  <c r="DA16" i="4"/>
  <c r="CA16" i="4" s="1"/>
  <c r="DD16" i="4"/>
  <c r="CD16" i="4" s="1"/>
  <c r="DD21" i="4"/>
  <c r="CD21" i="4" s="1"/>
  <c r="AG21" i="4" s="1"/>
  <c r="DA23" i="4"/>
  <c r="CA23" i="4" s="1"/>
  <c r="DD30" i="4"/>
  <c r="CD30" i="4" s="1"/>
  <c r="DC31" i="4"/>
  <c r="CC31" i="4" s="1"/>
  <c r="DB31" i="4"/>
  <c r="CB31" i="4" s="1"/>
  <c r="DB32" i="4"/>
  <c r="CB32" i="4" s="1"/>
  <c r="DA32" i="4"/>
  <c r="CA32" i="4" s="1"/>
  <c r="DD32" i="4"/>
  <c r="CD32" i="4" s="1"/>
  <c r="DD37" i="4"/>
  <c r="CD37" i="4" s="1"/>
  <c r="DA39" i="4"/>
  <c r="CA39" i="4" s="1"/>
  <c r="DA44" i="4"/>
  <c r="CA44" i="4" s="1"/>
  <c r="DD44" i="4"/>
  <c r="CD44" i="4" s="1"/>
  <c r="DB47" i="4"/>
  <c r="CB47" i="4" s="1"/>
  <c r="DD47" i="4"/>
  <c r="CD47" i="4" s="1"/>
  <c r="DB50" i="4"/>
  <c r="CB50" i="4" s="1"/>
  <c r="DA56" i="4"/>
  <c r="CA56" i="4" s="1"/>
  <c r="DD56" i="4"/>
  <c r="CD56" i="4" s="1"/>
  <c r="DC56" i="4"/>
  <c r="CC56" i="4" s="1"/>
  <c r="DA59" i="4"/>
  <c r="CA59" i="4" s="1"/>
  <c r="DC60" i="4"/>
  <c r="CC60" i="4" s="1"/>
  <c r="DC63" i="4"/>
  <c r="CC63" i="4" s="1"/>
  <c r="DA66" i="4"/>
  <c r="CA66" i="4" s="1"/>
  <c r="DA150" i="4"/>
  <c r="CA150" i="4" s="1"/>
  <c r="DD150" i="4"/>
  <c r="CD150" i="4" s="1"/>
  <c r="DC150" i="4"/>
  <c r="CC150" i="4" s="1"/>
  <c r="DA152" i="4"/>
  <c r="CA152" i="4" s="1"/>
  <c r="DD152" i="4"/>
  <c r="CD152" i="4" s="1"/>
  <c r="DC152" i="4"/>
  <c r="CC152" i="4" s="1"/>
  <c r="DB152" i="4"/>
  <c r="CB152" i="4" s="1"/>
  <c r="DF179" i="4"/>
  <c r="CF179" i="4" s="1"/>
  <c r="DG179" i="4"/>
  <c r="CG179" i="4" s="1"/>
  <c r="AR162" i="4"/>
  <c r="DF181" i="4"/>
  <c r="CF181" i="4" s="1"/>
  <c r="DE184" i="4"/>
  <c r="CE184" i="4" s="1"/>
  <c r="DA184" i="4"/>
  <c r="CA184" i="4" s="1"/>
  <c r="DD184" i="4"/>
  <c r="CD184" i="4" s="1"/>
  <c r="DG184" i="4"/>
  <c r="CG184" i="4" s="1"/>
  <c r="DF184" i="4"/>
  <c r="CF184" i="4" s="1"/>
  <c r="DE186" i="4"/>
  <c r="CE186" i="4" s="1"/>
  <c r="DA186" i="4"/>
  <c r="CA186" i="4" s="1"/>
  <c r="DD186" i="4"/>
  <c r="CD186" i="4" s="1"/>
  <c r="DG186" i="4"/>
  <c r="CG186" i="4" s="1"/>
  <c r="DF186" i="4"/>
  <c r="CF186" i="4" s="1"/>
  <c r="DC14" i="4"/>
  <c r="CC14" i="4" s="1"/>
  <c r="DC18" i="4"/>
  <c r="CC18" i="4" s="1"/>
  <c r="AG18" i="4" s="1"/>
  <c r="DC22" i="4"/>
  <c r="CC22" i="4" s="1"/>
  <c r="DC26" i="4"/>
  <c r="CC26" i="4" s="1"/>
  <c r="DC30" i="4"/>
  <c r="CC30" i="4" s="1"/>
  <c r="DC34" i="4"/>
  <c r="CC34" i="4" s="1"/>
  <c r="DC38" i="4"/>
  <c r="CC38" i="4" s="1"/>
  <c r="DC42" i="4"/>
  <c r="CC42" i="4" s="1"/>
  <c r="DB46" i="4"/>
  <c r="CB46" i="4" s="1"/>
  <c r="DD49" i="4"/>
  <c r="CD49" i="4" s="1"/>
  <c r="DB52" i="4"/>
  <c r="CB52" i="4" s="1"/>
  <c r="AG52" i="4" s="1"/>
  <c r="DA55" i="4"/>
  <c r="CA55" i="4" s="1"/>
  <c r="DA58" i="4"/>
  <c r="CA58" i="4" s="1"/>
  <c r="DB62" i="4"/>
  <c r="CB62" i="4" s="1"/>
  <c r="DD65" i="4"/>
  <c r="CD65" i="4" s="1"/>
  <c r="DD70" i="4"/>
  <c r="CD70" i="4" s="1"/>
  <c r="DA143" i="4"/>
  <c r="CA143" i="4" s="1"/>
  <c r="DD143" i="4"/>
  <c r="CD143" i="4" s="1"/>
  <c r="DC143" i="4"/>
  <c r="CC143" i="4" s="1"/>
  <c r="DA148" i="4"/>
  <c r="CA148" i="4" s="1"/>
  <c r="DD148" i="4"/>
  <c r="CD148" i="4" s="1"/>
  <c r="DC148" i="4"/>
  <c r="CC148" i="4" s="1"/>
  <c r="DC164" i="4"/>
  <c r="CC164" i="4" s="1"/>
  <c r="DB164" i="4"/>
  <c r="CB164" i="4" s="1"/>
  <c r="DA164" i="4"/>
  <c r="CA164" i="4" s="1"/>
  <c r="DD164" i="4"/>
  <c r="CD164" i="4" s="1"/>
  <c r="DC166" i="4"/>
  <c r="CC166" i="4" s="1"/>
  <c r="DB168" i="4"/>
  <c r="CB168" i="4" s="1"/>
  <c r="DA181" i="4"/>
  <c r="CA181" i="4" s="1"/>
  <c r="DD183" i="4"/>
  <c r="CD183" i="4" s="1"/>
  <c r="DB184" i="4"/>
  <c r="CB184" i="4" s="1"/>
  <c r="DB186" i="4"/>
  <c r="CB186" i="4" s="1"/>
  <c r="DD45" i="4"/>
  <c r="CD45" i="4" s="1"/>
  <c r="AG45" i="4" s="1"/>
  <c r="DB48" i="4"/>
  <c r="CB48" i="4" s="1"/>
  <c r="DA51" i="4"/>
  <c r="CA51" i="4" s="1"/>
  <c r="DB58" i="4"/>
  <c r="CB58" i="4" s="1"/>
  <c r="DD61" i="4"/>
  <c r="CD61" i="4" s="1"/>
  <c r="DB64" i="4"/>
  <c r="CB64" i="4" s="1"/>
  <c r="DC67" i="4"/>
  <c r="CC67" i="4" s="1"/>
  <c r="DB67" i="4"/>
  <c r="CB67" i="4" s="1"/>
  <c r="DB68" i="4"/>
  <c r="CB68" i="4" s="1"/>
  <c r="DA68" i="4"/>
  <c r="CA68" i="4" s="1"/>
  <c r="DD68" i="4"/>
  <c r="CD68" i="4" s="1"/>
  <c r="DA141" i="4"/>
  <c r="CA141" i="4" s="1"/>
  <c r="DD141" i="4"/>
  <c r="CD141" i="4" s="1"/>
  <c r="DC141" i="4"/>
  <c r="CC141" i="4" s="1"/>
  <c r="DA154" i="4"/>
  <c r="CA154" i="4" s="1"/>
  <c r="DD154" i="4"/>
  <c r="CD154" i="4" s="1"/>
  <c r="DC154" i="4"/>
  <c r="CC154" i="4" s="1"/>
  <c r="DB161" i="4"/>
  <c r="CB161" i="4" s="1"/>
  <c r="C161" i="4"/>
  <c r="DD161" i="4"/>
  <c r="CD161" i="4" s="1"/>
  <c r="DC161" i="4"/>
  <c r="CC161" i="4" s="1"/>
  <c r="DC163" i="4"/>
  <c r="CC163" i="4" s="1"/>
  <c r="DD163" i="4"/>
  <c r="CD163" i="4" s="1"/>
  <c r="DC165" i="4"/>
  <c r="CC165" i="4" s="1"/>
  <c r="DD165" i="4"/>
  <c r="CD165" i="4" s="1"/>
  <c r="DC167" i="4"/>
  <c r="CC167" i="4" s="1"/>
  <c r="DD167" i="4"/>
  <c r="CD167" i="4" s="1"/>
  <c r="DD176" i="4"/>
  <c r="CD176" i="4" s="1"/>
  <c r="DF176" i="4"/>
  <c r="CF176" i="4" s="1"/>
  <c r="DA176" i="4"/>
  <c r="CA176" i="4" s="1"/>
  <c r="DE176" i="4"/>
  <c r="CE176" i="4" s="1"/>
  <c r="DA183" i="4"/>
  <c r="CA183" i="4" s="1"/>
  <c r="DC184" i="4"/>
  <c r="CC184" i="4" s="1"/>
  <c r="DC186" i="4"/>
  <c r="CC186" i="4" s="1"/>
  <c r="DC70" i="4"/>
  <c r="CC70" i="4" s="1"/>
  <c r="AG70" i="4" s="1"/>
  <c r="DB140" i="4"/>
  <c r="CB140" i="4" s="1"/>
  <c r="V140" i="4" s="1"/>
  <c r="DB142" i="4"/>
  <c r="CB142" i="4" s="1"/>
  <c r="V142" i="4" s="1"/>
  <c r="DB144" i="4"/>
  <c r="CB144" i="4" s="1"/>
  <c r="DC146" i="4"/>
  <c r="CC146" i="4" s="1"/>
  <c r="DE178" i="4"/>
  <c r="CE178" i="4" s="1"/>
  <c r="DE180" i="4"/>
  <c r="CE180" i="4" s="1"/>
  <c r="DE182" i="4"/>
  <c r="CE182" i="4" s="1"/>
  <c r="DD146" i="4"/>
  <c r="CD146" i="4" s="1"/>
  <c r="C160" i="4"/>
  <c r="DA178" i="4"/>
  <c r="CA178" i="4" s="1"/>
  <c r="DF178" i="4"/>
  <c r="CF178" i="4" s="1"/>
  <c r="DA180" i="4"/>
  <c r="CA180" i="4" s="1"/>
  <c r="DF180" i="4"/>
  <c r="CF180" i="4" s="1"/>
  <c r="DA182" i="4"/>
  <c r="CA182" i="4" s="1"/>
  <c r="DF182" i="4"/>
  <c r="CF182" i="4" s="1"/>
  <c r="DD177" i="4" l="1"/>
  <c r="CD177" i="4" s="1"/>
  <c r="AG48" i="4"/>
  <c r="DC168" i="4"/>
  <c r="CC168" i="4" s="1"/>
  <c r="AG30" i="4"/>
  <c r="AG25" i="4"/>
  <c r="DB177" i="4"/>
  <c r="CB177" i="4" s="1"/>
  <c r="AG61" i="4"/>
  <c r="AG38" i="4"/>
  <c r="AG22" i="4"/>
  <c r="V139" i="4"/>
  <c r="AG35" i="4"/>
  <c r="DF177" i="4"/>
  <c r="CF177" i="4" s="1"/>
  <c r="AG67" i="4"/>
  <c r="DD168" i="4"/>
  <c r="CD168" i="4" s="1"/>
  <c r="AG62" i="4"/>
  <c r="AG31" i="4"/>
  <c r="AG17" i="4"/>
  <c r="V146" i="4"/>
  <c r="DE181" i="4"/>
  <c r="CE181" i="4" s="1"/>
  <c r="DD166" i="4"/>
  <c r="CD166" i="4" s="1"/>
  <c r="DC181" i="4"/>
  <c r="CC181" i="4" s="1"/>
  <c r="DC179" i="4"/>
  <c r="CC179" i="4" s="1"/>
  <c r="AG47" i="4"/>
  <c r="AG37" i="4"/>
  <c r="AG54" i="4"/>
  <c r="V144" i="4"/>
  <c r="AG51" i="4"/>
  <c r="DA166" i="4"/>
  <c r="CA166" i="4" s="1"/>
  <c r="AG46" i="4"/>
  <c r="DD181" i="4"/>
  <c r="CD181" i="4" s="1"/>
  <c r="DA179" i="4"/>
  <c r="CA179" i="4" s="1"/>
  <c r="DD179" i="4"/>
  <c r="CD179" i="4" s="1"/>
  <c r="AG53" i="4"/>
  <c r="AG64" i="4"/>
  <c r="AG55" i="4"/>
  <c r="AG26" i="4"/>
  <c r="DB181" i="4"/>
  <c r="CB181" i="4" s="1"/>
  <c r="DE179" i="4"/>
  <c r="CE179" i="4" s="1"/>
  <c r="AG32" i="4"/>
  <c r="AG34" i="4"/>
  <c r="AG28" i="4"/>
  <c r="AG65" i="4"/>
  <c r="AG50" i="4"/>
  <c r="V153" i="4"/>
  <c r="AG57" i="4"/>
  <c r="AR165" i="4"/>
  <c r="DB183" i="4"/>
  <c r="CB183" i="4" s="1"/>
  <c r="AG49" i="4"/>
  <c r="AG39" i="4"/>
  <c r="DC170" i="4"/>
  <c r="CC170" i="4" s="1"/>
  <c r="AG19" i="4"/>
  <c r="DA185" i="4"/>
  <c r="CA185" i="4" s="1"/>
  <c r="DC185" i="4"/>
  <c r="CC185" i="4" s="1"/>
  <c r="V151" i="4"/>
  <c r="AG29" i="4"/>
  <c r="DF183" i="4"/>
  <c r="CF183" i="4" s="1"/>
  <c r="AG14" i="4"/>
  <c r="DE185" i="4"/>
  <c r="CE185" i="4" s="1"/>
  <c r="DA170" i="4"/>
  <c r="CA170" i="4" s="1"/>
  <c r="DD185" i="4"/>
  <c r="CD185" i="4" s="1"/>
  <c r="DG185" i="4"/>
  <c r="CG185" i="4" s="1"/>
  <c r="DG177" i="4"/>
  <c r="CG177" i="4" s="1"/>
  <c r="DE177" i="4"/>
  <c r="CE177" i="4" s="1"/>
  <c r="DA177" i="4"/>
  <c r="CA177" i="4" s="1"/>
  <c r="AU182" i="4"/>
  <c r="AU178" i="4"/>
  <c r="AR167" i="4"/>
  <c r="AR163" i="4"/>
  <c r="AR161" i="4"/>
  <c r="AG68" i="4"/>
  <c r="DC183" i="4"/>
  <c r="CC183" i="4" s="1"/>
  <c r="DG183" i="4"/>
  <c r="CG183" i="4" s="1"/>
  <c r="AU183" i="4" s="1"/>
  <c r="V148" i="4"/>
  <c r="AG42" i="4"/>
  <c r="AG15" i="4"/>
  <c r="AG40" i="4"/>
  <c r="DG176" i="4"/>
  <c r="CG176" i="4" s="1"/>
  <c r="DC176" i="4"/>
  <c r="CC176" i="4" s="1"/>
  <c r="DB176" i="4"/>
  <c r="CB176" i="4" s="1"/>
  <c r="AU184" i="4"/>
  <c r="DA160" i="4"/>
  <c r="CA160" i="4" s="1"/>
  <c r="DD160" i="4"/>
  <c r="CD160" i="4" s="1"/>
  <c r="DC160" i="4"/>
  <c r="CC160" i="4" s="1"/>
  <c r="DB160" i="4"/>
  <c r="CB160" i="4" s="1"/>
  <c r="C171" i="4"/>
  <c r="A262" i="4" s="1"/>
  <c r="AG23" i="4"/>
  <c r="AG43" i="4"/>
  <c r="AG60" i="4"/>
  <c r="AG12" i="4"/>
  <c r="AU180" i="4"/>
  <c r="V141" i="4"/>
  <c r="V152" i="4"/>
  <c r="AG59" i="4"/>
  <c r="AG24" i="4"/>
  <c r="V145" i="4"/>
  <c r="AG27" i="4"/>
  <c r="V150" i="4"/>
  <c r="AG56" i="4"/>
  <c r="AG16" i="4"/>
  <c r="AG36" i="4"/>
  <c r="AG20" i="4"/>
  <c r="V154" i="4"/>
  <c r="AR168" i="4"/>
  <c r="AR166" i="4"/>
  <c r="AR164" i="4"/>
  <c r="V143" i="4"/>
  <c r="AG58" i="4"/>
  <c r="AU186" i="4"/>
  <c r="AG66" i="4"/>
  <c r="AG44" i="4"/>
  <c r="AG63" i="4"/>
  <c r="CA11" i="4"/>
  <c r="AG11" i="4" s="1"/>
  <c r="AR170" i="4" l="1"/>
  <c r="AU179" i="4"/>
  <c r="AU181" i="4"/>
  <c r="AU185" i="4"/>
  <c r="AU176" i="4"/>
  <c r="AU177" i="4"/>
  <c r="B262" i="4"/>
  <c r="AR160" i="4"/>
  <c r="E186" i="3" l="1"/>
  <c r="D186" i="3"/>
  <c r="C186" i="3" s="1"/>
  <c r="E185" i="3"/>
  <c r="D185" i="3"/>
  <c r="E184" i="3"/>
  <c r="D184" i="3"/>
  <c r="E183" i="3"/>
  <c r="D183" i="3"/>
  <c r="E182" i="3"/>
  <c r="D182" i="3"/>
  <c r="E181" i="3"/>
  <c r="D181" i="3"/>
  <c r="E180" i="3"/>
  <c r="D180" i="3"/>
  <c r="C180" i="3" s="1"/>
  <c r="DA180" i="3" s="1"/>
  <c r="CA180" i="3" s="1"/>
  <c r="E179" i="3"/>
  <c r="D179" i="3"/>
  <c r="E178" i="3"/>
  <c r="D178" i="3"/>
  <c r="C178" i="3" s="1"/>
  <c r="E177" i="3"/>
  <c r="D177" i="3"/>
  <c r="E176" i="3"/>
  <c r="D176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0" i="3"/>
  <c r="D170" i="3"/>
  <c r="C170" i="3" s="1"/>
  <c r="DB170" i="3" s="1"/>
  <c r="CB170" i="3" s="1"/>
  <c r="E169" i="3"/>
  <c r="D169" i="3"/>
  <c r="E168" i="3"/>
  <c r="D168" i="3"/>
  <c r="E167" i="3"/>
  <c r="D167" i="3"/>
  <c r="E166" i="3"/>
  <c r="D166" i="3"/>
  <c r="C166" i="3"/>
  <c r="DB166" i="3" s="1"/>
  <c r="CB166" i="3" s="1"/>
  <c r="E165" i="3"/>
  <c r="D165" i="3"/>
  <c r="E164" i="3"/>
  <c r="D164" i="3"/>
  <c r="C164" i="3" s="1"/>
  <c r="E163" i="3"/>
  <c r="D163" i="3"/>
  <c r="C163" i="3" s="1"/>
  <c r="DA163" i="3" s="1"/>
  <c r="CA163" i="3" s="1"/>
  <c r="E162" i="3"/>
  <c r="DC162" i="3" s="1"/>
  <c r="CC162" i="3" s="1"/>
  <c r="E161" i="3"/>
  <c r="DD161" i="3" s="1"/>
  <c r="CD161" i="3" s="1"/>
  <c r="E160" i="3"/>
  <c r="D160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4" i="3"/>
  <c r="DD154" i="3" s="1"/>
  <c r="CD154" i="3" s="1"/>
  <c r="B153" i="3"/>
  <c r="DC153" i="3" s="1"/>
  <c r="CC153" i="3" s="1"/>
  <c r="B152" i="3"/>
  <c r="DD152" i="3" s="1"/>
  <c r="CD152" i="3" s="1"/>
  <c r="B151" i="3"/>
  <c r="DC151" i="3" s="1"/>
  <c r="CC151" i="3" s="1"/>
  <c r="B150" i="3"/>
  <c r="B149" i="3"/>
  <c r="DC149" i="3" s="1"/>
  <c r="CC149" i="3" s="1"/>
  <c r="B148" i="3"/>
  <c r="DD148" i="3" s="1"/>
  <c r="CD148" i="3" s="1"/>
  <c r="B147" i="3"/>
  <c r="DC147" i="3" s="1"/>
  <c r="CC147" i="3" s="1"/>
  <c r="B146" i="3"/>
  <c r="B145" i="3"/>
  <c r="DC145" i="3" s="1"/>
  <c r="CC145" i="3" s="1"/>
  <c r="B144" i="3"/>
  <c r="DD144" i="3" s="1"/>
  <c r="CD144" i="3" s="1"/>
  <c r="B143" i="3"/>
  <c r="DC143" i="3" s="1"/>
  <c r="CC143" i="3" s="1"/>
  <c r="B142" i="3"/>
  <c r="DD142" i="3" s="1"/>
  <c r="CD142" i="3" s="1"/>
  <c r="B141" i="3"/>
  <c r="DC141" i="3" s="1"/>
  <c r="CC141" i="3" s="1"/>
  <c r="B140" i="3"/>
  <c r="DD140" i="3" s="1"/>
  <c r="CD140" i="3" s="1"/>
  <c r="B139" i="3"/>
  <c r="DA139" i="3" s="1"/>
  <c r="CA139" i="3" s="1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M136" i="3"/>
  <c r="L136" i="3"/>
  <c r="K136" i="3"/>
  <c r="I136" i="3"/>
  <c r="H136" i="3"/>
  <c r="G136" i="3"/>
  <c r="E136" i="3"/>
  <c r="D136" i="3"/>
  <c r="C136" i="3"/>
  <c r="N135" i="3"/>
  <c r="J135" i="3"/>
  <c r="F135" i="3"/>
  <c r="B135" i="3"/>
  <c r="N134" i="3"/>
  <c r="J134" i="3"/>
  <c r="F134" i="3"/>
  <c r="B134" i="3"/>
  <c r="N133" i="3"/>
  <c r="J133" i="3"/>
  <c r="F133" i="3"/>
  <c r="B133" i="3"/>
  <c r="N132" i="3"/>
  <c r="J132" i="3"/>
  <c r="F132" i="3"/>
  <c r="B132" i="3"/>
  <c r="N131" i="3"/>
  <c r="J131" i="3"/>
  <c r="F131" i="3"/>
  <c r="B131" i="3"/>
  <c r="N130" i="3"/>
  <c r="J130" i="3"/>
  <c r="F130" i="3"/>
  <c r="B130" i="3"/>
  <c r="N129" i="3"/>
  <c r="J129" i="3"/>
  <c r="F129" i="3"/>
  <c r="B129" i="3"/>
  <c r="N128" i="3"/>
  <c r="J128" i="3"/>
  <c r="F128" i="3"/>
  <c r="B128" i="3"/>
  <c r="N127" i="3"/>
  <c r="J127" i="3"/>
  <c r="F127" i="3"/>
  <c r="B127" i="3"/>
  <c r="N126" i="3"/>
  <c r="J126" i="3"/>
  <c r="F126" i="3"/>
  <c r="B126" i="3"/>
  <c r="N125" i="3"/>
  <c r="J125" i="3"/>
  <c r="F125" i="3"/>
  <c r="B125" i="3"/>
  <c r="N124" i="3"/>
  <c r="J124" i="3"/>
  <c r="F124" i="3"/>
  <c r="B124" i="3"/>
  <c r="N123" i="3"/>
  <c r="J123" i="3"/>
  <c r="F123" i="3"/>
  <c r="B123" i="3"/>
  <c r="N122" i="3"/>
  <c r="J122" i="3"/>
  <c r="F122" i="3"/>
  <c r="B122" i="3"/>
  <c r="N121" i="3"/>
  <c r="J121" i="3"/>
  <c r="F121" i="3"/>
  <c r="B121" i="3"/>
  <c r="N120" i="3"/>
  <c r="J120" i="3"/>
  <c r="F120" i="3"/>
  <c r="B120" i="3"/>
  <c r="N119" i="3"/>
  <c r="J119" i="3"/>
  <c r="F119" i="3"/>
  <c r="B119" i="3"/>
  <c r="N118" i="3"/>
  <c r="J118" i="3"/>
  <c r="F118" i="3"/>
  <c r="B118" i="3"/>
  <c r="N117" i="3"/>
  <c r="J117" i="3"/>
  <c r="F117" i="3"/>
  <c r="B117" i="3"/>
  <c r="N116" i="3"/>
  <c r="J116" i="3"/>
  <c r="F116" i="3"/>
  <c r="B116" i="3"/>
  <c r="N115" i="3"/>
  <c r="J115" i="3"/>
  <c r="F115" i="3"/>
  <c r="B115" i="3"/>
  <c r="N114" i="3"/>
  <c r="J114" i="3"/>
  <c r="F114" i="3"/>
  <c r="B114" i="3"/>
  <c r="N113" i="3"/>
  <c r="J113" i="3"/>
  <c r="F113" i="3"/>
  <c r="B113" i="3"/>
  <c r="N112" i="3"/>
  <c r="J112" i="3"/>
  <c r="F112" i="3"/>
  <c r="B112" i="3"/>
  <c r="N111" i="3"/>
  <c r="J111" i="3"/>
  <c r="F111" i="3"/>
  <c r="B111" i="3"/>
  <c r="N110" i="3"/>
  <c r="J110" i="3"/>
  <c r="F110" i="3"/>
  <c r="B110" i="3"/>
  <c r="N109" i="3"/>
  <c r="J109" i="3"/>
  <c r="F109" i="3"/>
  <c r="B109" i="3"/>
  <c r="N108" i="3"/>
  <c r="J108" i="3"/>
  <c r="F108" i="3"/>
  <c r="B108" i="3"/>
  <c r="N107" i="3"/>
  <c r="J107" i="3"/>
  <c r="F107" i="3"/>
  <c r="B107" i="3"/>
  <c r="N106" i="3"/>
  <c r="J106" i="3"/>
  <c r="F106" i="3"/>
  <c r="B106" i="3"/>
  <c r="N105" i="3"/>
  <c r="J105" i="3"/>
  <c r="F105" i="3"/>
  <c r="B105" i="3"/>
  <c r="N104" i="3"/>
  <c r="J104" i="3"/>
  <c r="F104" i="3"/>
  <c r="B104" i="3"/>
  <c r="N103" i="3"/>
  <c r="J103" i="3"/>
  <c r="F103" i="3"/>
  <c r="B103" i="3"/>
  <c r="N102" i="3"/>
  <c r="J102" i="3"/>
  <c r="F102" i="3"/>
  <c r="B102" i="3"/>
  <c r="N101" i="3"/>
  <c r="J101" i="3"/>
  <c r="F101" i="3"/>
  <c r="B101" i="3"/>
  <c r="N100" i="3"/>
  <c r="J100" i="3"/>
  <c r="F100" i="3"/>
  <c r="B100" i="3"/>
  <c r="N99" i="3"/>
  <c r="J99" i="3"/>
  <c r="F99" i="3"/>
  <c r="B99" i="3"/>
  <c r="N98" i="3"/>
  <c r="J98" i="3"/>
  <c r="F98" i="3"/>
  <c r="B98" i="3"/>
  <c r="N97" i="3"/>
  <c r="J97" i="3"/>
  <c r="F97" i="3"/>
  <c r="B97" i="3"/>
  <c r="N96" i="3"/>
  <c r="J96" i="3"/>
  <c r="F96" i="3"/>
  <c r="B96" i="3"/>
  <c r="N95" i="3"/>
  <c r="J95" i="3"/>
  <c r="F95" i="3"/>
  <c r="B95" i="3"/>
  <c r="N94" i="3"/>
  <c r="J94" i="3"/>
  <c r="F94" i="3"/>
  <c r="B94" i="3"/>
  <c r="N93" i="3"/>
  <c r="J93" i="3"/>
  <c r="F93" i="3"/>
  <c r="B93" i="3"/>
  <c r="N92" i="3"/>
  <c r="J92" i="3"/>
  <c r="F92" i="3"/>
  <c r="B92" i="3"/>
  <c r="N91" i="3"/>
  <c r="J91" i="3"/>
  <c r="F91" i="3"/>
  <c r="B91" i="3"/>
  <c r="N90" i="3"/>
  <c r="J90" i="3"/>
  <c r="F90" i="3"/>
  <c r="B90" i="3"/>
  <c r="N89" i="3"/>
  <c r="J89" i="3"/>
  <c r="F89" i="3"/>
  <c r="B89" i="3"/>
  <c r="N88" i="3"/>
  <c r="J88" i="3"/>
  <c r="F88" i="3"/>
  <c r="B88" i="3"/>
  <c r="N87" i="3"/>
  <c r="J87" i="3"/>
  <c r="F87" i="3"/>
  <c r="B87" i="3"/>
  <c r="N86" i="3"/>
  <c r="J86" i="3"/>
  <c r="F86" i="3"/>
  <c r="B86" i="3"/>
  <c r="N85" i="3"/>
  <c r="J85" i="3"/>
  <c r="F85" i="3"/>
  <c r="B85" i="3"/>
  <c r="N84" i="3"/>
  <c r="J84" i="3"/>
  <c r="F84" i="3"/>
  <c r="B84" i="3"/>
  <c r="N83" i="3"/>
  <c r="J83" i="3"/>
  <c r="F83" i="3"/>
  <c r="B83" i="3"/>
  <c r="N82" i="3"/>
  <c r="J82" i="3"/>
  <c r="F82" i="3"/>
  <c r="B82" i="3"/>
  <c r="N81" i="3"/>
  <c r="J81" i="3"/>
  <c r="F81" i="3"/>
  <c r="B81" i="3"/>
  <c r="N80" i="3"/>
  <c r="J80" i="3"/>
  <c r="F80" i="3"/>
  <c r="B80" i="3"/>
  <c r="N79" i="3"/>
  <c r="J79" i="3"/>
  <c r="F79" i="3"/>
  <c r="B79" i="3"/>
  <c r="N78" i="3"/>
  <c r="J78" i="3"/>
  <c r="F78" i="3"/>
  <c r="B78" i="3"/>
  <c r="N77" i="3"/>
  <c r="J77" i="3"/>
  <c r="F77" i="3"/>
  <c r="B77" i="3"/>
  <c r="N76" i="3"/>
  <c r="N136" i="3" s="1"/>
  <c r="J76" i="3"/>
  <c r="J136" i="3" s="1"/>
  <c r="F76" i="3"/>
  <c r="F136" i="3" s="1"/>
  <c r="B76" i="3"/>
  <c r="B136" i="3" s="1"/>
  <c r="AF71" i="3"/>
  <c r="AE71" i="3"/>
  <c r="AD71" i="3"/>
  <c r="AC71" i="3"/>
  <c r="AB71" i="3"/>
  <c r="Z71" i="3"/>
  <c r="Y71" i="3"/>
  <c r="X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CE70" i="3"/>
  <c r="AA70" i="3"/>
  <c r="W70" i="3"/>
  <c r="B70" i="3"/>
  <c r="CE69" i="3"/>
  <c r="AA69" i="3"/>
  <c r="W69" i="3"/>
  <c r="B69" i="3"/>
  <c r="DB69" i="3" s="1"/>
  <c r="CB69" i="3" s="1"/>
  <c r="CE68" i="3"/>
  <c r="AA68" i="3"/>
  <c r="W68" i="3"/>
  <c r="B68" i="3"/>
  <c r="DB68" i="3" s="1"/>
  <c r="CB68" i="3" s="1"/>
  <c r="CE67" i="3"/>
  <c r="AA67" i="3"/>
  <c r="W67" i="3"/>
  <c r="B67" i="3"/>
  <c r="DC67" i="3" s="1"/>
  <c r="CC67" i="3" s="1"/>
  <c r="CE66" i="3"/>
  <c r="AA66" i="3"/>
  <c r="W66" i="3"/>
  <c r="B66" i="3"/>
  <c r="CE65" i="3"/>
  <c r="AA65" i="3"/>
  <c r="W65" i="3"/>
  <c r="B65" i="3"/>
  <c r="CE64" i="3"/>
  <c r="AA64" i="3"/>
  <c r="W64" i="3"/>
  <c r="B64" i="3"/>
  <c r="DA64" i="3" s="1"/>
  <c r="CA64" i="3" s="1"/>
  <c r="CE63" i="3"/>
  <c r="AA63" i="3"/>
  <c r="W63" i="3"/>
  <c r="B63" i="3"/>
  <c r="DB63" i="3" s="1"/>
  <c r="CB63" i="3" s="1"/>
  <c r="CE62" i="3"/>
  <c r="AA62" i="3"/>
  <c r="W62" i="3"/>
  <c r="B62" i="3"/>
  <c r="DB62" i="3" s="1"/>
  <c r="CB62" i="3" s="1"/>
  <c r="CE61" i="3"/>
  <c r="CC61" i="3"/>
  <c r="AA61" i="3"/>
  <c r="W61" i="3"/>
  <c r="B61" i="3"/>
  <c r="DC61" i="3" s="1"/>
  <c r="CE60" i="3"/>
  <c r="AA60" i="3"/>
  <c r="W60" i="3"/>
  <c r="B60" i="3"/>
  <c r="DB60" i="3" s="1"/>
  <c r="CB60" i="3" s="1"/>
  <c r="CE59" i="3"/>
  <c r="AA59" i="3"/>
  <c r="W59" i="3"/>
  <c r="B59" i="3"/>
  <c r="DA59" i="3" s="1"/>
  <c r="CA59" i="3" s="1"/>
  <c r="CE58" i="3"/>
  <c r="AA58" i="3"/>
  <c r="W58" i="3"/>
  <c r="B58" i="3"/>
  <c r="DB58" i="3" s="1"/>
  <c r="CB58" i="3" s="1"/>
  <c r="DB57" i="3"/>
  <c r="CB57" i="3" s="1"/>
  <c r="CE57" i="3"/>
  <c r="CA57" i="3"/>
  <c r="AA57" i="3"/>
  <c r="W57" i="3"/>
  <c r="B57" i="3"/>
  <c r="DA57" i="3" s="1"/>
  <c r="CE56" i="3"/>
  <c r="AA56" i="3"/>
  <c r="W56" i="3"/>
  <c r="B56" i="3"/>
  <c r="DB56" i="3" s="1"/>
  <c r="CB56" i="3" s="1"/>
  <c r="CE55" i="3"/>
  <c r="AA55" i="3"/>
  <c r="W55" i="3"/>
  <c r="B55" i="3"/>
  <c r="DA55" i="3" s="1"/>
  <c r="CA55" i="3" s="1"/>
  <c r="CE54" i="3"/>
  <c r="AA54" i="3"/>
  <c r="W54" i="3"/>
  <c r="B54" i="3"/>
  <c r="DC54" i="3" s="1"/>
  <c r="CC54" i="3" s="1"/>
  <c r="CE53" i="3"/>
  <c r="AA53" i="3"/>
  <c r="W53" i="3"/>
  <c r="B53" i="3"/>
  <c r="DC53" i="3" s="1"/>
  <c r="CC53" i="3" s="1"/>
  <c r="CE52" i="3"/>
  <c r="AA52" i="3"/>
  <c r="W52" i="3"/>
  <c r="B52" i="3"/>
  <c r="DC52" i="3" s="1"/>
  <c r="CC52" i="3" s="1"/>
  <c r="CE51" i="3"/>
  <c r="AA51" i="3"/>
  <c r="W51" i="3"/>
  <c r="B51" i="3"/>
  <c r="DB51" i="3" s="1"/>
  <c r="CB51" i="3" s="1"/>
  <c r="CE50" i="3"/>
  <c r="AA50" i="3"/>
  <c r="W50" i="3"/>
  <c r="B50" i="3"/>
  <c r="CE49" i="3"/>
  <c r="AA49" i="3"/>
  <c r="W49" i="3"/>
  <c r="B49" i="3"/>
  <c r="CE48" i="3"/>
  <c r="AA48" i="3"/>
  <c r="W48" i="3"/>
  <c r="B48" i="3"/>
  <c r="DC48" i="3" s="1"/>
  <c r="CC48" i="3" s="1"/>
  <c r="CE47" i="3"/>
  <c r="AA47" i="3"/>
  <c r="W47" i="3"/>
  <c r="B47" i="3"/>
  <c r="DB47" i="3" s="1"/>
  <c r="CB47" i="3" s="1"/>
  <c r="CE46" i="3"/>
  <c r="AA46" i="3"/>
  <c r="W46" i="3"/>
  <c r="B46" i="3"/>
  <c r="DB46" i="3" s="1"/>
  <c r="CB46" i="3" s="1"/>
  <c r="CE45" i="3"/>
  <c r="AA45" i="3"/>
  <c r="W45" i="3"/>
  <c r="B45" i="3"/>
  <c r="DC45" i="3" s="1"/>
  <c r="CC45" i="3" s="1"/>
  <c r="CE44" i="3"/>
  <c r="AA44" i="3"/>
  <c r="W44" i="3"/>
  <c r="B44" i="3"/>
  <c r="DB44" i="3" s="1"/>
  <c r="CB44" i="3" s="1"/>
  <c r="CE43" i="3"/>
  <c r="AA43" i="3"/>
  <c r="W43" i="3"/>
  <c r="B43" i="3"/>
  <c r="CE42" i="3"/>
  <c r="AA42" i="3"/>
  <c r="W42" i="3"/>
  <c r="B42" i="3"/>
  <c r="DB42" i="3" s="1"/>
  <c r="CB42" i="3" s="1"/>
  <c r="CE41" i="3"/>
  <c r="AA41" i="3"/>
  <c r="W41" i="3"/>
  <c r="B41" i="3"/>
  <c r="DC41" i="3" s="1"/>
  <c r="CC41" i="3" s="1"/>
  <c r="CE40" i="3"/>
  <c r="AA40" i="3"/>
  <c r="W40" i="3"/>
  <c r="B40" i="3"/>
  <c r="DC40" i="3" s="1"/>
  <c r="CC40" i="3" s="1"/>
  <c r="CE39" i="3"/>
  <c r="AA39" i="3"/>
  <c r="W39" i="3"/>
  <c r="B39" i="3"/>
  <c r="DA39" i="3" s="1"/>
  <c r="CA39" i="3" s="1"/>
  <c r="CE38" i="3"/>
  <c r="AA38" i="3"/>
  <c r="W38" i="3"/>
  <c r="B38" i="3"/>
  <c r="CE37" i="3"/>
  <c r="AA37" i="3"/>
  <c r="W37" i="3"/>
  <c r="B37" i="3"/>
  <c r="DC37" i="3" s="1"/>
  <c r="CC37" i="3" s="1"/>
  <c r="CE36" i="3"/>
  <c r="AA36" i="3"/>
  <c r="W36" i="3"/>
  <c r="B36" i="3"/>
  <c r="DC36" i="3" s="1"/>
  <c r="CC36" i="3" s="1"/>
  <c r="CE35" i="3"/>
  <c r="AA35" i="3"/>
  <c r="W35" i="3"/>
  <c r="B35" i="3"/>
  <c r="DA35" i="3" s="1"/>
  <c r="CA35" i="3" s="1"/>
  <c r="CE34" i="3"/>
  <c r="AA34" i="3"/>
  <c r="W34" i="3"/>
  <c r="B34" i="3"/>
  <c r="CE33" i="3"/>
  <c r="AA33" i="3"/>
  <c r="W33" i="3"/>
  <c r="B33" i="3"/>
  <c r="DC33" i="3" s="1"/>
  <c r="CC33" i="3" s="1"/>
  <c r="CE32" i="3"/>
  <c r="AA32" i="3"/>
  <c r="W32" i="3"/>
  <c r="B32" i="3"/>
  <c r="DC32" i="3" s="1"/>
  <c r="CC32" i="3" s="1"/>
  <c r="CE31" i="3"/>
  <c r="AA31" i="3"/>
  <c r="W31" i="3"/>
  <c r="B31" i="3"/>
  <c r="DA31" i="3" s="1"/>
  <c r="CA31" i="3" s="1"/>
  <c r="CE30" i="3"/>
  <c r="AA30" i="3"/>
  <c r="W30" i="3"/>
  <c r="B30" i="3"/>
  <c r="CE29" i="3"/>
  <c r="AA29" i="3"/>
  <c r="W29" i="3"/>
  <c r="B29" i="3"/>
  <c r="DC29" i="3" s="1"/>
  <c r="CC29" i="3" s="1"/>
  <c r="CE28" i="3"/>
  <c r="AA28" i="3"/>
  <c r="W28" i="3"/>
  <c r="B28" i="3"/>
  <c r="DC28" i="3" s="1"/>
  <c r="CC28" i="3" s="1"/>
  <c r="CE27" i="3"/>
  <c r="AA27" i="3"/>
  <c r="W27" i="3"/>
  <c r="B27" i="3"/>
  <c r="DA27" i="3" s="1"/>
  <c r="CA27" i="3" s="1"/>
  <c r="CE26" i="3"/>
  <c r="AA26" i="3"/>
  <c r="W26" i="3"/>
  <c r="B26" i="3"/>
  <c r="CE25" i="3"/>
  <c r="AA25" i="3"/>
  <c r="W25" i="3"/>
  <c r="B25" i="3"/>
  <c r="DC25" i="3" s="1"/>
  <c r="CC25" i="3" s="1"/>
  <c r="CE24" i="3"/>
  <c r="AA24" i="3"/>
  <c r="W24" i="3"/>
  <c r="B24" i="3"/>
  <c r="DC24" i="3" s="1"/>
  <c r="CC24" i="3" s="1"/>
  <c r="CE23" i="3"/>
  <c r="AA23" i="3"/>
  <c r="W23" i="3"/>
  <c r="B23" i="3"/>
  <c r="DA23" i="3" s="1"/>
  <c r="CA23" i="3" s="1"/>
  <c r="CE22" i="3"/>
  <c r="AA22" i="3"/>
  <c r="W22" i="3"/>
  <c r="B22" i="3"/>
  <c r="CE21" i="3"/>
  <c r="AA21" i="3"/>
  <c r="W21" i="3"/>
  <c r="B21" i="3"/>
  <c r="DC21" i="3" s="1"/>
  <c r="CC21" i="3" s="1"/>
  <c r="CE20" i="3"/>
  <c r="AA20" i="3"/>
  <c r="W20" i="3"/>
  <c r="B20" i="3"/>
  <c r="DC20" i="3" s="1"/>
  <c r="CC20" i="3" s="1"/>
  <c r="CE19" i="3"/>
  <c r="AA19" i="3"/>
  <c r="W19" i="3"/>
  <c r="B19" i="3"/>
  <c r="DA19" i="3" s="1"/>
  <c r="CA19" i="3" s="1"/>
  <c r="CE18" i="3"/>
  <c r="AA18" i="3"/>
  <c r="W18" i="3"/>
  <c r="B18" i="3"/>
  <c r="CE17" i="3"/>
  <c r="AA17" i="3"/>
  <c r="W17" i="3"/>
  <c r="B17" i="3"/>
  <c r="DC17" i="3" s="1"/>
  <c r="CC17" i="3" s="1"/>
  <c r="CE16" i="3"/>
  <c r="AA16" i="3"/>
  <c r="W16" i="3"/>
  <c r="B16" i="3"/>
  <c r="CE15" i="3"/>
  <c r="AA15" i="3"/>
  <c r="W15" i="3"/>
  <c r="B15" i="3"/>
  <c r="DC15" i="3" s="1"/>
  <c r="CC15" i="3" s="1"/>
  <c r="CE14" i="3"/>
  <c r="AA14" i="3"/>
  <c r="W14" i="3"/>
  <c r="B14" i="3"/>
  <c r="DA14" i="3" s="1"/>
  <c r="CA14" i="3" s="1"/>
  <c r="CE13" i="3"/>
  <c r="AA13" i="3"/>
  <c r="W13" i="3"/>
  <c r="B13" i="3"/>
  <c r="DC13" i="3" s="1"/>
  <c r="CC13" i="3" s="1"/>
  <c r="CE12" i="3"/>
  <c r="AA12" i="3"/>
  <c r="W12" i="3"/>
  <c r="B12" i="3"/>
  <c r="CE11" i="3"/>
  <c r="AA11" i="3"/>
  <c r="W11" i="3"/>
  <c r="B11" i="3"/>
  <c r="A5" i="3"/>
  <c r="A4" i="3"/>
  <c r="A3" i="3"/>
  <c r="A2" i="3"/>
  <c r="DD149" i="3" l="1"/>
  <c r="CD149" i="3" s="1"/>
  <c r="DC44" i="3"/>
  <c r="CC44" i="3" s="1"/>
  <c r="DA68" i="3"/>
  <c r="CA68" i="3" s="1"/>
  <c r="DC68" i="3"/>
  <c r="CC68" i="3" s="1"/>
  <c r="DC62" i="3"/>
  <c r="CC62" i="3" s="1"/>
  <c r="DA60" i="3"/>
  <c r="CA60" i="3" s="1"/>
  <c r="DA58" i="3"/>
  <c r="CA58" i="3" s="1"/>
  <c r="DD45" i="3"/>
  <c r="CD45" i="3" s="1"/>
  <c r="DC56" i="3"/>
  <c r="CC56" i="3" s="1"/>
  <c r="DB64" i="3"/>
  <c r="CB64" i="3" s="1"/>
  <c r="DA69" i="3"/>
  <c r="CA69" i="3" s="1"/>
  <c r="DB139" i="3"/>
  <c r="CB139" i="3" s="1"/>
  <c r="DA141" i="3"/>
  <c r="CA141" i="3" s="1"/>
  <c r="DA145" i="3"/>
  <c r="CA145" i="3" s="1"/>
  <c r="DA153" i="3"/>
  <c r="CA153" i="3" s="1"/>
  <c r="C168" i="3"/>
  <c r="DC168" i="3" s="1"/>
  <c r="CC168" i="3" s="1"/>
  <c r="DD43" i="3"/>
  <c r="CD43" i="3" s="1"/>
  <c r="DA48" i="3"/>
  <c r="CA48" i="3" s="1"/>
  <c r="DC60" i="3"/>
  <c r="CC60" i="3" s="1"/>
  <c r="DD12" i="3"/>
  <c r="CD12" i="3" s="1"/>
  <c r="DD16" i="3"/>
  <c r="CD16" i="3" s="1"/>
  <c r="DA44" i="3"/>
  <c r="CA44" i="3" s="1"/>
  <c r="DD46" i="3"/>
  <c r="CD46" i="3" s="1"/>
  <c r="DC59" i="3"/>
  <c r="CC59" i="3" s="1"/>
  <c r="DD61" i="3"/>
  <c r="CD61" i="3" s="1"/>
  <c r="DA61" i="3"/>
  <c r="CA61" i="3" s="1"/>
  <c r="DD141" i="3"/>
  <c r="CD141" i="3" s="1"/>
  <c r="DB143" i="3"/>
  <c r="CB143" i="3" s="1"/>
  <c r="V143" i="3" s="1"/>
  <c r="DD145" i="3"/>
  <c r="CD145" i="3" s="1"/>
  <c r="DD153" i="3"/>
  <c r="CD153" i="3" s="1"/>
  <c r="C167" i="3"/>
  <c r="C169" i="3"/>
  <c r="DB164" i="3"/>
  <c r="CB164" i="3" s="1"/>
  <c r="DD164" i="3"/>
  <c r="CD164" i="3" s="1"/>
  <c r="DA13" i="3"/>
  <c r="CA13" i="3" s="1"/>
  <c r="DA12" i="3"/>
  <c r="CA12" i="3" s="1"/>
  <c r="DB13" i="3"/>
  <c r="CB13" i="3" s="1"/>
  <c r="DA16" i="3"/>
  <c r="CA16" i="3" s="1"/>
  <c r="DA17" i="3"/>
  <c r="CA17" i="3" s="1"/>
  <c r="DA20" i="3"/>
  <c r="CA20" i="3" s="1"/>
  <c r="DA21" i="3"/>
  <c r="CA21" i="3" s="1"/>
  <c r="DA24" i="3"/>
  <c r="CA24" i="3" s="1"/>
  <c r="DA25" i="3"/>
  <c r="CA25" i="3" s="1"/>
  <c r="DA28" i="3"/>
  <c r="CA28" i="3" s="1"/>
  <c r="DA29" i="3"/>
  <c r="CA29" i="3" s="1"/>
  <c r="DA32" i="3"/>
  <c r="CA32" i="3" s="1"/>
  <c r="DA33" i="3"/>
  <c r="CA33" i="3" s="1"/>
  <c r="DA36" i="3"/>
  <c r="CA36" i="3" s="1"/>
  <c r="DA37" i="3"/>
  <c r="CA37" i="3" s="1"/>
  <c r="DA40" i="3"/>
  <c r="CA40" i="3" s="1"/>
  <c r="DD42" i="3"/>
  <c r="CD42" i="3" s="1"/>
  <c r="DC42" i="3"/>
  <c r="CC42" i="3" s="1"/>
  <c r="DA45" i="3"/>
  <c r="CA45" i="3" s="1"/>
  <c r="DB48" i="3"/>
  <c r="CB48" i="3" s="1"/>
  <c r="DA52" i="3"/>
  <c r="CA52" i="3" s="1"/>
  <c r="DD53" i="3"/>
  <c r="CD53" i="3" s="1"/>
  <c r="DB55" i="3"/>
  <c r="CB55" i="3" s="1"/>
  <c r="DC64" i="3"/>
  <c r="CC64" i="3" s="1"/>
  <c r="DD139" i="3"/>
  <c r="CD139" i="3" s="1"/>
  <c r="DA143" i="3"/>
  <c r="CA143" i="3" s="1"/>
  <c r="DC144" i="3"/>
  <c r="CC144" i="3" s="1"/>
  <c r="DA147" i="3"/>
  <c r="CA147" i="3" s="1"/>
  <c r="DA151" i="3"/>
  <c r="CA151" i="3" s="1"/>
  <c r="V151" i="3" s="1"/>
  <c r="DD162" i="3"/>
  <c r="CD162" i="3" s="1"/>
  <c r="C165" i="3"/>
  <c r="DA165" i="3" s="1"/>
  <c r="CA165" i="3" s="1"/>
  <c r="C182" i="3"/>
  <c r="DC182" i="3" s="1"/>
  <c r="CC182" i="3" s="1"/>
  <c r="C184" i="3"/>
  <c r="DA184" i="3" s="1"/>
  <c r="CA184" i="3" s="1"/>
  <c r="DB162" i="3"/>
  <c r="CB162" i="3" s="1"/>
  <c r="DC170" i="3"/>
  <c r="CC170" i="3" s="1"/>
  <c r="DB12" i="3"/>
  <c r="CB12" i="3" s="1"/>
  <c r="DB16" i="3"/>
  <c r="CB16" i="3" s="1"/>
  <c r="DB17" i="3"/>
  <c r="CB17" i="3" s="1"/>
  <c r="DB20" i="3"/>
  <c r="CB20" i="3" s="1"/>
  <c r="DB21" i="3"/>
  <c r="CB21" i="3" s="1"/>
  <c r="DB24" i="3"/>
  <c r="CB24" i="3" s="1"/>
  <c r="DB25" i="3"/>
  <c r="CB25" i="3" s="1"/>
  <c r="DB28" i="3"/>
  <c r="CB28" i="3" s="1"/>
  <c r="DB29" i="3"/>
  <c r="CB29" i="3" s="1"/>
  <c r="DB32" i="3"/>
  <c r="CB32" i="3" s="1"/>
  <c r="DB33" i="3"/>
  <c r="CB33" i="3" s="1"/>
  <c r="DB36" i="3"/>
  <c r="CB36" i="3" s="1"/>
  <c r="DB37" i="3"/>
  <c r="CB37" i="3" s="1"/>
  <c r="DB40" i="3"/>
  <c r="CB40" i="3" s="1"/>
  <c r="DA41" i="3"/>
  <c r="CA41" i="3" s="1"/>
  <c r="DB52" i="3"/>
  <c r="CB52" i="3" s="1"/>
  <c r="DA53" i="3"/>
  <c r="CA53" i="3" s="1"/>
  <c r="DA56" i="3"/>
  <c r="CA56" i="3" s="1"/>
  <c r="DB147" i="3"/>
  <c r="CB147" i="3" s="1"/>
  <c r="DA149" i="3"/>
  <c r="CA149" i="3" s="1"/>
  <c r="DB151" i="3"/>
  <c r="CB151" i="3" s="1"/>
  <c r="DC12" i="3"/>
  <c r="CC12" i="3" s="1"/>
  <c r="DD14" i="3"/>
  <c r="CD14" i="3" s="1"/>
  <c r="DC16" i="3"/>
  <c r="CC16" i="3" s="1"/>
  <c r="DC19" i="3"/>
  <c r="CC19" i="3" s="1"/>
  <c r="DD22" i="3"/>
  <c r="CD22" i="3" s="1"/>
  <c r="DC23" i="3"/>
  <c r="CC23" i="3" s="1"/>
  <c r="DD26" i="3"/>
  <c r="CD26" i="3" s="1"/>
  <c r="DC27" i="3"/>
  <c r="CC27" i="3" s="1"/>
  <c r="DD30" i="3"/>
  <c r="CD30" i="3" s="1"/>
  <c r="DC31" i="3"/>
  <c r="CC31" i="3" s="1"/>
  <c r="DD34" i="3"/>
  <c r="CD34" i="3" s="1"/>
  <c r="DC35" i="3"/>
  <c r="CC35" i="3" s="1"/>
  <c r="DD38" i="3"/>
  <c r="CD38" i="3" s="1"/>
  <c r="DC39" i="3"/>
  <c r="CC39" i="3" s="1"/>
  <c r="DB41" i="3"/>
  <c r="CB41" i="3" s="1"/>
  <c r="DD44" i="3"/>
  <c r="CD44" i="3" s="1"/>
  <c r="AG44" i="3" s="1"/>
  <c r="DC46" i="3"/>
  <c r="CC46" i="3" s="1"/>
  <c r="DD59" i="3"/>
  <c r="CD59" i="3" s="1"/>
  <c r="DD60" i="3"/>
  <c r="CD60" i="3" s="1"/>
  <c r="AG60" i="3" s="1"/>
  <c r="DD62" i="3"/>
  <c r="CD62" i="3" s="1"/>
  <c r="DD66" i="3"/>
  <c r="CD66" i="3" s="1"/>
  <c r="DD69" i="3"/>
  <c r="CD69" i="3" s="1"/>
  <c r="DB141" i="3"/>
  <c r="CB141" i="3" s="1"/>
  <c r="V141" i="3" s="1"/>
  <c r="DD143" i="3"/>
  <c r="CD143" i="3" s="1"/>
  <c r="DB145" i="3"/>
  <c r="CB145" i="3" s="1"/>
  <c r="V145" i="3" s="1"/>
  <c r="DD147" i="3"/>
  <c r="CD147" i="3" s="1"/>
  <c r="DB149" i="3"/>
  <c r="CB149" i="3" s="1"/>
  <c r="DD151" i="3"/>
  <c r="CD151" i="3" s="1"/>
  <c r="DB153" i="3"/>
  <c r="CB153" i="3" s="1"/>
  <c r="V153" i="3" s="1"/>
  <c r="E171" i="3"/>
  <c r="C162" i="3"/>
  <c r="DA162" i="3"/>
  <c r="CA162" i="3" s="1"/>
  <c r="AR162" i="3" s="1"/>
  <c r="DD166" i="3"/>
  <c r="CD166" i="3" s="1"/>
  <c r="C176" i="3"/>
  <c r="DA176" i="3" s="1"/>
  <c r="CA176" i="3" s="1"/>
  <c r="B71" i="3"/>
  <c r="DA11" i="3"/>
  <c r="DB11" i="3"/>
  <c r="CB11" i="3" s="1"/>
  <c r="DD11" i="3"/>
  <c r="CD11" i="3" s="1"/>
  <c r="DB50" i="3"/>
  <c r="CB50" i="3" s="1"/>
  <c r="DC50" i="3"/>
  <c r="CC50" i="3" s="1"/>
  <c r="DA50" i="3"/>
  <c r="CA50" i="3" s="1"/>
  <c r="DC70" i="3"/>
  <c r="CC70" i="3" s="1"/>
  <c r="DB70" i="3"/>
  <c r="CB70" i="3" s="1"/>
  <c r="DD70" i="3"/>
  <c r="CD70" i="3" s="1"/>
  <c r="DA70" i="3"/>
  <c r="CA70" i="3" s="1"/>
  <c r="DB18" i="3"/>
  <c r="CB18" i="3" s="1"/>
  <c r="DA18" i="3"/>
  <c r="CA18" i="3" s="1"/>
  <c r="DC18" i="3"/>
  <c r="CC18" i="3" s="1"/>
  <c r="DC11" i="3"/>
  <c r="CC11" i="3" s="1"/>
  <c r="DB14" i="3"/>
  <c r="CB14" i="3" s="1"/>
  <c r="DC14" i="3"/>
  <c r="CC14" i="3" s="1"/>
  <c r="DA15" i="3"/>
  <c r="CA15" i="3" s="1"/>
  <c r="DB15" i="3"/>
  <c r="CB15" i="3" s="1"/>
  <c r="DD15" i="3"/>
  <c r="CD15" i="3" s="1"/>
  <c r="DD18" i="3"/>
  <c r="CD18" i="3" s="1"/>
  <c r="DD20" i="3"/>
  <c r="CD20" i="3" s="1"/>
  <c r="DD24" i="3"/>
  <c r="CD24" i="3" s="1"/>
  <c r="DD28" i="3"/>
  <c r="CD28" i="3" s="1"/>
  <c r="AG28" i="3" s="1"/>
  <c r="DD32" i="3"/>
  <c r="CD32" i="3" s="1"/>
  <c r="DD36" i="3"/>
  <c r="CD36" i="3" s="1"/>
  <c r="AG36" i="3" s="1"/>
  <c r="DD40" i="3"/>
  <c r="CD40" i="3" s="1"/>
  <c r="DC49" i="3"/>
  <c r="CC49" i="3" s="1"/>
  <c r="DA49" i="3"/>
  <c r="CA49" i="3" s="1"/>
  <c r="DB49" i="3"/>
  <c r="CB49" i="3" s="1"/>
  <c r="DD49" i="3"/>
  <c r="CD49" i="3" s="1"/>
  <c r="DB54" i="3"/>
  <c r="CB54" i="3" s="1"/>
  <c r="DD54" i="3"/>
  <c r="CD54" i="3" s="1"/>
  <c r="DA54" i="3"/>
  <c r="CA54" i="3" s="1"/>
  <c r="DA146" i="3"/>
  <c r="CA146" i="3" s="1"/>
  <c r="DC146" i="3"/>
  <c r="CC146" i="3" s="1"/>
  <c r="DB146" i="3"/>
  <c r="CB146" i="3" s="1"/>
  <c r="DD146" i="3"/>
  <c r="CD146" i="3" s="1"/>
  <c r="AG20" i="3"/>
  <c r="DD50" i="3"/>
  <c r="CD50" i="3" s="1"/>
  <c r="DB22" i="3"/>
  <c r="CB22" i="3" s="1"/>
  <c r="DA22" i="3"/>
  <c r="CA22" i="3" s="1"/>
  <c r="DC22" i="3"/>
  <c r="CC22" i="3" s="1"/>
  <c r="DB26" i="3"/>
  <c r="CB26" i="3" s="1"/>
  <c r="DC26" i="3"/>
  <c r="CC26" i="3" s="1"/>
  <c r="DA26" i="3"/>
  <c r="CA26" i="3" s="1"/>
  <c r="DB30" i="3"/>
  <c r="CB30" i="3" s="1"/>
  <c r="DA30" i="3"/>
  <c r="CA30" i="3" s="1"/>
  <c r="DC30" i="3"/>
  <c r="CC30" i="3" s="1"/>
  <c r="DB34" i="3"/>
  <c r="CB34" i="3" s="1"/>
  <c r="DA34" i="3"/>
  <c r="CA34" i="3" s="1"/>
  <c r="DC34" i="3"/>
  <c r="CC34" i="3" s="1"/>
  <c r="DB38" i="3"/>
  <c r="CB38" i="3" s="1"/>
  <c r="DA38" i="3"/>
  <c r="CA38" i="3" s="1"/>
  <c r="DC38" i="3"/>
  <c r="CC38" i="3" s="1"/>
  <c r="DD65" i="3"/>
  <c r="CD65" i="3" s="1"/>
  <c r="DC65" i="3"/>
  <c r="CC65" i="3" s="1"/>
  <c r="DA65" i="3"/>
  <c r="CA65" i="3" s="1"/>
  <c r="DB65" i="3"/>
  <c r="CB65" i="3" s="1"/>
  <c r="DD19" i="3"/>
  <c r="CD19" i="3" s="1"/>
  <c r="DD23" i="3"/>
  <c r="CD23" i="3" s="1"/>
  <c r="DD39" i="3"/>
  <c r="CD39" i="3" s="1"/>
  <c r="DA47" i="3"/>
  <c r="CA47" i="3" s="1"/>
  <c r="DC47" i="3"/>
  <c r="CC47" i="3" s="1"/>
  <c r="DD47" i="3"/>
  <c r="CD47" i="3" s="1"/>
  <c r="DA51" i="3"/>
  <c r="CA51" i="3" s="1"/>
  <c r="DD51" i="3"/>
  <c r="CD51" i="3" s="1"/>
  <c r="DC55" i="3"/>
  <c r="CC55" i="3" s="1"/>
  <c r="DC58" i="3"/>
  <c r="CC58" i="3" s="1"/>
  <c r="AA71" i="3"/>
  <c r="DD13" i="3"/>
  <c r="CD13" i="3" s="1"/>
  <c r="AG13" i="3" s="1"/>
  <c r="DD17" i="3"/>
  <c r="CD17" i="3" s="1"/>
  <c r="DB19" i="3"/>
  <c r="CB19" i="3" s="1"/>
  <c r="DD21" i="3"/>
  <c r="CD21" i="3" s="1"/>
  <c r="DB23" i="3"/>
  <c r="CB23" i="3" s="1"/>
  <c r="AG23" i="3" s="1"/>
  <c r="DD25" i="3"/>
  <c r="CD25" i="3" s="1"/>
  <c r="DB27" i="3"/>
  <c r="CB27" i="3" s="1"/>
  <c r="DD29" i="3"/>
  <c r="CD29" i="3" s="1"/>
  <c r="DB31" i="3"/>
  <c r="CB31" i="3" s="1"/>
  <c r="DD33" i="3"/>
  <c r="CD33" i="3" s="1"/>
  <c r="DB35" i="3"/>
  <c r="CB35" i="3" s="1"/>
  <c r="DD37" i="3"/>
  <c r="CD37" i="3" s="1"/>
  <c r="DB39" i="3"/>
  <c r="CB39" i="3" s="1"/>
  <c r="DA42" i="3"/>
  <c r="CA42" i="3" s="1"/>
  <c r="DC66" i="3"/>
  <c r="CC66" i="3" s="1"/>
  <c r="DB66" i="3"/>
  <c r="CB66" i="3" s="1"/>
  <c r="DA66" i="3"/>
  <c r="CA66" i="3" s="1"/>
  <c r="DD68" i="3"/>
  <c r="CD68" i="3" s="1"/>
  <c r="DA150" i="3"/>
  <c r="CA150" i="3" s="1"/>
  <c r="DC150" i="3"/>
  <c r="CC150" i="3" s="1"/>
  <c r="DB150" i="3"/>
  <c r="CB150" i="3" s="1"/>
  <c r="DD150" i="3"/>
  <c r="CD150" i="3" s="1"/>
  <c r="C160" i="3"/>
  <c r="D171" i="3"/>
  <c r="DC167" i="3"/>
  <c r="CC167" i="3" s="1"/>
  <c r="DD167" i="3"/>
  <c r="CD167" i="3" s="1"/>
  <c r="DB167" i="3"/>
  <c r="CB167" i="3" s="1"/>
  <c r="DD178" i="3"/>
  <c r="CD178" i="3" s="1"/>
  <c r="DE178" i="3"/>
  <c r="CE178" i="3" s="1"/>
  <c r="DC178" i="3"/>
  <c r="CC178" i="3" s="1"/>
  <c r="DB178" i="3"/>
  <c r="CB178" i="3" s="1"/>
  <c r="DF178" i="3"/>
  <c r="CF178" i="3" s="1"/>
  <c r="DG178" i="3"/>
  <c r="CG178" i="3" s="1"/>
  <c r="DE186" i="3"/>
  <c r="CE186" i="3" s="1"/>
  <c r="DA186" i="3"/>
  <c r="CA186" i="3" s="1"/>
  <c r="DD186" i="3"/>
  <c r="CD186" i="3" s="1"/>
  <c r="DG186" i="3"/>
  <c r="CG186" i="3" s="1"/>
  <c r="DF186" i="3"/>
  <c r="CF186" i="3" s="1"/>
  <c r="DC186" i="3"/>
  <c r="CC186" i="3" s="1"/>
  <c r="DD27" i="3"/>
  <c r="CD27" i="3" s="1"/>
  <c r="DD31" i="3"/>
  <c r="CD31" i="3" s="1"/>
  <c r="DD35" i="3"/>
  <c r="CD35" i="3" s="1"/>
  <c r="DC51" i="3"/>
  <c r="CC51" i="3" s="1"/>
  <c r="DC57" i="3"/>
  <c r="CC57" i="3" s="1"/>
  <c r="DD57" i="3"/>
  <c r="CD57" i="3" s="1"/>
  <c r="DA63" i="3"/>
  <c r="CA63" i="3" s="1"/>
  <c r="DC63" i="3"/>
  <c r="CC63" i="3" s="1"/>
  <c r="DD63" i="3"/>
  <c r="CD63" i="3" s="1"/>
  <c r="DC163" i="3"/>
  <c r="CC163" i="3" s="1"/>
  <c r="DD163" i="3"/>
  <c r="CD163" i="3" s="1"/>
  <c r="DB163" i="3"/>
  <c r="CB163" i="3" s="1"/>
  <c r="DD176" i="3"/>
  <c r="CD176" i="3" s="1"/>
  <c r="DE176" i="3"/>
  <c r="CE176" i="3" s="1"/>
  <c r="DC176" i="3"/>
  <c r="CC176" i="3" s="1"/>
  <c r="DB176" i="3"/>
  <c r="CB176" i="3" s="1"/>
  <c r="DF176" i="3"/>
  <c r="CF176" i="3" s="1"/>
  <c r="DG176" i="3"/>
  <c r="CG176" i="3" s="1"/>
  <c r="DD180" i="3"/>
  <c r="CD180" i="3" s="1"/>
  <c r="DE180" i="3"/>
  <c r="CE180" i="3" s="1"/>
  <c r="DC180" i="3"/>
  <c r="CC180" i="3" s="1"/>
  <c r="DB180" i="3"/>
  <c r="CB180" i="3" s="1"/>
  <c r="DF180" i="3"/>
  <c r="CF180" i="3" s="1"/>
  <c r="DG180" i="3"/>
  <c r="CG180" i="3" s="1"/>
  <c r="DD184" i="3"/>
  <c r="CD184" i="3" s="1"/>
  <c r="DF184" i="3"/>
  <c r="CF184" i="3" s="1"/>
  <c r="W71" i="3"/>
  <c r="DD41" i="3"/>
  <c r="CD41" i="3" s="1"/>
  <c r="AG41" i="3" s="1"/>
  <c r="DA43" i="3"/>
  <c r="CA43" i="3" s="1"/>
  <c r="DB43" i="3"/>
  <c r="CB43" i="3" s="1"/>
  <c r="DC43" i="3"/>
  <c r="CC43" i="3" s="1"/>
  <c r="DB45" i="3"/>
  <c r="CB45" i="3" s="1"/>
  <c r="AG45" i="3" s="1"/>
  <c r="DD48" i="3"/>
  <c r="CD48" i="3" s="1"/>
  <c r="DD52" i="3"/>
  <c r="CD52" i="3" s="1"/>
  <c r="DD55" i="3"/>
  <c r="CD55" i="3" s="1"/>
  <c r="DD58" i="3"/>
  <c r="CD58" i="3" s="1"/>
  <c r="DB61" i="3"/>
  <c r="CB61" i="3" s="1"/>
  <c r="AG61" i="3" s="1"/>
  <c r="DD64" i="3"/>
  <c r="CD64" i="3" s="1"/>
  <c r="DB67" i="3"/>
  <c r="CB67" i="3" s="1"/>
  <c r="DA67" i="3"/>
  <c r="CA67" i="3" s="1"/>
  <c r="DD67" i="3"/>
  <c r="CD67" i="3" s="1"/>
  <c r="DB144" i="3"/>
  <c r="CB144" i="3" s="1"/>
  <c r="DA144" i="3"/>
  <c r="CA144" i="3" s="1"/>
  <c r="DA148" i="3"/>
  <c r="CA148" i="3" s="1"/>
  <c r="DC148" i="3"/>
  <c r="CC148" i="3" s="1"/>
  <c r="DB148" i="3"/>
  <c r="CB148" i="3" s="1"/>
  <c r="DC165" i="3"/>
  <c r="CC165" i="3" s="1"/>
  <c r="DD165" i="3"/>
  <c r="CD165" i="3" s="1"/>
  <c r="DB165" i="3"/>
  <c r="CB165" i="3" s="1"/>
  <c r="DA167" i="3"/>
  <c r="CA167" i="3" s="1"/>
  <c r="DA178" i="3"/>
  <c r="CA178" i="3" s="1"/>
  <c r="DB186" i="3"/>
  <c r="CB186" i="3" s="1"/>
  <c r="DA46" i="3"/>
  <c r="CA46" i="3" s="1"/>
  <c r="DB53" i="3"/>
  <c r="CB53" i="3" s="1"/>
  <c r="DD56" i="3"/>
  <c r="CD56" i="3" s="1"/>
  <c r="DB59" i="3"/>
  <c r="CB59" i="3" s="1"/>
  <c r="DA62" i="3"/>
  <c r="CA62" i="3" s="1"/>
  <c r="DB142" i="3"/>
  <c r="CB142" i="3" s="1"/>
  <c r="DA142" i="3"/>
  <c r="CA142" i="3" s="1"/>
  <c r="DC142" i="3"/>
  <c r="CC142" i="3" s="1"/>
  <c r="DA152" i="3"/>
  <c r="CA152" i="3" s="1"/>
  <c r="DC152" i="3"/>
  <c r="CC152" i="3" s="1"/>
  <c r="DB152" i="3"/>
  <c r="CB152" i="3" s="1"/>
  <c r="DD170" i="3"/>
  <c r="CD170" i="3" s="1"/>
  <c r="DA170" i="3"/>
  <c r="CA170" i="3" s="1"/>
  <c r="DB140" i="3"/>
  <c r="CB140" i="3" s="1"/>
  <c r="DA140" i="3"/>
  <c r="CA140" i="3" s="1"/>
  <c r="DC140" i="3"/>
  <c r="CC140" i="3" s="1"/>
  <c r="DA154" i="3"/>
  <c r="CA154" i="3" s="1"/>
  <c r="DC154" i="3"/>
  <c r="CC154" i="3" s="1"/>
  <c r="DB154" i="3"/>
  <c r="CB154" i="3" s="1"/>
  <c r="DB161" i="3"/>
  <c r="CB161" i="3" s="1"/>
  <c r="C161" i="3"/>
  <c r="DC161" i="3"/>
  <c r="CC161" i="3" s="1"/>
  <c r="DA161" i="3"/>
  <c r="CA161" i="3" s="1"/>
  <c r="DC164" i="3"/>
  <c r="CC164" i="3" s="1"/>
  <c r="DA164" i="3"/>
  <c r="CA164" i="3" s="1"/>
  <c r="DC166" i="3"/>
  <c r="CC166" i="3" s="1"/>
  <c r="DA166" i="3"/>
  <c r="CA166" i="3" s="1"/>
  <c r="DA168" i="3"/>
  <c r="CA168" i="3" s="1"/>
  <c r="DC69" i="3"/>
  <c r="CC69" i="3" s="1"/>
  <c r="AG69" i="3" s="1"/>
  <c r="B155" i="3"/>
  <c r="DC139" i="3"/>
  <c r="CC139" i="3" s="1"/>
  <c r="C177" i="3"/>
  <c r="C179" i="3"/>
  <c r="C181" i="3"/>
  <c r="C183" i="3"/>
  <c r="C185" i="3"/>
  <c r="AG56" i="3" l="1"/>
  <c r="DB184" i="3"/>
  <c r="CB184" i="3" s="1"/>
  <c r="V147" i="3"/>
  <c r="DD168" i="3"/>
  <c r="CD168" i="3" s="1"/>
  <c r="AR168" i="3" s="1"/>
  <c r="DC184" i="3"/>
  <c r="CC184" i="3" s="1"/>
  <c r="AR164" i="3"/>
  <c r="AG46" i="3"/>
  <c r="AG52" i="3"/>
  <c r="DG184" i="3"/>
  <c r="CG184" i="3" s="1"/>
  <c r="DE184" i="3"/>
  <c r="CE184" i="3" s="1"/>
  <c r="AG68" i="3"/>
  <c r="AG42" i="3"/>
  <c r="AG33" i="3"/>
  <c r="AG25" i="3"/>
  <c r="AG17" i="3"/>
  <c r="AG32" i="3"/>
  <c r="AG62" i="3"/>
  <c r="AG31" i="3"/>
  <c r="AG14" i="3"/>
  <c r="V149" i="3"/>
  <c r="DB168" i="3"/>
  <c r="CB168" i="3" s="1"/>
  <c r="AG59" i="3"/>
  <c r="AG48" i="3"/>
  <c r="AG57" i="3"/>
  <c r="DG182" i="3"/>
  <c r="CG182" i="3" s="1"/>
  <c r="AG37" i="3"/>
  <c r="AG29" i="3"/>
  <c r="AG21" i="3"/>
  <c r="AG39" i="3"/>
  <c r="V139" i="3"/>
  <c r="V142" i="3"/>
  <c r="DE182" i="3"/>
  <c r="CE182" i="3" s="1"/>
  <c r="AR165" i="3"/>
  <c r="AU176" i="3"/>
  <c r="AR163" i="3"/>
  <c r="DF182" i="3"/>
  <c r="CF182" i="3" s="1"/>
  <c r="DD182" i="3"/>
  <c r="CD182" i="3" s="1"/>
  <c r="AG35" i="3"/>
  <c r="AG27" i="3"/>
  <c r="AG19" i="3"/>
  <c r="AG58" i="3"/>
  <c r="V154" i="3"/>
  <c r="DA182" i="3"/>
  <c r="CA182" i="3" s="1"/>
  <c r="AU184" i="3"/>
  <c r="AU180" i="3"/>
  <c r="DB182" i="3"/>
  <c r="CB182" i="3" s="1"/>
  <c r="AG55" i="3"/>
  <c r="AG12" i="3"/>
  <c r="AR170" i="3"/>
  <c r="AG53" i="3"/>
  <c r="AG64" i="3"/>
  <c r="AG47" i="3"/>
  <c r="AG40" i="3"/>
  <c r="AG24" i="3"/>
  <c r="AG50" i="3"/>
  <c r="AG16" i="3"/>
  <c r="V152" i="3"/>
  <c r="AU178" i="3"/>
  <c r="V148" i="3"/>
  <c r="AG63" i="3"/>
  <c r="AG51" i="3"/>
  <c r="DF181" i="3"/>
  <c r="CF181" i="3" s="1"/>
  <c r="DB181" i="3"/>
  <c r="CB181" i="3" s="1"/>
  <c r="DC181" i="3"/>
  <c r="CC181" i="3" s="1"/>
  <c r="DG181" i="3"/>
  <c r="CG181" i="3" s="1"/>
  <c r="DA181" i="3"/>
  <c r="CA181" i="3" s="1"/>
  <c r="DD181" i="3"/>
  <c r="CD181" i="3" s="1"/>
  <c r="DE181" i="3"/>
  <c r="CE181" i="3" s="1"/>
  <c r="AR166" i="3"/>
  <c r="AR161" i="3"/>
  <c r="AR167" i="3"/>
  <c r="V144" i="3"/>
  <c r="AG43" i="3"/>
  <c r="AG66" i="3"/>
  <c r="AG65" i="3"/>
  <c r="AG34" i="3"/>
  <c r="V146" i="3"/>
  <c r="AG54" i="3"/>
  <c r="AG15" i="3"/>
  <c r="AG70" i="3"/>
  <c r="DF185" i="3"/>
  <c r="CF185" i="3" s="1"/>
  <c r="DB185" i="3"/>
  <c r="CB185" i="3" s="1"/>
  <c r="DC185" i="3"/>
  <c r="CC185" i="3" s="1"/>
  <c r="DG185" i="3"/>
  <c r="CG185" i="3" s="1"/>
  <c r="DA185" i="3"/>
  <c r="CA185" i="3" s="1"/>
  <c r="DD185" i="3"/>
  <c r="CD185" i="3" s="1"/>
  <c r="DE185" i="3"/>
  <c r="CE185" i="3" s="1"/>
  <c r="DF177" i="3"/>
  <c r="CF177" i="3" s="1"/>
  <c r="DB177" i="3"/>
  <c r="CB177" i="3" s="1"/>
  <c r="DC177" i="3"/>
  <c r="CC177" i="3" s="1"/>
  <c r="DG177" i="3"/>
  <c r="CG177" i="3" s="1"/>
  <c r="DA177" i="3"/>
  <c r="CA177" i="3" s="1"/>
  <c r="DD177" i="3"/>
  <c r="CD177" i="3" s="1"/>
  <c r="DE177" i="3"/>
  <c r="CE177" i="3" s="1"/>
  <c r="DF183" i="3"/>
  <c r="CF183" i="3" s="1"/>
  <c r="DB183" i="3"/>
  <c r="CB183" i="3" s="1"/>
  <c r="DC183" i="3"/>
  <c r="CC183" i="3" s="1"/>
  <c r="DG183" i="3"/>
  <c r="CG183" i="3" s="1"/>
  <c r="DA183" i="3"/>
  <c r="CA183" i="3" s="1"/>
  <c r="DD183" i="3"/>
  <c r="CD183" i="3" s="1"/>
  <c r="DE183" i="3"/>
  <c r="CE183" i="3" s="1"/>
  <c r="AU186" i="3"/>
  <c r="AG30" i="3"/>
  <c r="DF179" i="3"/>
  <c r="CF179" i="3" s="1"/>
  <c r="DB179" i="3"/>
  <c r="CB179" i="3" s="1"/>
  <c r="DC179" i="3"/>
  <c r="CC179" i="3" s="1"/>
  <c r="DG179" i="3"/>
  <c r="CG179" i="3" s="1"/>
  <c r="DA179" i="3"/>
  <c r="CA179" i="3" s="1"/>
  <c r="DD179" i="3"/>
  <c r="CD179" i="3" s="1"/>
  <c r="DE179" i="3"/>
  <c r="CE179" i="3" s="1"/>
  <c r="V140" i="3"/>
  <c r="AG67" i="3"/>
  <c r="DA160" i="3"/>
  <c r="CA160" i="3" s="1"/>
  <c r="DC160" i="3"/>
  <c r="CC160" i="3" s="1"/>
  <c r="C171" i="3"/>
  <c r="A262" i="3" s="1"/>
  <c r="DB160" i="3"/>
  <c r="CB160" i="3" s="1"/>
  <c r="DD160" i="3"/>
  <c r="CD160" i="3" s="1"/>
  <c r="V150" i="3"/>
  <c r="AG38" i="3"/>
  <c r="AG26" i="3"/>
  <c r="AG22" i="3"/>
  <c r="AG49" i="3"/>
  <c r="AG18" i="3"/>
  <c r="CA11" i="3"/>
  <c r="AG11" i="3" s="1"/>
  <c r="AU183" i="3" l="1"/>
  <c r="AU182" i="3"/>
  <c r="AU181" i="3"/>
  <c r="AR160" i="3"/>
  <c r="AU185" i="3"/>
  <c r="B262" i="3"/>
  <c r="AU179" i="3"/>
  <c r="AU177" i="3"/>
  <c r="E186" i="2" l="1"/>
  <c r="D186" i="2"/>
  <c r="C186" i="2" s="1"/>
  <c r="DB186" i="2" s="1"/>
  <c r="CB186" i="2" s="1"/>
  <c r="E185" i="2"/>
  <c r="D185" i="2"/>
  <c r="E184" i="2"/>
  <c r="D184" i="2"/>
  <c r="E183" i="2"/>
  <c r="D183" i="2"/>
  <c r="E182" i="2"/>
  <c r="D182" i="2"/>
  <c r="E181" i="2"/>
  <c r="D181" i="2"/>
  <c r="E180" i="2"/>
  <c r="D180" i="2"/>
  <c r="E179" i="2"/>
  <c r="D179" i="2"/>
  <c r="E178" i="2"/>
  <c r="D178" i="2"/>
  <c r="E177" i="2"/>
  <c r="D177" i="2"/>
  <c r="E176" i="2"/>
  <c r="D176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0" i="2"/>
  <c r="D170" i="2"/>
  <c r="E169" i="2"/>
  <c r="C169" i="2" s="1"/>
  <c r="D169" i="2"/>
  <c r="E168" i="2"/>
  <c r="D168" i="2"/>
  <c r="C168" i="2" s="1"/>
  <c r="E167" i="2"/>
  <c r="D167" i="2"/>
  <c r="E166" i="2"/>
  <c r="D166" i="2"/>
  <c r="C166" i="2" s="1"/>
  <c r="E165" i="2"/>
  <c r="D165" i="2"/>
  <c r="C165" i="2" s="1"/>
  <c r="E164" i="2"/>
  <c r="D164" i="2"/>
  <c r="C164" i="2" s="1"/>
  <c r="DC164" i="2" s="1"/>
  <c r="CC164" i="2" s="1"/>
  <c r="E163" i="2"/>
  <c r="D163" i="2"/>
  <c r="E162" i="2"/>
  <c r="DC162" i="2" s="1"/>
  <c r="CC162" i="2" s="1"/>
  <c r="E161" i="2"/>
  <c r="DC161" i="2" s="1"/>
  <c r="CC161" i="2" s="1"/>
  <c r="E160" i="2"/>
  <c r="D160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4" i="2"/>
  <c r="DA154" i="2" s="1"/>
  <c r="CA154" i="2" s="1"/>
  <c r="B153" i="2"/>
  <c r="DC153" i="2" s="1"/>
  <c r="CC153" i="2" s="1"/>
  <c r="B152" i="2"/>
  <c r="DC152" i="2" s="1"/>
  <c r="CC152" i="2" s="1"/>
  <c r="B151" i="2"/>
  <c r="DC151" i="2" s="1"/>
  <c r="CC151" i="2" s="1"/>
  <c r="B150" i="2"/>
  <c r="B149" i="2"/>
  <c r="DC149" i="2" s="1"/>
  <c r="CC149" i="2" s="1"/>
  <c r="B148" i="2"/>
  <c r="DC148" i="2" s="1"/>
  <c r="CC148" i="2" s="1"/>
  <c r="B147" i="2"/>
  <c r="DC147" i="2" s="1"/>
  <c r="CC147" i="2" s="1"/>
  <c r="CA146" i="2"/>
  <c r="B146" i="2"/>
  <c r="DA146" i="2" s="1"/>
  <c r="B145" i="2"/>
  <c r="DC145" i="2" s="1"/>
  <c r="CC145" i="2" s="1"/>
  <c r="B144" i="2"/>
  <c r="DC144" i="2" s="1"/>
  <c r="CC144" i="2" s="1"/>
  <c r="B143" i="2"/>
  <c r="DC143" i="2" s="1"/>
  <c r="CC143" i="2" s="1"/>
  <c r="B142" i="2"/>
  <c r="DC142" i="2" s="1"/>
  <c r="CC142" i="2" s="1"/>
  <c r="B141" i="2"/>
  <c r="DC141" i="2" s="1"/>
  <c r="CC141" i="2" s="1"/>
  <c r="DB140" i="2"/>
  <c r="CB140" i="2" s="1"/>
  <c r="B140" i="2"/>
  <c r="DC140" i="2" s="1"/>
  <c r="CC140" i="2" s="1"/>
  <c r="B139" i="2"/>
  <c r="DA139" i="2" s="1"/>
  <c r="CA139" i="2" s="1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M136" i="2"/>
  <c r="L136" i="2"/>
  <c r="K136" i="2"/>
  <c r="I136" i="2"/>
  <c r="H136" i="2"/>
  <c r="G136" i="2"/>
  <c r="E136" i="2"/>
  <c r="D136" i="2"/>
  <c r="C136" i="2"/>
  <c r="N135" i="2"/>
  <c r="J135" i="2"/>
  <c r="F135" i="2"/>
  <c r="B135" i="2"/>
  <c r="N134" i="2"/>
  <c r="J134" i="2"/>
  <c r="F134" i="2"/>
  <c r="B134" i="2"/>
  <c r="N133" i="2"/>
  <c r="J133" i="2"/>
  <c r="F133" i="2"/>
  <c r="B133" i="2"/>
  <c r="N132" i="2"/>
  <c r="J132" i="2"/>
  <c r="F132" i="2"/>
  <c r="B132" i="2"/>
  <c r="N131" i="2"/>
  <c r="J131" i="2"/>
  <c r="F131" i="2"/>
  <c r="B131" i="2"/>
  <c r="N130" i="2"/>
  <c r="J130" i="2"/>
  <c r="F130" i="2"/>
  <c r="B130" i="2"/>
  <c r="N129" i="2"/>
  <c r="J129" i="2"/>
  <c r="F129" i="2"/>
  <c r="B129" i="2"/>
  <c r="N128" i="2"/>
  <c r="J128" i="2"/>
  <c r="F128" i="2"/>
  <c r="B128" i="2"/>
  <c r="N127" i="2"/>
  <c r="J127" i="2"/>
  <c r="F127" i="2"/>
  <c r="B127" i="2"/>
  <c r="N126" i="2"/>
  <c r="J126" i="2"/>
  <c r="F126" i="2"/>
  <c r="B126" i="2"/>
  <c r="N125" i="2"/>
  <c r="J125" i="2"/>
  <c r="F125" i="2"/>
  <c r="B125" i="2"/>
  <c r="N124" i="2"/>
  <c r="J124" i="2"/>
  <c r="F124" i="2"/>
  <c r="B124" i="2"/>
  <c r="N123" i="2"/>
  <c r="J123" i="2"/>
  <c r="F123" i="2"/>
  <c r="B123" i="2"/>
  <c r="N122" i="2"/>
  <c r="J122" i="2"/>
  <c r="F122" i="2"/>
  <c r="B122" i="2"/>
  <c r="N121" i="2"/>
  <c r="J121" i="2"/>
  <c r="F121" i="2"/>
  <c r="B121" i="2"/>
  <c r="N120" i="2"/>
  <c r="J120" i="2"/>
  <c r="F120" i="2"/>
  <c r="B120" i="2"/>
  <c r="N119" i="2"/>
  <c r="J119" i="2"/>
  <c r="F119" i="2"/>
  <c r="B119" i="2"/>
  <c r="N118" i="2"/>
  <c r="J118" i="2"/>
  <c r="F118" i="2"/>
  <c r="B118" i="2"/>
  <c r="N117" i="2"/>
  <c r="J117" i="2"/>
  <c r="F117" i="2"/>
  <c r="B117" i="2"/>
  <c r="N116" i="2"/>
  <c r="J116" i="2"/>
  <c r="F116" i="2"/>
  <c r="B116" i="2"/>
  <c r="N115" i="2"/>
  <c r="J115" i="2"/>
  <c r="F115" i="2"/>
  <c r="B115" i="2"/>
  <c r="N114" i="2"/>
  <c r="J114" i="2"/>
  <c r="F114" i="2"/>
  <c r="B114" i="2"/>
  <c r="N113" i="2"/>
  <c r="J113" i="2"/>
  <c r="F113" i="2"/>
  <c r="B113" i="2"/>
  <c r="N112" i="2"/>
  <c r="J112" i="2"/>
  <c r="F112" i="2"/>
  <c r="B112" i="2"/>
  <c r="N111" i="2"/>
  <c r="J111" i="2"/>
  <c r="F111" i="2"/>
  <c r="B111" i="2"/>
  <c r="N110" i="2"/>
  <c r="J110" i="2"/>
  <c r="F110" i="2"/>
  <c r="B110" i="2"/>
  <c r="N109" i="2"/>
  <c r="J109" i="2"/>
  <c r="F109" i="2"/>
  <c r="B109" i="2"/>
  <c r="N108" i="2"/>
  <c r="J108" i="2"/>
  <c r="F108" i="2"/>
  <c r="B108" i="2"/>
  <c r="N107" i="2"/>
  <c r="J107" i="2"/>
  <c r="F107" i="2"/>
  <c r="B107" i="2"/>
  <c r="N106" i="2"/>
  <c r="J106" i="2"/>
  <c r="F106" i="2"/>
  <c r="B106" i="2"/>
  <c r="N105" i="2"/>
  <c r="J105" i="2"/>
  <c r="F105" i="2"/>
  <c r="B105" i="2"/>
  <c r="N104" i="2"/>
  <c r="J104" i="2"/>
  <c r="F104" i="2"/>
  <c r="B104" i="2"/>
  <c r="N103" i="2"/>
  <c r="J103" i="2"/>
  <c r="F103" i="2"/>
  <c r="B103" i="2"/>
  <c r="N102" i="2"/>
  <c r="J102" i="2"/>
  <c r="F102" i="2"/>
  <c r="B102" i="2"/>
  <c r="N101" i="2"/>
  <c r="J101" i="2"/>
  <c r="F101" i="2"/>
  <c r="B101" i="2"/>
  <c r="N100" i="2"/>
  <c r="J100" i="2"/>
  <c r="F100" i="2"/>
  <c r="B100" i="2"/>
  <c r="N99" i="2"/>
  <c r="J99" i="2"/>
  <c r="F99" i="2"/>
  <c r="B99" i="2"/>
  <c r="N98" i="2"/>
  <c r="J98" i="2"/>
  <c r="F98" i="2"/>
  <c r="B98" i="2"/>
  <c r="N97" i="2"/>
  <c r="J97" i="2"/>
  <c r="F97" i="2"/>
  <c r="B97" i="2"/>
  <c r="N96" i="2"/>
  <c r="J96" i="2"/>
  <c r="F96" i="2"/>
  <c r="B96" i="2"/>
  <c r="N95" i="2"/>
  <c r="J95" i="2"/>
  <c r="F95" i="2"/>
  <c r="B95" i="2"/>
  <c r="N94" i="2"/>
  <c r="J94" i="2"/>
  <c r="F94" i="2"/>
  <c r="B94" i="2"/>
  <c r="N93" i="2"/>
  <c r="J93" i="2"/>
  <c r="F93" i="2"/>
  <c r="B93" i="2"/>
  <c r="N92" i="2"/>
  <c r="J92" i="2"/>
  <c r="F92" i="2"/>
  <c r="B92" i="2"/>
  <c r="N91" i="2"/>
  <c r="J91" i="2"/>
  <c r="F91" i="2"/>
  <c r="B91" i="2"/>
  <c r="N90" i="2"/>
  <c r="J90" i="2"/>
  <c r="F90" i="2"/>
  <c r="B90" i="2"/>
  <c r="N89" i="2"/>
  <c r="J89" i="2"/>
  <c r="F89" i="2"/>
  <c r="B89" i="2"/>
  <c r="N88" i="2"/>
  <c r="J88" i="2"/>
  <c r="F88" i="2"/>
  <c r="B88" i="2"/>
  <c r="N87" i="2"/>
  <c r="J87" i="2"/>
  <c r="F87" i="2"/>
  <c r="B87" i="2"/>
  <c r="N86" i="2"/>
  <c r="J86" i="2"/>
  <c r="F86" i="2"/>
  <c r="B86" i="2"/>
  <c r="N85" i="2"/>
  <c r="J85" i="2"/>
  <c r="F85" i="2"/>
  <c r="B85" i="2"/>
  <c r="N84" i="2"/>
  <c r="J84" i="2"/>
  <c r="F84" i="2"/>
  <c r="B84" i="2"/>
  <c r="N83" i="2"/>
  <c r="J83" i="2"/>
  <c r="F83" i="2"/>
  <c r="B83" i="2"/>
  <c r="N82" i="2"/>
  <c r="J82" i="2"/>
  <c r="F82" i="2"/>
  <c r="B82" i="2"/>
  <c r="N81" i="2"/>
  <c r="J81" i="2"/>
  <c r="F81" i="2"/>
  <c r="B81" i="2"/>
  <c r="N80" i="2"/>
  <c r="J80" i="2"/>
  <c r="F80" i="2"/>
  <c r="B80" i="2"/>
  <c r="N79" i="2"/>
  <c r="J79" i="2"/>
  <c r="F79" i="2"/>
  <c r="B79" i="2"/>
  <c r="N78" i="2"/>
  <c r="J78" i="2"/>
  <c r="F78" i="2"/>
  <c r="B78" i="2"/>
  <c r="N77" i="2"/>
  <c r="J77" i="2"/>
  <c r="F77" i="2"/>
  <c r="B77" i="2"/>
  <c r="N76" i="2"/>
  <c r="N136" i="2" s="1"/>
  <c r="J76" i="2"/>
  <c r="J136" i="2" s="1"/>
  <c r="F76" i="2"/>
  <c r="F136" i="2" s="1"/>
  <c r="B76" i="2"/>
  <c r="B136" i="2" s="1"/>
  <c r="AF71" i="2"/>
  <c r="AE71" i="2"/>
  <c r="AD71" i="2"/>
  <c r="AC71" i="2"/>
  <c r="AB71" i="2"/>
  <c r="Z71" i="2"/>
  <c r="Y71" i="2"/>
  <c r="X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CE70" i="2"/>
  <c r="AA70" i="2"/>
  <c r="W70" i="2"/>
  <c r="B70" i="2"/>
  <c r="DA70" i="2" s="1"/>
  <c r="CA70" i="2" s="1"/>
  <c r="CE69" i="2"/>
  <c r="AA69" i="2"/>
  <c r="W69" i="2"/>
  <c r="B69" i="2"/>
  <c r="CE68" i="2"/>
  <c r="AA68" i="2"/>
  <c r="W68" i="2"/>
  <c r="B68" i="2"/>
  <c r="DA68" i="2" s="1"/>
  <c r="CA68" i="2" s="1"/>
  <c r="CE67" i="2"/>
  <c r="AA67" i="2"/>
  <c r="W67" i="2"/>
  <c r="B67" i="2"/>
  <c r="DB67" i="2" s="1"/>
  <c r="CB67" i="2" s="1"/>
  <c r="CE66" i="2"/>
  <c r="AA66" i="2"/>
  <c r="W66" i="2"/>
  <c r="B66" i="2"/>
  <c r="DB66" i="2" s="1"/>
  <c r="CB66" i="2" s="1"/>
  <c r="CE65" i="2"/>
  <c r="AA65" i="2"/>
  <c r="W65" i="2"/>
  <c r="B65" i="2"/>
  <c r="DB65" i="2" s="1"/>
  <c r="CB65" i="2" s="1"/>
  <c r="CE64" i="2"/>
  <c r="AA64" i="2"/>
  <c r="W64" i="2"/>
  <c r="B64" i="2"/>
  <c r="DB64" i="2" s="1"/>
  <c r="CB64" i="2" s="1"/>
  <c r="CE63" i="2"/>
  <c r="AA63" i="2"/>
  <c r="W63" i="2"/>
  <c r="B63" i="2"/>
  <c r="CE62" i="2"/>
  <c r="AA62" i="2"/>
  <c r="W62" i="2"/>
  <c r="B62" i="2"/>
  <c r="CE61" i="2"/>
  <c r="AA61" i="2"/>
  <c r="W61" i="2"/>
  <c r="B61" i="2"/>
  <c r="CE60" i="2"/>
  <c r="AA60" i="2"/>
  <c r="W60" i="2"/>
  <c r="B60" i="2"/>
  <c r="CE59" i="2"/>
  <c r="AA59" i="2"/>
  <c r="W59" i="2"/>
  <c r="B59" i="2"/>
  <c r="DB59" i="2" s="1"/>
  <c r="CB59" i="2" s="1"/>
  <c r="CE58" i="2"/>
  <c r="AA58" i="2"/>
  <c r="W58" i="2"/>
  <c r="B58" i="2"/>
  <c r="DC58" i="2" s="1"/>
  <c r="CC58" i="2" s="1"/>
  <c r="CE57" i="2"/>
  <c r="AA57" i="2"/>
  <c r="W57" i="2"/>
  <c r="B57" i="2"/>
  <c r="DA57" i="2" s="1"/>
  <c r="CA57" i="2" s="1"/>
  <c r="CE56" i="2"/>
  <c r="AA56" i="2"/>
  <c r="W56" i="2"/>
  <c r="B56" i="2"/>
  <c r="DB56" i="2" s="1"/>
  <c r="CB56" i="2" s="1"/>
  <c r="CE55" i="2"/>
  <c r="AA55" i="2"/>
  <c r="W55" i="2"/>
  <c r="B55" i="2"/>
  <c r="DB55" i="2" s="1"/>
  <c r="CB55" i="2" s="1"/>
  <c r="CE54" i="2"/>
  <c r="AA54" i="2"/>
  <c r="W54" i="2"/>
  <c r="B54" i="2"/>
  <c r="DC54" i="2" s="1"/>
  <c r="CC54" i="2" s="1"/>
  <c r="CE53" i="2"/>
  <c r="AA53" i="2"/>
  <c r="W53" i="2"/>
  <c r="B53" i="2"/>
  <c r="DA53" i="2" s="1"/>
  <c r="CA53" i="2" s="1"/>
  <c r="CE52" i="2"/>
  <c r="AA52" i="2"/>
  <c r="W52" i="2"/>
  <c r="B52" i="2"/>
  <c r="DC52" i="2" s="1"/>
  <c r="CC52" i="2" s="1"/>
  <c r="CE51" i="2"/>
  <c r="AA51" i="2"/>
  <c r="W51" i="2"/>
  <c r="B51" i="2"/>
  <c r="CE50" i="2"/>
  <c r="AA50" i="2"/>
  <c r="W50" i="2"/>
  <c r="B50" i="2"/>
  <c r="CE49" i="2"/>
  <c r="AA49" i="2"/>
  <c r="W49" i="2"/>
  <c r="B49" i="2"/>
  <c r="CE48" i="2"/>
  <c r="AA48" i="2"/>
  <c r="W48" i="2"/>
  <c r="B48" i="2"/>
  <c r="DC48" i="2" s="1"/>
  <c r="CC48" i="2" s="1"/>
  <c r="CE47" i="2"/>
  <c r="AA47" i="2"/>
  <c r="W47" i="2"/>
  <c r="B47" i="2"/>
  <c r="DB47" i="2" s="1"/>
  <c r="CB47" i="2" s="1"/>
  <c r="CE46" i="2"/>
  <c r="AA46" i="2"/>
  <c r="W46" i="2"/>
  <c r="B46" i="2"/>
  <c r="DB46" i="2" s="1"/>
  <c r="CB46" i="2" s="1"/>
  <c r="CE45" i="2"/>
  <c r="AA45" i="2"/>
  <c r="W45" i="2"/>
  <c r="B45" i="2"/>
  <c r="DD45" i="2" s="1"/>
  <c r="CD45" i="2" s="1"/>
  <c r="CE44" i="2"/>
  <c r="AA44" i="2"/>
  <c r="W44" i="2"/>
  <c r="B44" i="2"/>
  <c r="DA44" i="2" s="1"/>
  <c r="CA44" i="2" s="1"/>
  <c r="CE43" i="2"/>
  <c r="AA43" i="2"/>
  <c r="W43" i="2"/>
  <c r="B43" i="2"/>
  <c r="DA43" i="2" s="1"/>
  <c r="CA43" i="2" s="1"/>
  <c r="CE42" i="2"/>
  <c r="AA42" i="2"/>
  <c r="W42" i="2"/>
  <c r="B42" i="2"/>
  <c r="DB42" i="2" s="1"/>
  <c r="CB42" i="2" s="1"/>
  <c r="CE41" i="2"/>
  <c r="AA41" i="2"/>
  <c r="W41" i="2"/>
  <c r="B41" i="2"/>
  <c r="DA41" i="2" s="1"/>
  <c r="CA41" i="2" s="1"/>
  <c r="CE40" i="2"/>
  <c r="AA40" i="2"/>
  <c r="W40" i="2"/>
  <c r="B40" i="2"/>
  <c r="DC40" i="2" s="1"/>
  <c r="CC40" i="2" s="1"/>
  <c r="CE39" i="2"/>
  <c r="AA39" i="2"/>
  <c r="W39" i="2"/>
  <c r="B39" i="2"/>
  <c r="DA39" i="2" s="1"/>
  <c r="CA39" i="2" s="1"/>
  <c r="CE38" i="2"/>
  <c r="AA38" i="2"/>
  <c r="W38" i="2"/>
  <c r="B38" i="2"/>
  <c r="DA38" i="2" s="1"/>
  <c r="CA38" i="2" s="1"/>
  <c r="CE37" i="2"/>
  <c r="AA37" i="2"/>
  <c r="W37" i="2"/>
  <c r="B37" i="2"/>
  <c r="DA37" i="2" s="1"/>
  <c r="CA37" i="2" s="1"/>
  <c r="CE36" i="2"/>
  <c r="AA36" i="2"/>
  <c r="W36" i="2"/>
  <c r="B36" i="2"/>
  <c r="DB36" i="2" s="1"/>
  <c r="CB36" i="2" s="1"/>
  <c r="CE35" i="2"/>
  <c r="AA35" i="2"/>
  <c r="W35" i="2"/>
  <c r="B35" i="2"/>
  <c r="DA35" i="2" s="1"/>
  <c r="CA35" i="2" s="1"/>
  <c r="CE34" i="2"/>
  <c r="AA34" i="2"/>
  <c r="W34" i="2"/>
  <c r="B34" i="2"/>
  <c r="CE33" i="2"/>
  <c r="AA33" i="2"/>
  <c r="W33" i="2"/>
  <c r="B33" i="2"/>
  <c r="DA33" i="2" s="1"/>
  <c r="CA33" i="2" s="1"/>
  <c r="CE32" i="2"/>
  <c r="AA32" i="2"/>
  <c r="W32" i="2"/>
  <c r="B32" i="2"/>
  <c r="DB32" i="2" s="1"/>
  <c r="CB32" i="2" s="1"/>
  <c r="CE31" i="2"/>
  <c r="AA31" i="2"/>
  <c r="W31" i="2"/>
  <c r="B31" i="2"/>
  <c r="DA31" i="2" s="1"/>
  <c r="CA31" i="2" s="1"/>
  <c r="CE30" i="2"/>
  <c r="AA30" i="2"/>
  <c r="W30" i="2"/>
  <c r="B30" i="2"/>
  <c r="DB30" i="2" s="1"/>
  <c r="CB30" i="2" s="1"/>
  <c r="CE29" i="2"/>
  <c r="AA29" i="2"/>
  <c r="W29" i="2"/>
  <c r="B29" i="2"/>
  <c r="DC29" i="2" s="1"/>
  <c r="CC29" i="2" s="1"/>
  <c r="CE28" i="2"/>
  <c r="AA28" i="2"/>
  <c r="W28" i="2"/>
  <c r="B28" i="2"/>
  <c r="DC28" i="2" s="1"/>
  <c r="CC28" i="2" s="1"/>
  <c r="CE27" i="2"/>
  <c r="AA27" i="2"/>
  <c r="W27" i="2"/>
  <c r="B27" i="2"/>
  <c r="DA27" i="2" s="1"/>
  <c r="CA27" i="2" s="1"/>
  <c r="CE26" i="2"/>
  <c r="AA26" i="2"/>
  <c r="W26" i="2"/>
  <c r="B26" i="2"/>
  <c r="DB26" i="2" s="1"/>
  <c r="CB26" i="2" s="1"/>
  <c r="CE25" i="2"/>
  <c r="AA25" i="2"/>
  <c r="W25" i="2"/>
  <c r="B25" i="2"/>
  <c r="DC25" i="2" s="1"/>
  <c r="CC25" i="2" s="1"/>
  <c r="CE24" i="2"/>
  <c r="AA24" i="2"/>
  <c r="W24" i="2"/>
  <c r="B24" i="2"/>
  <c r="DB24" i="2" s="1"/>
  <c r="CB24" i="2" s="1"/>
  <c r="CE23" i="2"/>
  <c r="AA23" i="2"/>
  <c r="W23" i="2"/>
  <c r="B23" i="2"/>
  <c r="DA23" i="2" s="1"/>
  <c r="CA23" i="2" s="1"/>
  <c r="CE22" i="2"/>
  <c r="AA22" i="2"/>
  <c r="W22" i="2"/>
  <c r="B22" i="2"/>
  <c r="DB22" i="2" s="1"/>
  <c r="CB22" i="2" s="1"/>
  <c r="CE21" i="2"/>
  <c r="AA21" i="2"/>
  <c r="W21" i="2"/>
  <c r="B21" i="2"/>
  <c r="DC21" i="2" s="1"/>
  <c r="CC21" i="2" s="1"/>
  <c r="CE20" i="2"/>
  <c r="AA20" i="2"/>
  <c r="W20" i="2"/>
  <c r="B20" i="2"/>
  <c r="DA20" i="2" s="1"/>
  <c r="CA20" i="2" s="1"/>
  <c r="CE19" i="2"/>
  <c r="AA19" i="2"/>
  <c r="W19" i="2"/>
  <c r="B19" i="2"/>
  <c r="DA19" i="2" s="1"/>
  <c r="CA19" i="2" s="1"/>
  <c r="CE18" i="2"/>
  <c r="AA18" i="2"/>
  <c r="W18" i="2"/>
  <c r="B18" i="2"/>
  <c r="DC18" i="2" s="1"/>
  <c r="CC18" i="2" s="1"/>
  <c r="CE17" i="2"/>
  <c r="AA17" i="2"/>
  <c r="W17" i="2"/>
  <c r="B17" i="2"/>
  <c r="DA17" i="2" s="1"/>
  <c r="CA17" i="2" s="1"/>
  <c r="CE16" i="2"/>
  <c r="AA16" i="2"/>
  <c r="W16" i="2"/>
  <c r="B16" i="2"/>
  <c r="DB16" i="2" s="1"/>
  <c r="CB16" i="2" s="1"/>
  <c r="CE15" i="2"/>
  <c r="AA15" i="2"/>
  <c r="W15" i="2"/>
  <c r="B15" i="2"/>
  <c r="DC15" i="2" s="1"/>
  <c r="CC15" i="2" s="1"/>
  <c r="CE14" i="2"/>
  <c r="AA14" i="2"/>
  <c r="W14" i="2"/>
  <c r="B14" i="2"/>
  <c r="DC14" i="2" s="1"/>
  <c r="CC14" i="2" s="1"/>
  <c r="CE13" i="2"/>
  <c r="AA13" i="2"/>
  <c r="W13" i="2"/>
  <c r="B13" i="2"/>
  <c r="DA13" i="2" s="1"/>
  <c r="CA13" i="2" s="1"/>
  <c r="CE12" i="2"/>
  <c r="AA12" i="2"/>
  <c r="W12" i="2"/>
  <c r="B12" i="2"/>
  <c r="DB12" i="2" s="1"/>
  <c r="CB12" i="2" s="1"/>
  <c r="CE11" i="2"/>
  <c r="AA11" i="2"/>
  <c r="W11" i="2"/>
  <c r="B11" i="2"/>
  <c r="DA11" i="2" s="1"/>
  <c r="CA11" i="2" s="1"/>
  <c r="A5" i="2"/>
  <c r="A4" i="2"/>
  <c r="A3" i="2"/>
  <c r="A2" i="2"/>
  <c r="DC55" i="2" l="1"/>
  <c r="CC55" i="2" s="1"/>
  <c r="C180" i="2"/>
  <c r="DB180" i="2" s="1"/>
  <c r="CB180" i="2" s="1"/>
  <c r="C182" i="2"/>
  <c r="DB182" i="2" s="1"/>
  <c r="CB182" i="2" s="1"/>
  <c r="DB44" i="2"/>
  <c r="CB44" i="2" s="1"/>
  <c r="DA36" i="2"/>
  <c r="CA36" i="2" s="1"/>
  <c r="DC59" i="2"/>
  <c r="CC59" i="2" s="1"/>
  <c r="DD142" i="2"/>
  <c r="CD142" i="2" s="1"/>
  <c r="DD151" i="2"/>
  <c r="CD151" i="2" s="1"/>
  <c r="DB154" i="2"/>
  <c r="CB154" i="2" s="1"/>
  <c r="DC39" i="2"/>
  <c r="CC39" i="2" s="1"/>
  <c r="DD57" i="2"/>
  <c r="CD57" i="2" s="1"/>
  <c r="DD60" i="2"/>
  <c r="CD60" i="2" s="1"/>
  <c r="DD61" i="2"/>
  <c r="CD61" i="2" s="1"/>
  <c r="C181" i="2"/>
  <c r="C185" i="2"/>
  <c r="DE185" i="2" s="1"/>
  <c r="CE185" i="2" s="1"/>
  <c r="DB14" i="2"/>
  <c r="CB14" i="2" s="1"/>
  <c r="DB20" i="2"/>
  <c r="CB20" i="2" s="1"/>
  <c r="DC30" i="2"/>
  <c r="CC30" i="2" s="1"/>
  <c r="DC36" i="2"/>
  <c r="CC36" i="2" s="1"/>
  <c r="DD42" i="2"/>
  <c r="CD42" i="2" s="1"/>
  <c r="DC42" i="2"/>
  <c r="CC42" i="2" s="1"/>
  <c r="DB48" i="2"/>
  <c r="CB48" i="2" s="1"/>
  <c r="DA56" i="2"/>
  <c r="CA56" i="2" s="1"/>
  <c r="DA66" i="2"/>
  <c r="CA66" i="2" s="1"/>
  <c r="DD67" i="2"/>
  <c r="CD67" i="2" s="1"/>
  <c r="DB70" i="2"/>
  <c r="CB70" i="2" s="1"/>
  <c r="DB141" i="2"/>
  <c r="CB141" i="2" s="1"/>
  <c r="DC154" i="2"/>
  <c r="CC154" i="2" s="1"/>
  <c r="V154" i="2" s="1"/>
  <c r="DA162" i="2"/>
  <c r="CA162" i="2" s="1"/>
  <c r="C184" i="2"/>
  <c r="DB184" i="2" s="1"/>
  <c r="CB184" i="2" s="1"/>
  <c r="DB28" i="2"/>
  <c r="CB28" i="2" s="1"/>
  <c r="DB15" i="2"/>
  <c r="CB15" i="2" s="1"/>
  <c r="DA21" i="2"/>
  <c r="CA21" i="2" s="1"/>
  <c r="DA32" i="2"/>
  <c r="CA32" i="2" s="1"/>
  <c r="DD51" i="2"/>
  <c r="CD51" i="2" s="1"/>
  <c r="DD64" i="2"/>
  <c r="CD64" i="2" s="1"/>
  <c r="DC70" i="2"/>
  <c r="CC70" i="2" s="1"/>
  <c r="DD153" i="2"/>
  <c r="CD153" i="2" s="1"/>
  <c r="DB162" i="2"/>
  <c r="CB162" i="2" s="1"/>
  <c r="DB11" i="2"/>
  <c r="CB11" i="2" s="1"/>
  <c r="DB19" i="2"/>
  <c r="CB19" i="2" s="1"/>
  <c r="DB18" i="2"/>
  <c r="CB18" i="2" s="1"/>
  <c r="DC24" i="2"/>
  <c r="CC24" i="2" s="1"/>
  <c r="DD39" i="2"/>
  <c r="CD39" i="2" s="1"/>
  <c r="DC68" i="2"/>
  <c r="CC68" i="2" s="1"/>
  <c r="C176" i="2"/>
  <c r="DB176" i="2" s="1"/>
  <c r="CB176" i="2" s="1"/>
  <c r="C178" i="2"/>
  <c r="DB178" i="2" s="1"/>
  <c r="CB178" i="2" s="1"/>
  <c r="DC166" i="2"/>
  <c r="CC166" i="2" s="1"/>
  <c r="DA166" i="2"/>
  <c r="CA166" i="2" s="1"/>
  <c r="DB149" i="2"/>
  <c r="CB149" i="2" s="1"/>
  <c r="DC13" i="2"/>
  <c r="CC13" i="2" s="1"/>
  <c r="DC17" i="2"/>
  <c r="CC17" i="2" s="1"/>
  <c r="DC19" i="2"/>
  <c r="CC19" i="2" s="1"/>
  <c r="DC20" i="2"/>
  <c r="CC20" i="2" s="1"/>
  <c r="DC23" i="2"/>
  <c r="CC23" i="2" s="1"/>
  <c r="DA25" i="2"/>
  <c r="CA25" i="2" s="1"/>
  <c r="DC27" i="2"/>
  <c r="CC27" i="2" s="1"/>
  <c r="DD30" i="2"/>
  <c r="CD30" i="2" s="1"/>
  <c r="DB35" i="2"/>
  <c r="CB35" i="2" s="1"/>
  <c r="DA40" i="2"/>
  <c r="CA40" i="2" s="1"/>
  <c r="DD43" i="2"/>
  <c r="CD43" i="2" s="1"/>
  <c r="DD46" i="2"/>
  <c r="CD46" i="2" s="1"/>
  <c r="DA48" i="2"/>
  <c r="CA48" i="2" s="1"/>
  <c r="DB51" i="2"/>
  <c r="CB51" i="2" s="1"/>
  <c r="DA52" i="2"/>
  <c r="CA52" i="2" s="1"/>
  <c r="DD53" i="2"/>
  <c r="CD53" i="2" s="1"/>
  <c r="DD56" i="2"/>
  <c r="CD56" i="2" s="1"/>
  <c r="DC56" i="2"/>
  <c r="CC56" i="2" s="1"/>
  <c r="DD66" i="2"/>
  <c r="CD66" i="2" s="1"/>
  <c r="DC66" i="2"/>
  <c r="CC66" i="2" s="1"/>
  <c r="DB139" i="2"/>
  <c r="CB139" i="2" s="1"/>
  <c r="DD140" i="2"/>
  <c r="CD140" i="2" s="1"/>
  <c r="DD141" i="2"/>
  <c r="CD141" i="2" s="1"/>
  <c r="DA142" i="2"/>
  <c r="CA142" i="2" s="1"/>
  <c r="DB144" i="2"/>
  <c r="CB144" i="2" s="1"/>
  <c r="DB145" i="2"/>
  <c r="CB145" i="2" s="1"/>
  <c r="DD147" i="2"/>
  <c r="CD147" i="2" s="1"/>
  <c r="DD149" i="2"/>
  <c r="CD149" i="2" s="1"/>
  <c r="DD154" i="2"/>
  <c r="CD154" i="2" s="1"/>
  <c r="C160" i="2"/>
  <c r="DC160" i="2" s="1"/>
  <c r="CC160" i="2" s="1"/>
  <c r="C162" i="2"/>
  <c r="DD162" i="2"/>
  <c r="CD162" i="2" s="1"/>
  <c r="DC60" i="2"/>
  <c r="CC60" i="2" s="1"/>
  <c r="DA144" i="2"/>
  <c r="CA144" i="2" s="1"/>
  <c r="DB147" i="2"/>
  <c r="CB147" i="2" s="1"/>
  <c r="DD161" i="2"/>
  <c r="CD161" i="2" s="1"/>
  <c r="DD14" i="2"/>
  <c r="CD14" i="2" s="1"/>
  <c r="DD27" i="2"/>
  <c r="CD27" i="2" s="1"/>
  <c r="DD28" i="2"/>
  <c r="CD28" i="2" s="1"/>
  <c r="DD32" i="2"/>
  <c r="CD32" i="2" s="1"/>
  <c r="DC32" i="2"/>
  <c r="CC32" i="2" s="1"/>
  <c r="DC35" i="2"/>
  <c r="CC35" i="2" s="1"/>
  <c r="DB40" i="2"/>
  <c r="CB40" i="2" s="1"/>
  <c r="DC51" i="2"/>
  <c r="CC51" i="2" s="1"/>
  <c r="DB52" i="2"/>
  <c r="CB52" i="2" s="1"/>
  <c r="DD55" i="2"/>
  <c r="CD55" i="2" s="1"/>
  <c r="DA60" i="2"/>
  <c r="CA60" i="2" s="1"/>
  <c r="DD139" i="2"/>
  <c r="CD139" i="2" s="1"/>
  <c r="DB142" i="2"/>
  <c r="CB142" i="2" s="1"/>
  <c r="DB143" i="2"/>
  <c r="CB143" i="2" s="1"/>
  <c r="DD144" i="2"/>
  <c r="CD144" i="2" s="1"/>
  <c r="DD145" i="2"/>
  <c r="CD145" i="2" s="1"/>
  <c r="DB146" i="2"/>
  <c r="CB146" i="2" s="1"/>
  <c r="DA151" i="2"/>
  <c r="CA151" i="2" s="1"/>
  <c r="V151" i="2" s="1"/>
  <c r="DA153" i="2"/>
  <c r="CA153" i="2" s="1"/>
  <c r="E171" i="2"/>
  <c r="DA161" i="2"/>
  <c r="CA161" i="2" s="1"/>
  <c r="C163" i="2"/>
  <c r="DD163" i="2" s="1"/>
  <c r="CD163" i="2" s="1"/>
  <c r="C167" i="2"/>
  <c r="DD167" i="2" s="1"/>
  <c r="CD167" i="2" s="1"/>
  <c r="C179" i="2"/>
  <c r="DG179" i="2" s="1"/>
  <c r="CG179" i="2" s="1"/>
  <c r="C183" i="2"/>
  <c r="DE183" i="2" s="1"/>
  <c r="CE183" i="2" s="1"/>
  <c r="DC38" i="2"/>
  <c r="CC38" i="2" s="1"/>
  <c r="DD18" i="2"/>
  <c r="CD18" i="2" s="1"/>
  <c r="DA24" i="2"/>
  <c r="CA24" i="2" s="1"/>
  <c r="W71" i="2"/>
  <c r="DA14" i="2"/>
  <c r="CA14" i="2" s="1"/>
  <c r="AG14" i="2" s="1"/>
  <c r="DA15" i="2"/>
  <c r="CA15" i="2" s="1"/>
  <c r="DA18" i="2"/>
  <c r="CA18" i="2" s="1"/>
  <c r="DD21" i="2"/>
  <c r="CD21" i="2" s="1"/>
  <c r="DD23" i="2"/>
  <c r="CD23" i="2" s="1"/>
  <c r="DD26" i="2"/>
  <c r="CD26" i="2" s="1"/>
  <c r="DC26" i="2"/>
  <c r="CC26" i="2" s="1"/>
  <c r="DA28" i="2"/>
  <c r="CA28" i="2" s="1"/>
  <c r="DD36" i="2"/>
  <c r="CD36" i="2" s="1"/>
  <c r="DD44" i="2"/>
  <c r="CD44" i="2" s="1"/>
  <c r="DC44" i="2"/>
  <c r="CC44" i="2" s="1"/>
  <c r="DB60" i="2"/>
  <c r="CB60" i="2" s="1"/>
  <c r="DA140" i="2"/>
  <c r="CA140" i="2" s="1"/>
  <c r="V140" i="2" s="1"/>
  <c r="DD143" i="2"/>
  <c r="CD143" i="2" s="1"/>
  <c r="DC146" i="2"/>
  <c r="CC146" i="2" s="1"/>
  <c r="DA147" i="2"/>
  <c r="CA147" i="2" s="1"/>
  <c r="V147" i="2" s="1"/>
  <c r="DA149" i="2"/>
  <c r="CA149" i="2" s="1"/>
  <c r="DB151" i="2"/>
  <c r="CB151" i="2" s="1"/>
  <c r="DB153" i="2"/>
  <c r="CB153" i="2" s="1"/>
  <c r="DA164" i="2"/>
  <c r="CA164" i="2" s="1"/>
  <c r="C177" i="2"/>
  <c r="DE177" i="2" s="1"/>
  <c r="CE177" i="2" s="1"/>
  <c r="DD12" i="2"/>
  <c r="CD12" i="2" s="1"/>
  <c r="DD13" i="2"/>
  <c r="CD13" i="2" s="1"/>
  <c r="DD29" i="2"/>
  <c r="CD29" i="2" s="1"/>
  <c r="B71" i="2"/>
  <c r="DD11" i="2"/>
  <c r="CD11" i="2" s="1"/>
  <c r="DC12" i="2"/>
  <c r="CC12" i="2" s="1"/>
  <c r="DB13" i="2"/>
  <c r="CB13" i="2" s="1"/>
  <c r="DD15" i="2"/>
  <c r="CD15" i="2" s="1"/>
  <c r="DC16" i="2"/>
  <c r="CC16" i="2" s="1"/>
  <c r="DB17" i="2"/>
  <c r="CB17" i="2" s="1"/>
  <c r="DD20" i="2"/>
  <c r="CD20" i="2" s="1"/>
  <c r="AG20" i="2" s="1"/>
  <c r="DB23" i="2"/>
  <c r="CB23" i="2" s="1"/>
  <c r="DA26" i="2"/>
  <c r="CA26" i="2" s="1"/>
  <c r="DA29" i="2"/>
  <c r="CA29" i="2" s="1"/>
  <c r="DD31" i="2"/>
  <c r="CD31" i="2" s="1"/>
  <c r="DC33" i="2"/>
  <c r="CC33" i="2" s="1"/>
  <c r="DB33" i="2"/>
  <c r="CB33" i="2" s="1"/>
  <c r="DB34" i="2"/>
  <c r="CB34" i="2" s="1"/>
  <c r="DA34" i="2"/>
  <c r="CA34" i="2" s="1"/>
  <c r="DD34" i="2"/>
  <c r="CD34" i="2" s="1"/>
  <c r="DC41" i="2"/>
  <c r="CC41" i="2" s="1"/>
  <c r="DD41" i="2"/>
  <c r="CD41" i="2" s="1"/>
  <c r="DD47" i="2"/>
  <c r="CD47" i="2" s="1"/>
  <c r="DA47" i="2"/>
  <c r="CA47" i="2" s="1"/>
  <c r="DC47" i="2"/>
  <c r="CC47" i="2" s="1"/>
  <c r="DB49" i="2"/>
  <c r="CB49" i="2" s="1"/>
  <c r="DC49" i="2"/>
  <c r="CC49" i="2" s="1"/>
  <c r="DD49" i="2"/>
  <c r="CD49" i="2" s="1"/>
  <c r="DA49" i="2"/>
  <c r="CA49" i="2" s="1"/>
  <c r="DC63" i="2"/>
  <c r="CC63" i="2" s="1"/>
  <c r="DA63" i="2"/>
  <c r="CA63" i="2" s="1"/>
  <c r="DD63" i="2"/>
  <c r="CD63" i="2" s="1"/>
  <c r="DB63" i="2"/>
  <c r="CB63" i="2" s="1"/>
  <c r="DD70" i="2"/>
  <c r="CD70" i="2" s="1"/>
  <c r="AG70" i="2" s="1"/>
  <c r="DD16" i="2"/>
  <c r="CD16" i="2" s="1"/>
  <c r="DA22" i="2"/>
  <c r="CA22" i="2" s="1"/>
  <c r="DB29" i="2"/>
  <c r="CB29" i="2" s="1"/>
  <c r="DC45" i="2"/>
  <c r="CC45" i="2" s="1"/>
  <c r="DA45" i="2"/>
  <c r="CA45" i="2" s="1"/>
  <c r="DA50" i="2"/>
  <c r="CA50" i="2" s="1"/>
  <c r="DB50" i="2"/>
  <c r="CB50" i="2" s="1"/>
  <c r="DC50" i="2"/>
  <c r="CC50" i="2" s="1"/>
  <c r="AA71" i="2"/>
  <c r="DA12" i="2"/>
  <c r="CA12" i="2" s="1"/>
  <c r="AG12" i="2" s="1"/>
  <c r="DA16" i="2"/>
  <c r="CA16" i="2" s="1"/>
  <c r="DD17" i="2"/>
  <c r="CD17" i="2" s="1"/>
  <c r="DC22" i="2"/>
  <c r="CC22" i="2" s="1"/>
  <c r="DB25" i="2"/>
  <c r="CB25" i="2" s="1"/>
  <c r="DB31" i="2"/>
  <c r="CB31" i="2" s="1"/>
  <c r="DB38" i="2"/>
  <c r="CB38" i="2" s="1"/>
  <c r="DD38" i="2"/>
  <c r="CD38" i="2" s="1"/>
  <c r="DD62" i="2"/>
  <c r="CD62" i="2" s="1"/>
  <c r="DB62" i="2"/>
  <c r="CB62" i="2" s="1"/>
  <c r="DC62" i="2"/>
  <c r="CC62" i="2" s="1"/>
  <c r="DA62" i="2"/>
  <c r="CA62" i="2" s="1"/>
  <c r="DG181" i="2"/>
  <c r="CG181" i="2" s="1"/>
  <c r="DC181" i="2"/>
  <c r="CC181" i="2" s="1"/>
  <c r="DF181" i="2"/>
  <c r="CF181" i="2" s="1"/>
  <c r="DB181" i="2"/>
  <c r="CB181" i="2" s="1"/>
  <c r="DD181" i="2"/>
  <c r="CD181" i="2" s="1"/>
  <c r="DA181" i="2"/>
  <c r="CA181" i="2" s="1"/>
  <c r="DE181" i="2"/>
  <c r="CE181" i="2" s="1"/>
  <c r="DC11" i="2"/>
  <c r="CC11" i="2" s="1"/>
  <c r="AG11" i="2" s="1"/>
  <c r="DD19" i="2"/>
  <c r="CD19" i="2" s="1"/>
  <c r="DB21" i="2"/>
  <c r="CB21" i="2" s="1"/>
  <c r="AG21" i="2" s="1"/>
  <c r="DD22" i="2"/>
  <c r="CD22" i="2" s="1"/>
  <c r="DD24" i="2"/>
  <c r="CD24" i="2" s="1"/>
  <c r="DD25" i="2"/>
  <c r="CD25" i="2" s="1"/>
  <c r="DB27" i="2"/>
  <c r="CB27" i="2" s="1"/>
  <c r="DA30" i="2"/>
  <c r="CA30" i="2" s="1"/>
  <c r="DC31" i="2"/>
  <c r="CC31" i="2" s="1"/>
  <c r="DD33" i="2"/>
  <c r="CD33" i="2" s="1"/>
  <c r="DC34" i="2"/>
  <c r="CC34" i="2" s="1"/>
  <c r="DC37" i="2"/>
  <c r="CC37" i="2" s="1"/>
  <c r="DD37" i="2"/>
  <c r="CD37" i="2" s="1"/>
  <c r="DB37" i="2"/>
  <c r="CB37" i="2" s="1"/>
  <c r="DB41" i="2"/>
  <c r="CB41" i="2" s="1"/>
  <c r="DB45" i="2"/>
  <c r="CB45" i="2" s="1"/>
  <c r="DD50" i="2"/>
  <c r="CD50" i="2" s="1"/>
  <c r="DB61" i="2"/>
  <c r="CB61" i="2" s="1"/>
  <c r="DC61" i="2"/>
  <c r="CC61" i="2" s="1"/>
  <c r="DA61" i="2"/>
  <c r="CA61" i="2" s="1"/>
  <c r="DC165" i="2"/>
  <c r="CC165" i="2" s="1"/>
  <c r="DB165" i="2"/>
  <c r="CB165" i="2" s="1"/>
  <c r="DA165" i="2"/>
  <c r="CA165" i="2" s="1"/>
  <c r="DD165" i="2"/>
  <c r="CD165" i="2" s="1"/>
  <c r="DD35" i="2"/>
  <c r="CD35" i="2" s="1"/>
  <c r="AG35" i="2" s="1"/>
  <c r="DD40" i="2"/>
  <c r="CD40" i="2" s="1"/>
  <c r="DB43" i="2"/>
  <c r="CB43" i="2" s="1"/>
  <c r="DA46" i="2"/>
  <c r="CA46" i="2" s="1"/>
  <c r="DD52" i="2"/>
  <c r="CD52" i="2" s="1"/>
  <c r="AG52" i="2" s="1"/>
  <c r="DB57" i="2"/>
  <c r="CB57" i="2" s="1"/>
  <c r="DC57" i="2"/>
  <c r="CC57" i="2" s="1"/>
  <c r="AG57" i="2" s="1"/>
  <c r="DA58" i="2"/>
  <c r="CA58" i="2" s="1"/>
  <c r="DB58" i="2"/>
  <c r="CB58" i="2" s="1"/>
  <c r="DD58" i="2"/>
  <c r="CD58" i="2" s="1"/>
  <c r="DB39" i="2"/>
  <c r="CB39" i="2" s="1"/>
  <c r="DA42" i="2"/>
  <c r="CA42" i="2" s="1"/>
  <c r="AG42" i="2" s="1"/>
  <c r="DC43" i="2"/>
  <c r="CC43" i="2" s="1"/>
  <c r="DC46" i="2"/>
  <c r="CC46" i="2" s="1"/>
  <c r="DD48" i="2"/>
  <c r="CD48" i="2" s="1"/>
  <c r="AG48" i="2" s="1"/>
  <c r="DB53" i="2"/>
  <c r="CB53" i="2" s="1"/>
  <c r="DC53" i="2"/>
  <c r="CC53" i="2" s="1"/>
  <c r="DA54" i="2"/>
  <c r="CA54" i="2" s="1"/>
  <c r="DB54" i="2"/>
  <c r="CB54" i="2" s="1"/>
  <c r="DD54" i="2"/>
  <c r="CD54" i="2" s="1"/>
  <c r="DD59" i="2"/>
  <c r="CD59" i="2" s="1"/>
  <c r="DA65" i="2"/>
  <c r="CA65" i="2" s="1"/>
  <c r="DC65" i="2"/>
  <c r="CC65" i="2" s="1"/>
  <c r="DD65" i="2"/>
  <c r="CD65" i="2" s="1"/>
  <c r="DC69" i="2"/>
  <c r="CC69" i="2" s="1"/>
  <c r="DA69" i="2"/>
  <c r="CA69" i="2" s="1"/>
  <c r="DB69" i="2"/>
  <c r="CB69" i="2" s="1"/>
  <c r="DD69" i="2"/>
  <c r="CD69" i="2" s="1"/>
  <c r="DA150" i="2"/>
  <c r="CA150" i="2" s="1"/>
  <c r="DB150" i="2"/>
  <c r="CB150" i="2" s="1"/>
  <c r="DD150" i="2"/>
  <c r="CD150" i="2" s="1"/>
  <c r="DC150" i="2"/>
  <c r="CC150" i="2" s="1"/>
  <c r="DG183" i="2"/>
  <c r="CG183" i="2" s="1"/>
  <c r="DC183" i="2"/>
  <c r="CC183" i="2" s="1"/>
  <c r="DF183" i="2"/>
  <c r="CF183" i="2" s="1"/>
  <c r="DB183" i="2"/>
  <c r="CB183" i="2" s="1"/>
  <c r="DD183" i="2"/>
  <c r="CD183" i="2" s="1"/>
  <c r="DA183" i="2"/>
  <c r="CA183" i="2" s="1"/>
  <c r="DA51" i="2"/>
  <c r="CA51" i="2" s="1"/>
  <c r="DA55" i="2"/>
  <c r="CA55" i="2" s="1"/>
  <c r="AG55" i="2" s="1"/>
  <c r="DA59" i="2"/>
  <c r="CA59" i="2" s="1"/>
  <c r="DC64" i="2"/>
  <c r="CC64" i="2" s="1"/>
  <c r="DA67" i="2"/>
  <c r="CA67" i="2" s="1"/>
  <c r="DC67" i="2"/>
  <c r="CC67" i="2" s="1"/>
  <c r="DD68" i="2"/>
  <c r="CD68" i="2" s="1"/>
  <c r="DA163" i="2"/>
  <c r="CA163" i="2" s="1"/>
  <c r="DB179" i="2"/>
  <c r="CB179" i="2" s="1"/>
  <c r="DA64" i="2"/>
  <c r="CA64" i="2" s="1"/>
  <c r="DA148" i="2"/>
  <c r="CA148" i="2" s="1"/>
  <c r="DB148" i="2"/>
  <c r="CB148" i="2" s="1"/>
  <c r="DD148" i="2"/>
  <c r="CD148" i="2" s="1"/>
  <c r="DA152" i="2"/>
  <c r="CA152" i="2" s="1"/>
  <c r="DB152" i="2"/>
  <c r="CB152" i="2" s="1"/>
  <c r="DD152" i="2"/>
  <c r="CD152" i="2" s="1"/>
  <c r="DG185" i="2"/>
  <c r="CG185" i="2" s="1"/>
  <c r="DC185" i="2"/>
  <c r="CC185" i="2" s="1"/>
  <c r="DF185" i="2"/>
  <c r="CF185" i="2" s="1"/>
  <c r="DB185" i="2"/>
  <c r="CB185" i="2" s="1"/>
  <c r="DD185" i="2"/>
  <c r="CD185" i="2" s="1"/>
  <c r="DA185" i="2"/>
  <c r="CA185" i="2" s="1"/>
  <c r="DB68" i="2"/>
  <c r="CB68" i="2" s="1"/>
  <c r="DA141" i="2"/>
  <c r="CA141" i="2" s="1"/>
  <c r="DA143" i="2"/>
  <c r="CA143" i="2" s="1"/>
  <c r="DA145" i="2"/>
  <c r="CA145" i="2" s="1"/>
  <c r="DD146" i="2"/>
  <c r="CD146" i="2" s="1"/>
  <c r="V146" i="2" s="1"/>
  <c r="DD160" i="2"/>
  <c r="CD160" i="2" s="1"/>
  <c r="DB164" i="2"/>
  <c r="CB164" i="2" s="1"/>
  <c r="DB166" i="2"/>
  <c r="CB166" i="2" s="1"/>
  <c r="DD168" i="2"/>
  <c r="CD168" i="2" s="1"/>
  <c r="DC168" i="2"/>
  <c r="CC168" i="2" s="1"/>
  <c r="D171" i="2"/>
  <c r="DE176" i="2"/>
  <c r="CE176" i="2" s="1"/>
  <c r="DA176" i="2"/>
  <c r="CA176" i="2" s="1"/>
  <c r="DD176" i="2"/>
  <c r="CD176" i="2" s="1"/>
  <c r="DC176" i="2"/>
  <c r="CC176" i="2" s="1"/>
  <c r="DE178" i="2"/>
  <c r="CE178" i="2" s="1"/>
  <c r="DE180" i="2"/>
  <c r="CE180" i="2" s="1"/>
  <c r="DA180" i="2"/>
  <c r="CA180" i="2" s="1"/>
  <c r="DD180" i="2"/>
  <c r="CD180" i="2" s="1"/>
  <c r="DC180" i="2"/>
  <c r="CC180" i="2" s="1"/>
  <c r="DE182" i="2"/>
  <c r="CE182" i="2" s="1"/>
  <c r="DA182" i="2"/>
  <c r="CA182" i="2" s="1"/>
  <c r="DD182" i="2"/>
  <c r="CD182" i="2" s="1"/>
  <c r="DC182" i="2"/>
  <c r="CC182" i="2" s="1"/>
  <c r="DE184" i="2"/>
  <c r="CE184" i="2" s="1"/>
  <c r="DA184" i="2"/>
  <c r="CA184" i="2" s="1"/>
  <c r="DD184" i="2"/>
  <c r="CD184" i="2" s="1"/>
  <c r="DC184" i="2"/>
  <c r="CC184" i="2" s="1"/>
  <c r="DE186" i="2"/>
  <c r="CE186" i="2" s="1"/>
  <c r="DA186" i="2"/>
  <c r="CA186" i="2" s="1"/>
  <c r="DD186" i="2"/>
  <c r="CD186" i="2" s="1"/>
  <c r="DC186" i="2"/>
  <c r="CC186" i="2" s="1"/>
  <c r="DB161" i="2"/>
  <c r="CB161" i="2" s="1"/>
  <c r="AR161" i="2" s="1"/>
  <c r="C161" i="2"/>
  <c r="DD164" i="2"/>
  <c r="CD164" i="2" s="1"/>
  <c r="DD166" i="2"/>
  <c r="CD166" i="2" s="1"/>
  <c r="DA168" i="2"/>
  <c r="CA168" i="2" s="1"/>
  <c r="DF176" i="2"/>
  <c r="CF176" i="2" s="1"/>
  <c r="DF180" i="2"/>
  <c r="CF180" i="2" s="1"/>
  <c r="DF182" i="2"/>
  <c r="CF182" i="2" s="1"/>
  <c r="DF184" i="2"/>
  <c r="CF184" i="2" s="1"/>
  <c r="DF186" i="2"/>
  <c r="CF186" i="2" s="1"/>
  <c r="B155" i="2"/>
  <c r="DC139" i="2"/>
  <c r="CC139" i="2" s="1"/>
  <c r="V139" i="2" s="1"/>
  <c r="DB168" i="2"/>
  <c r="CB168" i="2" s="1"/>
  <c r="C170" i="2"/>
  <c r="DG176" i="2"/>
  <c r="CG176" i="2" s="1"/>
  <c r="DG180" i="2"/>
  <c r="CG180" i="2" s="1"/>
  <c r="DG182" i="2"/>
  <c r="CG182" i="2" s="1"/>
  <c r="DG184" i="2"/>
  <c r="CG184" i="2" s="1"/>
  <c r="DG186" i="2"/>
  <c r="CG186" i="2" s="1"/>
  <c r="DA160" i="2" l="1"/>
  <c r="CA160" i="2" s="1"/>
  <c r="DA177" i="2"/>
  <c r="CA177" i="2" s="1"/>
  <c r="DB163" i="2"/>
  <c r="CB163" i="2" s="1"/>
  <c r="AG39" i="2"/>
  <c r="AR162" i="2"/>
  <c r="AG56" i="2"/>
  <c r="DB160" i="2"/>
  <c r="CB160" i="2" s="1"/>
  <c r="DC177" i="2"/>
  <c r="CC177" i="2" s="1"/>
  <c r="DC163" i="2"/>
  <c r="CC163" i="2" s="1"/>
  <c r="AG16" i="2"/>
  <c r="AG44" i="2"/>
  <c r="AG32" i="2"/>
  <c r="AG66" i="2"/>
  <c r="V149" i="2"/>
  <c r="AR164" i="2"/>
  <c r="V145" i="2"/>
  <c r="DD177" i="2"/>
  <c r="CD177" i="2" s="1"/>
  <c r="DG177" i="2"/>
  <c r="CG177" i="2" s="1"/>
  <c r="DF179" i="2"/>
  <c r="CF179" i="2" s="1"/>
  <c r="AG17" i="2"/>
  <c r="V153" i="2"/>
  <c r="AG60" i="2"/>
  <c r="AG19" i="2"/>
  <c r="DC178" i="2"/>
  <c r="CC178" i="2" s="1"/>
  <c r="DD178" i="2"/>
  <c r="CD178" i="2" s="1"/>
  <c r="V143" i="2"/>
  <c r="DB177" i="2"/>
  <c r="CB177" i="2" s="1"/>
  <c r="DA179" i="2"/>
  <c r="CA179" i="2" s="1"/>
  <c r="DC179" i="2"/>
  <c r="CC179" i="2" s="1"/>
  <c r="AG51" i="2"/>
  <c r="AG53" i="2"/>
  <c r="AG24" i="2"/>
  <c r="AG62" i="2"/>
  <c r="AG25" i="2"/>
  <c r="AG33" i="2"/>
  <c r="AG36" i="2"/>
  <c r="DF178" i="2"/>
  <c r="CF178" i="2" s="1"/>
  <c r="DG178" i="2"/>
  <c r="CG178" i="2" s="1"/>
  <c r="C171" i="2"/>
  <c r="A262" i="2" s="1"/>
  <c r="DA178" i="2"/>
  <c r="CA178" i="2" s="1"/>
  <c r="AU178" i="2" s="1"/>
  <c r="DE179" i="2"/>
  <c r="CE179" i="2" s="1"/>
  <c r="DF177" i="2"/>
  <c r="CF177" i="2" s="1"/>
  <c r="DD179" i="2"/>
  <c r="CD179" i="2" s="1"/>
  <c r="AG69" i="2"/>
  <c r="AG65" i="2"/>
  <c r="AG58" i="2"/>
  <c r="AG46" i="2"/>
  <c r="AG61" i="2"/>
  <c r="AG37" i="2"/>
  <c r="AG30" i="2"/>
  <c r="AG28" i="2"/>
  <c r="DA167" i="2"/>
  <c r="CA167" i="2" s="1"/>
  <c r="AR167" i="2" s="1"/>
  <c r="AG43" i="2"/>
  <c r="AG41" i="2"/>
  <c r="AG27" i="2"/>
  <c r="AG38" i="2"/>
  <c r="AG26" i="2"/>
  <c r="V144" i="2"/>
  <c r="AR168" i="2"/>
  <c r="AR166" i="2"/>
  <c r="V141" i="2"/>
  <c r="AG67" i="2"/>
  <c r="DB167" i="2"/>
  <c r="CB167" i="2" s="1"/>
  <c r="AG40" i="2"/>
  <c r="AG23" i="2"/>
  <c r="AG15" i="2"/>
  <c r="AG18" i="2"/>
  <c r="V142" i="2"/>
  <c r="AG68" i="2"/>
  <c r="DC167" i="2"/>
  <c r="CC167" i="2" s="1"/>
  <c r="AG34" i="2"/>
  <c r="AG31" i="2"/>
  <c r="AG13" i="2"/>
  <c r="DA170" i="2"/>
  <c r="CA170" i="2" s="1"/>
  <c r="DD170" i="2"/>
  <c r="CD170" i="2" s="1"/>
  <c r="DB170" i="2"/>
  <c r="CB170" i="2" s="1"/>
  <c r="DC170" i="2"/>
  <c r="CC170" i="2" s="1"/>
  <c r="V148" i="2"/>
  <c r="AR163" i="2"/>
  <c r="AU183" i="2"/>
  <c r="AG54" i="2"/>
  <c r="AR165" i="2"/>
  <c r="AU181" i="2"/>
  <c r="AG49" i="2"/>
  <c r="AG29" i="2"/>
  <c r="AU185" i="2"/>
  <c r="V152" i="2"/>
  <c r="AG64" i="2"/>
  <c r="AG59" i="2"/>
  <c r="AG50" i="2"/>
  <c r="AG22" i="2"/>
  <c r="AG47" i="2"/>
  <c r="AU186" i="2"/>
  <c r="AU184" i="2"/>
  <c r="AU182" i="2"/>
  <c r="AU180" i="2"/>
  <c r="AU176" i="2"/>
  <c r="AR160" i="2"/>
  <c r="V150" i="2"/>
  <c r="AG45" i="2"/>
  <c r="AG63" i="2"/>
  <c r="AU177" i="2" l="1"/>
  <c r="AU179" i="2"/>
  <c r="AR170" i="2"/>
  <c r="B262" i="2"/>
  <c r="E186" i="13" l="1"/>
  <c r="D186" i="13"/>
  <c r="E185" i="13"/>
  <c r="D185" i="13"/>
  <c r="E184" i="13"/>
  <c r="D184" i="13"/>
  <c r="C184" i="13" s="1"/>
  <c r="DA184" i="13" s="1"/>
  <c r="CA184" i="13" s="1"/>
  <c r="E183" i="13"/>
  <c r="D183" i="13"/>
  <c r="E182" i="13"/>
  <c r="D182" i="13"/>
  <c r="C182" i="13" s="1"/>
  <c r="DA182" i="13" s="1"/>
  <c r="CA182" i="13" s="1"/>
  <c r="E181" i="13"/>
  <c r="D181" i="13"/>
  <c r="E180" i="13"/>
  <c r="D180" i="13"/>
  <c r="C180" i="13" s="1"/>
  <c r="DA180" i="13" s="1"/>
  <c r="CA180" i="13" s="1"/>
  <c r="E179" i="13"/>
  <c r="D179" i="13"/>
  <c r="E178" i="13"/>
  <c r="D178" i="13"/>
  <c r="C178" i="13" s="1"/>
  <c r="DA178" i="13" s="1"/>
  <c r="CA178" i="13" s="1"/>
  <c r="E177" i="13"/>
  <c r="D177" i="13"/>
  <c r="E176" i="13"/>
  <c r="D176" i="13"/>
  <c r="AQ171" i="13"/>
  <c r="AP171" i="13"/>
  <c r="AO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AA171" i="13"/>
  <c r="Z171" i="13"/>
  <c r="Y171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0" i="13"/>
  <c r="D170" i="13"/>
  <c r="C170" i="13" s="1"/>
  <c r="DB170" i="13" s="1"/>
  <c r="CB170" i="13" s="1"/>
  <c r="E169" i="13"/>
  <c r="D169" i="13"/>
  <c r="E168" i="13"/>
  <c r="D168" i="13"/>
  <c r="C168" i="13" s="1"/>
  <c r="E167" i="13"/>
  <c r="D167" i="13"/>
  <c r="E166" i="13"/>
  <c r="D166" i="13"/>
  <c r="C166" i="13" s="1"/>
  <c r="E165" i="13"/>
  <c r="D165" i="13"/>
  <c r="E164" i="13"/>
  <c r="D164" i="13"/>
  <c r="E163" i="13"/>
  <c r="D163" i="13"/>
  <c r="E162" i="13"/>
  <c r="DC162" i="13" s="1"/>
  <c r="CC162" i="13" s="1"/>
  <c r="E161" i="13"/>
  <c r="DC161" i="13" s="1"/>
  <c r="CC161" i="13" s="1"/>
  <c r="E160" i="13"/>
  <c r="D160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4" i="13"/>
  <c r="DA154" i="13" s="1"/>
  <c r="CA154" i="13" s="1"/>
  <c r="B153" i="13"/>
  <c r="DC153" i="13" s="1"/>
  <c r="CC153" i="13" s="1"/>
  <c r="B152" i="13"/>
  <c r="DA152" i="13" s="1"/>
  <c r="CA152" i="13" s="1"/>
  <c r="B151" i="13"/>
  <c r="DC151" i="13" s="1"/>
  <c r="CC151" i="13" s="1"/>
  <c r="DB150" i="13"/>
  <c r="CB150" i="13" s="1"/>
  <c r="B150" i="13"/>
  <c r="DA150" i="13" s="1"/>
  <c r="CA150" i="13" s="1"/>
  <c r="B149" i="13"/>
  <c r="DC149" i="13" s="1"/>
  <c r="CC149" i="13" s="1"/>
  <c r="DD148" i="13"/>
  <c r="CD148" i="13" s="1"/>
  <c r="B148" i="13"/>
  <c r="DA148" i="13" s="1"/>
  <c r="CA148" i="13" s="1"/>
  <c r="B147" i="13"/>
  <c r="DC147" i="13" s="1"/>
  <c r="CC147" i="13" s="1"/>
  <c r="B146" i="13"/>
  <c r="B145" i="13"/>
  <c r="DB145" i="13" s="1"/>
  <c r="CB145" i="13" s="1"/>
  <c r="B144" i="13"/>
  <c r="DC144" i="13" s="1"/>
  <c r="CC144" i="13" s="1"/>
  <c r="DA143" i="13"/>
  <c r="CA143" i="13" s="1"/>
  <c r="B143" i="13"/>
  <c r="DB143" i="13" s="1"/>
  <c r="CB143" i="13" s="1"/>
  <c r="B142" i="13"/>
  <c r="DC142" i="13" s="1"/>
  <c r="CC142" i="13" s="1"/>
  <c r="B141" i="13"/>
  <c r="DB141" i="13" s="1"/>
  <c r="CB141" i="13" s="1"/>
  <c r="B140" i="13"/>
  <c r="DB140" i="13" s="1"/>
  <c r="CB140" i="13" s="1"/>
  <c r="DA139" i="13"/>
  <c r="CA139" i="13" s="1"/>
  <c r="B139" i="13"/>
  <c r="DD139" i="13" s="1"/>
  <c r="CD139" i="13" s="1"/>
  <c r="AI136" i="13"/>
  <c r="AH136" i="13"/>
  <c r="AG136" i="13"/>
  <c r="AF136" i="13"/>
  <c r="AE136" i="13"/>
  <c r="AD136" i="13"/>
  <c r="AC136" i="13"/>
  <c r="AB136" i="13"/>
  <c r="AA136" i="13"/>
  <c r="Z136" i="13"/>
  <c r="Y136" i="13"/>
  <c r="X136" i="13"/>
  <c r="W136" i="13"/>
  <c r="V136" i="13"/>
  <c r="U136" i="13"/>
  <c r="T136" i="13"/>
  <c r="S136" i="13"/>
  <c r="R136" i="13"/>
  <c r="Q136" i="13"/>
  <c r="P136" i="13"/>
  <c r="O136" i="13"/>
  <c r="M136" i="13"/>
  <c r="L136" i="13"/>
  <c r="K136" i="13"/>
  <c r="I136" i="13"/>
  <c r="H136" i="13"/>
  <c r="G136" i="13"/>
  <c r="E136" i="13"/>
  <c r="D136" i="13"/>
  <c r="C136" i="13"/>
  <c r="N135" i="13"/>
  <c r="J135" i="13"/>
  <c r="F135" i="13"/>
  <c r="B135" i="13"/>
  <c r="N134" i="13"/>
  <c r="J134" i="13"/>
  <c r="F134" i="13"/>
  <c r="B134" i="13"/>
  <c r="N133" i="13"/>
  <c r="J133" i="13"/>
  <c r="F133" i="13"/>
  <c r="B133" i="13"/>
  <c r="N132" i="13"/>
  <c r="J132" i="13"/>
  <c r="F132" i="13"/>
  <c r="B132" i="13"/>
  <c r="N131" i="13"/>
  <c r="J131" i="13"/>
  <c r="F131" i="13"/>
  <c r="B131" i="13"/>
  <c r="N130" i="13"/>
  <c r="J130" i="13"/>
  <c r="F130" i="13"/>
  <c r="B130" i="13"/>
  <c r="N129" i="13"/>
  <c r="J129" i="13"/>
  <c r="F129" i="13"/>
  <c r="B129" i="13"/>
  <c r="N128" i="13"/>
  <c r="J128" i="13"/>
  <c r="F128" i="13"/>
  <c r="B128" i="13"/>
  <c r="N127" i="13"/>
  <c r="J127" i="13"/>
  <c r="F127" i="13"/>
  <c r="B127" i="13"/>
  <c r="N126" i="13"/>
  <c r="J126" i="13"/>
  <c r="F126" i="13"/>
  <c r="B126" i="13"/>
  <c r="N125" i="13"/>
  <c r="J125" i="13"/>
  <c r="F125" i="13"/>
  <c r="B125" i="13"/>
  <c r="N124" i="13"/>
  <c r="J124" i="13"/>
  <c r="F124" i="13"/>
  <c r="B124" i="13"/>
  <c r="N123" i="13"/>
  <c r="J123" i="13"/>
  <c r="F123" i="13"/>
  <c r="B123" i="13"/>
  <c r="N122" i="13"/>
  <c r="J122" i="13"/>
  <c r="F122" i="13"/>
  <c r="B122" i="13"/>
  <c r="N121" i="13"/>
  <c r="J121" i="13"/>
  <c r="F121" i="13"/>
  <c r="B121" i="13"/>
  <c r="N120" i="13"/>
  <c r="J120" i="13"/>
  <c r="F120" i="13"/>
  <c r="B120" i="13"/>
  <c r="N119" i="13"/>
  <c r="J119" i="13"/>
  <c r="F119" i="13"/>
  <c r="B119" i="13"/>
  <c r="N118" i="13"/>
  <c r="J118" i="13"/>
  <c r="F118" i="13"/>
  <c r="B118" i="13"/>
  <c r="N117" i="13"/>
  <c r="J117" i="13"/>
  <c r="F117" i="13"/>
  <c r="B117" i="13"/>
  <c r="N116" i="13"/>
  <c r="J116" i="13"/>
  <c r="F116" i="13"/>
  <c r="B116" i="13"/>
  <c r="N115" i="13"/>
  <c r="J115" i="13"/>
  <c r="F115" i="13"/>
  <c r="B115" i="13"/>
  <c r="N114" i="13"/>
  <c r="J114" i="13"/>
  <c r="F114" i="13"/>
  <c r="B114" i="13"/>
  <c r="N113" i="13"/>
  <c r="J113" i="13"/>
  <c r="F113" i="13"/>
  <c r="B113" i="13"/>
  <c r="N112" i="13"/>
  <c r="J112" i="13"/>
  <c r="F112" i="13"/>
  <c r="B112" i="13"/>
  <c r="N111" i="13"/>
  <c r="J111" i="13"/>
  <c r="F111" i="13"/>
  <c r="B111" i="13"/>
  <c r="N110" i="13"/>
  <c r="J110" i="13"/>
  <c r="F110" i="13"/>
  <c r="B110" i="13"/>
  <c r="N109" i="13"/>
  <c r="J109" i="13"/>
  <c r="F109" i="13"/>
  <c r="B109" i="13"/>
  <c r="N108" i="13"/>
  <c r="J108" i="13"/>
  <c r="F108" i="13"/>
  <c r="B108" i="13"/>
  <c r="N107" i="13"/>
  <c r="J107" i="13"/>
  <c r="F107" i="13"/>
  <c r="B107" i="13"/>
  <c r="N106" i="13"/>
  <c r="J106" i="13"/>
  <c r="F106" i="13"/>
  <c r="B106" i="13"/>
  <c r="N105" i="13"/>
  <c r="J105" i="13"/>
  <c r="F105" i="13"/>
  <c r="B105" i="13"/>
  <c r="N104" i="13"/>
  <c r="J104" i="13"/>
  <c r="F104" i="13"/>
  <c r="B104" i="13"/>
  <c r="N103" i="13"/>
  <c r="J103" i="13"/>
  <c r="F103" i="13"/>
  <c r="B103" i="13"/>
  <c r="N102" i="13"/>
  <c r="J102" i="13"/>
  <c r="F102" i="13"/>
  <c r="B102" i="13"/>
  <c r="N101" i="13"/>
  <c r="J101" i="13"/>
  <c r="F101" i="13"/>
  <c r="B101" i="13"/>
  <c r="N100" i="13"/>
  <c r="J100" i="13"/>
  <c r="F100" i="13"/>
  <c r="B100" i="13"/>
  <c r="N99" i="13"/>
  <c r="J99" i="13"/>
  <c r="F99" i="13"/>
  <c r="B99" i="13"/>
  <c r="N98" i="13"/>
  <c r="J98" i="13"/>
  <c r="F98" i="13"/>
  <c r="B98" i="13"/>
  <c r="N97" i="13"/>
  <c r="J97" i="13"/>
  <c r="F97" i="13"/>
  <c r="B97" i="13"/>
  <c r="N96" i="13"/>
  <c r="J96" i="13"/>
  <c r="F96" i="13"/>
  <c r="B96" i="13"/>
  <c r="N95" i="13"/>
  <c r="J95" i="13"/>
  <c r="F95" i="13"/>
  <c r="B95" i="13"/>
  <c r="N94" i="13"/>
  <c r="J94" i="13"/>
  <c r="F94" i="13"/>
  <c r="B94" i="13"/>
  <c r="N93" i="13"/>
  <c r="J93" i="13"/>
  <c r="F93" i="13"/>
  <c r="B93" i="13"/>
  <c r="N92" i="13"/>
  <c r="J92" i="13"/>
  <c r="F92" i="13"/>
  <c r="B92" i="13"/>
  <c r="N91" i="13"/>
  <c r="J91" i="13"/>
  <c r="F91" i="13"/>
  <c r="B91" i="13"/>
  <c r="N90" i="13"/>
  <c r="J90" i="13"/>
  <c r="F90" i="13"/>
  <c r="B90" i="13"/>
  <c r="N89" i="13"/>
  <c r="J89" i="13"/>
  <c r="F89" i="13"/>
  <c r="B89" i="13"/>
  <c r="N88" i="13"/>
  <c r="J88" i="13"/>
  <c r="F88" i="13"/>
  <c r="B88" i="13"/>
  <c r="N87" i="13"/>
  <c r="J87" i="13"/>
  <c r="F87" i="13"/>
  <c r="B87" i="13"/>
  <c r="N86" i="13"/>
  <c r="J86" i="13"/>
  <c r="F86" i="13"/>
  <c r="B86" i="13"/>
  <c r="N85" i="13"/>
  <c r="J85" i="13"/>
  <c r="F85" i="13"/>
  <c r="B85" i="13"/>
  <c r="N84" i="13"/>
  <c r="J84" i="13"/>
  <c r="F84" i="13"/>
  <c r="B84" i="13"/>
  <c r="N83" i="13"/>
  <c r="J83" i="13"/>
  <c r="F83" i="13"/>
  <c r="B83" i="13"/>
  <c r="N82" i="13"/>
  <c r="J82" i="13"/>
  <c r="F82" i="13"/>
  <c r="B82" i="13"/>
  <c r="N81" i="13"/>
  <c r="J81" i="13"/>
  <c r="F81" i="13"/>
  <c r="B81" i="13"/>
  <c r="N80" i="13"/>
  <c r="J80" i="13"/>
  <c r="F80" i="13"/>
  <c r="B80" i="13"/>
  <c r="N79" i="13"/>
  <c r="J79" i="13"/>
  <c r="F79" i="13"/>
  <c r="B79" i="13"/>
  <c r="N78" i="13"/>
  <c r="J78" i="13"/>
  <c r="F78" i="13"/>
  <c r="B78" i="13"/>
  <c r="N77" i="13"/>
  <c r="J77" i="13"/>
  <c r="F77" i="13"/>
  <c r="B77" i="13"/>
  <c r="N76" i="13"/>
  <c r="N136" i="13" s="1"/>
  <c r="J76" i="13"/>
  <c r="J136" i="13" s="1"/>
  <c r="F76" i="13"/>
  <c r="F136" i="13" s="1"/>
  <c r="B76" i="13"/>
  <c r="B136" i="13" s="1"/>
  <c r="AF71" i="13"/>
  <c r="AE71" i="13"/>
  <c r="AD71" i="13"/>
  <c r="AC71" i="13"/>
  <c r="AB71" i="13"/>
  <c r="Z71" i="13"/>
  <c r="Y71" i="13"/>
  <c r="X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CE70" i="13"/>
  <c r="AA70" i="13"/>
  <c r="W70" i="13"/>
  <c r="B70" i="13"/>
  <c r="DB70" i="13" s="1"/>
  <c r="CB70" i="13" s="1"/>
  <c r="CE69" i="13"/>
  <c r="AA69" i="13"/>
  <c r="W69" i="13"/>
  <c r="B69" i="13"/>
  <c r="DB69" i="13" s="1"/>
  <c r="CB69" i="13" s="1"/>
  <c r="CE68" i="13"/>
  <c r="AA68" i="13"/>
  <c r="W68" i="13"/>
  <c r="B68" i="13"/>
  <c r="DC68" i="13" s="1"/>
  <c r="CC68" i="13" s="1"/>
  <c r="CE67" i="13"/>
  <c r="AA67" i="13"/>
  <c r="W67" i="13"/>
  <c r="B67" i="13"/>
  <c r="DD67" i="13" s="1"/>
  <c r="CD67" i="13" s="1"/>
  <c r="CE66" i="13"/>
  <c r="AA66" i="13"/>
  <c r="W66" i="13"/>
  <c r="B66" i="13"/>
  <c r="DC66" i="13" s="1"/>
  <c r="CC66" i="13" s="1"/>
  <c r="CE65" i="13"/>
  <c r="AA65" i="13"/>
  <c r="W65" i="13"/>
  <c r="B65" i="13"/>
  <c r="CE64" i="13"/>
  <c r="AA64" i="13"/>
  <c r="W64" i="13"/>
  <c r="B64" i="13"/>
  <c r="DC64" i="13" s="1"/>
  <c r="CC64" i="13" s="1"/>
  <c r="CE63" i="13"/>
  <c r="AA63" i="13"/>
  <c r="W63" i="13"/>
  <c r="B63" i="13"/>
  <c r="DD63" i="13" s="1"/>
  <c r="CD63" i="13" s="1"/>
  <c r="CE62" i="13"/>
  <c r="AA62" i="13"/>
  <c r="W62" i="13"/>
  <c r="B62" i="13"/>
  <c r="CE61" i="13"/>
  <c r="AA61" i="13"/>
  <c r="W61" i="13"/>
  <c r="B61" i="13"/>
  <c r="DB60" i="13"/>
  <c r="CB60" i="13" s="1"/>
  <c r="CE60" i="13"/>
  <c r="AA60" i="13"/>
  <c r="W60" i="13"/>
  <c r="B60" i="13"/>
  <c r="DC60" i="13" s="1"/>
  <c r="CC60" i="13" s="1"/>
  <c r="CE59" i="13"/>
  <c r="AA59" i="13"/>
  <c r="W59" i="13"/>
  <c r="B59" i="13"/>
  <c r="DA59" i="13" s="1"/>
  <c r="CA59" i="13" s="1"/>
  <c r="CE58" i="13"/>
  <c r="AA58" i="13"/>
  <c r="W58" i="13"/>
  <c r="B58" i="13"/>
  <c r="DC58" i="13" s="1"/>
  <c r="CC58" i="13" s="1"/>
  <c r="CE57" i="13"/>
  <c r="AA57" i="13"/>
  <c r="W57" i="13"/>
  <c r="B57" i="13"/>
  <c r="CE56" i="13"/>
  <c r="AA56" i="13"/>
  <c r="W56" i="13"/>
  <c r="B56" i="13"/>
  <c r="DC56" i="13" s="1"/>
  <c r="CC56" i="13" s="1"/>
  <c r="CE55" i="13"/>
  <c r="AA55" i="13"/>
  <c r="W55" i="13"/>
  <c r="B55" i="13"/>
  <c r="DA55" i="13" s="1"/>
  <c r="CA55" i="13" s="1"/>
  <c r="CE54" i="13"/>
  <c r="AA54" i="13"/>
  <c r="W54" i="13"/>
  <c r="B54" i="13"/>
  <c r="DC54" i="13" s="1"/>
  <c r="CC54" i="13" s="1"/>
  <c r="CE53" i="13"/>
  <c r="AA53" i="13"/>
  <c r="W53" i="13"/>
  <c r="B53" i="13"/>
  <c r="DA53" i="13" s="1"/>
  <c r="CA53" i="13" s="1"/>
  <c r="CE52" i="13"/>
  <c r="AA52" i="13"/>
  <c r="W52" i="13"/>
  <c r="B52" i="13"/>
  <c r="DC52" i="13" s="1"/>
  <c r="CC52" i="13" s="1"/>
  <c r="CE51" i="13"/>
  <c r="AA51" i="13"/>
  <c r="W51" i="13"/>
  <c r="B51" i="13"/>
  <c r="DC51" i="13" s="1"/>
  <c r="CC51" i="13" s="1"/>
  <c r="CE50" i="13"/>
  <c r="AA50" i="13"/>
  <c r="W50" i="13"/>
  <c r="B50" i="13"/>
  <c r="DC50" i="13" s="1"/>
  <c r="CC50" i="13" s="1"/>
  <c r="CE49" i="13"/>
  <c r="AA49" i="13"/>
  <c r="W49" i="13"/>
  <c r="B49" i="13"/>
  <c r="DA49" i="13" s="1"/>
  <c r="CA49" i="13" s="1"/>
  <c r="CE48" i="13"/>
  <c r="AA48" i="13"/>
  <c r="W48" i="13"/>
  <c r="B48" i="13"/>
  <c r="DC48" i="13" s="1"/>
  <c r="CC48" i="13" s="1"/>
  <c r="CE47" i="13"/>
  <c r="AA47" i="13"/>
  <c r="W47" i="13"/>
  <c r="B47" i="13"/>
  <c r="DC47" i="13" s="1"/>
  <c r="CC47" i="13" s="1"/>
  <c r="CE46" i="13"/>
  <c r="AA46" i="13"/>
  <c r="W46" i="13"/>
  <c r="B46" i="13"/>
  <c r="CE45" i="13"/>
  <c r="AA45" i="13"/>
  <c r="W45" i="13"/>
  <c r="B45" i="13"/>
  <c r="CE44" i="13"/>
  <c r="AA44" i="13"/>
  <c r="W44" i="13"/>
  <c r="B44" i="13"/>
  <c r="CE43" i="13"/>
  <c r="AA43" i="13"/>
  <c r="W43" i="13"/>
  <c r="B43" i="13"/>
  <c r="CE42" i="13"/>
  <c r="AA42" i="13"/>
  <c r="W42" i="13"/>
  <c r="B42" i="13"/>
  <c r="DA42" i="13" s="1"/>
  <c r="CA42" i="13" s="1"/>
  <c r="CE41" i="13"/>
  <c r="AA41" i="13"/>
  <c r="W41" i="13"/>
  <c r="B41" i="13"/>
  <c r="DB41" i="13" s="1"/>
  <c r="CB41" i="13" s="1"/>
  <c r="CE40" i="13"/>
  <c r="AA40" i="13"/>
  <c r="W40" i="13"/>
  <c r="B40" i="13"/>
  <c r="DC40" i="13" s="1"/>
  <c r="CC40" i="13" s="1"/>
  <c r="CE39" i="13"/>
  <c r="AA39" i="13"/>
  <c r="W39" i="13"/>
  <c r="B39" i="13"/>
  <c r="DA39" i="13" s="1"/>
  <c r="CA39" i="13" s="1"/>
  <c r="CE38" i="13"/>
  <c r="AA38" i="13"/>
  <c r="W38" i="13"/>
  <c r="B38" i="13"/>
  <c r="DA38" i="13" s="1"/>
  <c r="CA38" i="13" s="1"/>
  <c r="CE37" i="13"/>
  <c r="AA37" i="13"/>
  <c r="W37" i="13"/>
  <c r="B37" i="13"/>
  <c r="CE36" i="13"/>
  <c r="AA36" i="13"/>
  <c r="W36" i="13"/>
  <c r="DD36" i="13" s="1"/>
  <c r="CD36" i="13" s="1"/>
  <c r="B36" i="13"/>
  <c r="DC36" i="13" s="1"/>
  <c r="CC36" i="13" s="1"/>
  <c r="CE35" i="13"/>
  <c r="AA35" i="13"/>
  <c r="W35" i="13"/>
  <c r="B35" i="13"/>
  <c r="DC35" i="13" s="1"/>
  <c r="CC35" i="13" s="1"/>
  <c r="CE34" i="13"/>
  <c r="AA34" i="13"/>
  <c r="W34" i="13"/>
  <c r="B34" i="13"/>
  <c r="DB34" i="13" s="1"/>
  <c r="CB34" i="13" s="1"/>
  <c r="CE33" i="13"/>
  <c r="AA33" i="13"/>
  <c r="W33" i="13"/>
  <c r="B33" i="13"/>
  <c r="DB33" i="13" s="1"/>
  <c r="CB33" i="13" s="1"/>
  <c r="CE32" i="13"/>
  <c r="AA32" i="13"/>
  <c r="W32" i="13"/>
  <c r="B32" i="13"/>
  <c r="CE31" i="13"/>
  <c r="AA31" i="13"/>
  <c r="W31" i="13"/>
  <c r="B31" i="13"/>
  <c r="DB31" i="13" s="1"/>
  <c r="CB31" i="13" s="1"/>
  <c r="CE30" i="13"/>
  <c r="AA30" i="13"/>
  <c r="W30" i="13"/>
  <c r="B30" i="13"/>
  <c r="DC30" i="13" s="1"/>
  <c r="CC30" i="13" s="1"/>
  <c r="CE29" i="13"/>
  <c r="AA29" i="13"/>
  <c r="W29" i="13"/>
  <c r="B29" i="13"/>
  <c r="DB29" i="13" s="1"/>
  <c r="CB29" i="13" s="1"/>
  <c r="CE28" i="13"/>
  <c r="AA28" i="13"/>
  <c r="W28" i="13"/>
  <c r="B28" i="13"/>
  <c r="CE27" i="13"/>
  <c r="AA27" i="13"/>
  <c r="W27" i="13"/>
  <c r="B27" i="13"/>
  <c r="DB27" i="13" s="1"/>
  <c r="CB27" i="13" s="1"/>
  <c r="CE26" i="13"/>
  <c r="AA26" i="13"/>
  <c r="W26" i="13"/>
  <c r="B26" i="13"/>
  <c r="DC26" i="13" s="1"/>
  <c r="CC26" i="13" s="1"/>
  <c r="CE25" i="13"/>
  <c r="AA25" i="13"/>
  <c r="W25" i="13"/>
  <c r="B25" i="13"/>
  <c r="DB25" i="13" s="1"/>
  <c r="CB25" i="13" s="1"/>
  <c r="CE24" i="13"/>
  <c r="AA24" i="13"/>
  <c r="W24" i="13"/>
  <c r="B24" i="13"/>
  <c r="CE23" i="13"/>
  <c r="AA23" i="13"/>
  <c r="W23" i="13"/>
  <c r="B23" i="13"/>
  <c r="DB23" i="13" s="1"/>
  <c r="CB23" i="13" s="1"/>
  <c r="CE22" i="13"/>
  <c r="AA22" i="13"/>
  <c r="W22" i="13"/>
  <c r="B22" i="13"/>
  <c r="CE21" i="13"/>
  <c r="AA21" i="13"/>
  <c r="W21" i="13"/>
  <c r="B21" i="13"/>
  <c r="CE20" i="13"/>
  <c r="AA20" i="13"/>
  <c r="W20" i="13"/>
  <c r="B20" i="13"/>
  <c r="CE19" i="13"/>
  <c r="AA19" i="13"/>
  <c r="W19" i="13"/>
  <c r="B19" i="13"/>
  <c r="DB19" i="13" s="1"/>
  <c r="CB19" i="13" s="1"/>
  <c r="CE18" i="13"/>
  <c r="AA18" i="13"/>
  <c r="W18" i="13"/>
  <c r="B18" i="13"/>
  <c r="DA18" i="13" s="1"/>
  <c r="CA18" i="13" s="1"/>
  <c r="CE17" i="13"/>
  <c r="AA17" i="13"/>
  <c r="W17" i="13"/>
  <c r="B17" i="13"/>
  <c r="DC17" i="13" s="1"/>
  <c r="CC17" i="13" s="1"/>
  <c r="CE16" i="13"/>
  <c r="AA16" i="13"/>
  <c r="W16" i="13"/>
  <c r="B16" i="13"/>
  <c r="CE15" i="13"/>
  <c r="AA15" i="13"/>
  <c r="W15" i="13"/>
  <c r="B15" i="13"/>
  <c r="CE14" i="13"/>
  <c r="AA14" i="13"/>
  <c r="W14" i="13"/>
  <c r="B14" i="13"/>
  <c r="DB14" i="13" s="1"/>
  <c r="CB14" i="13" s="1"/>
  <c r="CE13" i="13"/>
  <c r="AA13" i="13"/>
  <c r="W13" i="13"/>
  <c r="B13" i="13"/>
  <c r="DC13" i="13" s="1"/>
  <c r="CC13" i="13" s="1"/>
  <c r="CE12" i="13"/>
  <c r="AA12" i="13"/>
  <c r="W12" i="13"/>
  <c r="B12" i="13"/>
  <c r="DA12" i="13" s="1"/>
  <c r="CA12" i="13" s="1"/>
  <c r="CE11" i="13"/>
  <c r="AA11" i="13"/>
  <c r="W11" i="13"/>
  <c r="B11" i="13"/>
  <c r="DC11" i="13" s="1"/>
  <c r="CC11" i="13" s="1"/>
  <c r="A5" i="13"/>
  <c r="A4" i="13"/>
  <c r="A3" i="13"/>
  <c r="A2" i="13"/>
  <c r="DA145" i="13" l="1"/>
  <c r="CA145" i="13" s="1"/>
  <c r="DA147" i="13"/>
  <c r="CA147" i="13" s="1"/>
  <c r="DD145" i="13"/>
  <c r="CD145" i="13" s="1"/>
  <c r="DB147" i="13"/>
  <c r="CB147" i="13" s="1"/>
  <c r="DD57" i="13"/>
  <c r="CD57" i="13" s="1"/>
  <c r="DA40" i="13"/>
  <c r="CA40" i="13" s="1"/>
  <c r="DC42" i="13"/>
  <c r="CC42" i="13" s="1"/>
  <c r="DB48" i="13"/>
  <c r="CB48" i="13" s="1"/>
  <c r="DB52" i="13"/>
  <c r="CB52" i="13" s="1"/>
  <c r="DC59" i="13"/>
  <c r="CC59" i="13" s="1"/>
  <c r="DB142" i="13"/>
  <c r="CB142" i="13" s="1"/>
  <c r="DA149" i="13"/>
  <c r="CA149" i="13" s="1"/>
  <c r="V149" i="13" s="1"/>
  <c r="DB152" i="13"/>
  <c r="CB152" i="13" s="1"/>
  <c r="DA162" i="13"/>
  <c r="CA162" i="13" s="1"/>
  <c r="DB59" i="13"/>
  <c r="CB59" i="13" s="1"/>
  <c r="DC69" i="13"/>
  <c r="CC69" i="13" s="1"/>
  <c r="DD38" i="13"/>
  <c r="CD38" i="13" s="1"/>
  <c r="DD16" i="13"/>
  <c r="CD16" i="13" s="1"/>
  <c r="DB18" i="13"/>
  <c r="CB18" i="13" s="1"/>
  <c r="DD22" i="13"/>
  <c r="CD22" i="13" s="1"/>
  <c r="DA35" i="13"/>
  <c r="CA35" i="13" s="1"/>
  <c r="DD43" i="13"/>
  <c r="CD43" i="13" s="1"/>
  <c r="DB47" i="13"/>
  <c r="CB47" i="13" s="1"/>
  <c r="DB51" i="13"/>
  <c r="CB51" i="13" s="1"/>
  <c r="AG51" i="13" s="1"/>
  <c r="DB55" i="13"/>
  <c r="CB55" i="13" s="1"/>
  <c r="DB149" i="13"/>
  <c r="CB149" i="13" s="1"/>
  <c r="DD150" i="13"/>
  <c r="CD150" i="13" s="1"/>
  <c r="DB162" i="13"/>
  <c r="CB162" i="13" s="1"/>
  <c r="C164" i="13"/>
  <c r="DB164" i="13" s="1"/>
  <c r="CB164" i="13" s="1"/>
  <c r="DC14" i="13"/>
  <c r="CC14" i="13" s="1"/>
  <c r="DD12" i="13"/>
  <c r="CD12" i="13" s="1"/>
  <c r="DD15" i="13"/>
  <c r="CD15" i="13" s="1"/>
  <c r="DC18" i="13"/>
  <c r="CC18" i="13" s="1"/>
  <c r="DB39" i="13"/>
  <c r="CB39" i="13" s="1"/>
  <c r="DD42" i="13"/>
  <c r="CD42" i="13" s="1"/>
  <c r="DB56" i="13"/>
  <c r="CB56" i="13" s="1"/>
  <c r="C160" i="13"/>
  <c r="DD160" i="13" s="1"/>
  <c r="CD160" i="13" s="1"/>
  <c r="C162" i="13"/>
  <c r="C165" i="13"/>
  <c r="C167" i="13"/>
  <c r="DC167" i="13" s="1"/>
  <c r="CC167" i="13" s="1"/>
  <c r="DB11" i="13"/>
  <c r="CB11" i="13" s="1"/>
  <c r="DA14" i="13"/>
  <c r="CA14" i="13" s="1"/>
  <c r="DA15" i="13"/>
  <c r="CA15" i="13" s="1"/>
  <c r="DD19" i="13"/>
  <c r="CD19" i="13" s="1"/>
  <c r="DA22" i="13"/>
  <c r="CA22" i="13" s="1"/>
  <c r="DA23" i="13"/>
  <c r="CA23" i="13" s="1"/>
  <c r="DA26" i="13"/>
  <c r="CA26" i="13" s="1"/>
  <c r="DA27" i="13"/>
  <c r="CA27" i="13" s="1"/>
  <c r="DA30" i="13"/>
  <c r="CA30" i="13" s="1"/>
  <c r="DA31" i="13"/>
  <c r="CA31" i="13" s="1"/>
  <c r="DB35" i="13"/>
  <c r="CB35" i="13" s="1"/>
  <c r="DA36" i="13"/>
  <c r="CA36" i="13" s="1"/>
  <c r="DC39" i="13"/>
  <c r="CC39" i="13" s="1"/>
  <c r="DD41" i="13"/>
  <c r="CD41" i="13" s="1"/>
  <c r="DC41" i="13"/>
  <c r="CC41" i="13" s="1"/>
  <c r="DD46" i="13"/>
  <c r="CD46" i="13" s="1"/>
  <c r="DD47" i="13"/>
  <c r="CD47" i="13" s="1"/>
  <c r="DD51" i="13"/>
  <c r="CD51" i="13" s="1"/>
  <c r="DD53" i="13"/>
  <c r="CD53" i="13" s="1"/>
  <c r="DC55" i="13"/>
  <c r="CC55" i="13" s="1"/>
  <c r="DA63" i="13"/>
  <c r="CA63" i="13" s="1"/>
  <c r="DA64" i="13"/>
  <c r="CA64" i="13" s="1"/>
  <c r="DA67" i="13"/>
  <c r="CA67" i="13" s="1"/>
  <c r="DB68" i="13"/>
  <c r="CB68" i="13" s="1"/>
  <c r="DD69" i="13"/>
  <c r="CD69" i="13" s="1"/>
  <c r="DA141" i="13"/>
  <c r="CA141" i="13" s="1"/>
  <c r="DD149" i="13"/>
  <c r="CD149" i="13" s="1"/>
  <c r="DC152" i="13"/>
  <c r="CC152" i="13" s="1"/>
  <c r="V152" i="13" s="1"/>
  <c r="DA153" i="13"/>
  <c r="CA153" i="13" s="1"/>
  <c r="DD154" i="13"/>
  <c r="CD154" i="13" s="1"/>
  <c r="DC43" i="13"/>
  <c r="CC43" i="13" s="1"/>
  <c r="DD151" i="13"/>
  <c r="CD151" i="13" s="1"/>
  <c r="DC154" i="13"/>
  <c r="CC154" i="13" s="1"/>
  <c r="DD161" i="13"/>
  <c r="CD161" i="13" s="1"/>
  <c r="E171" i="13"/>
  <c r="AA71" i="13"/>
  <c r="DB15" i="13"/>
  <c r="CB15" i="13" s="1"/>
  <c r="DA19" i="13"/>
  <c r="CA19" i="13" s="1"/>
  <c r="DB22" i="13"/>
  <c r="CB22" i="13" s="1"/>
  <c r="DB26" i="13"/>
  <c r="CB26" i="13" s="1"/>
  <c r="DB30" i="13"/>
  <c r="CB30" i="13" s="1"/>
  <c r="DC38" i="13"/>
  <c r="CC38" i="13" s="1"/>
  <c r="DA43" i="13"/>
  <c r="CA43" i="13" s="1"/>
  <c r="DA47" i="13"/>
  <c r="CA47" i="13" s="1"/>
  <c r="DA48" i="13"/>
  <c r="CA48" i="13" s="1"/>
  <c r="DA51" i="13"/>
  <c r="CA51" i="13" s="1"/>
  <c r="DA52" i="13"/>
  <c r="CA52" i="13" s="1"/>
  <c r="DA56" i="13"/>
  <c r="CA56" i="13" s="1"/>
  <c r="DA60" i="13"/>
  <c r="CA60" i="13" s="1"/>
  <c r="DB63" i="13"/>
  <c r="CB63" i="13" s="1"/>
  <c r="DB64" i="13"/>
  <c r="CB64" i="13" s="1"/>
  <c r="DB67" i="13"/>
  <c r="CB67" i="13" s="1"/>
  <c r="DD68" i="13"/>
  <c r="CD68" i="13" s="1"/>
  <c r="DD141" i="13"/>
  <c r="CD141" i="13" s="1"/>
  <c r="DD143" i="13"/>
  <c r="CD143" i="13" s="1"/>
  <c r="DD147" i="13"/>
  <c r="CD147" i="13" s="1"/>
  <c r="V147" i="13" s="1"/>
  <c r="DB148" i="13"/>
  <c r="CB148" i="13" s="1"/>
  <c r="V148" i="13" s="1"/>
  <c r="DC150" i="13"/>
  <c r="CC150" i="13" s="1"/>
  <c r="V150" i="13" s="1"/>
  <c r="DA151" i="13"/>
  <c r="CA151" i="13" s="1"/>
  <c r="DD152" i="13"/>
  <c r="CD152" i="13" s="1"/>
  <c r="DB153" i="13"/>
  <c r="CB153" i="13" s="1"/>
  <c r="DA161" i="13"/>
  <c r="CA161" i="13" s="1"/>
  <c r="DD162" i="13"/>
  <c r="CD162" i="13" s="1"/>
  <c r="C169" i="13"/>
  <c r="DA170" i="13"/>
  <c r="CA170" i="13" s="1"/>
  <c r="C186" i="13"/>
  <c r="DA186" i="13" s="1"/>
  <c r="CA186" i="13" s="1"/>
  <c r="DA11" i="13"/>
  <c r="AR162" i="13"/>
  <c r="DC22" i="13"/>
  <c r="CC22" i="13" s="1"/>
  <c r="DD24" i="13"/>
  <c r="CD24" i="13" s="1"/>
  <c r="DC25" i="13"/>
  <c r="CC25" i="13" s="1"/>
  <c r="DC29" i="13"/>
  <c r="CC29" i="13" s="1"/>
  <c r="DB43" i="13"/>
  <c r="CB43" i="13" s="1"/>
  <c r="DC63" i="13"/>
  <c r="CC63" i="13" s="1"/>
  <c r="DD65" i="13"/>
  <c r="CD65" i="13" s="1"/>
  <c r="DA65" i="13"/>
  <c r="CA65" i="13" s="1"/>
  <c r="DC67" i="13"/>
  <c r="CC67" i="13" s="1"/>
  <c r="DC148" i="13"/>
  <c r="CC148" i="13" s="1"/>
  <c r="DB151" i="13"/>
  <c r="CB151" i="13" s="1"/>
  <c r="DD153" i="13"/>
  <c r="CD153" i="13" s="1"/>
  <c r="DB154" i="13"/>
  <c r="CB154" i="13" s="1"/>
  <c r="V154" i="13" s="1"/>
  <c r="C163" i="13"/>
  <c r="DA163" i="13" s="1"/>
  <c r="CA163" i="13" s="1"/>
  <c r="C176" i="13"/>
  <c r="DA176" i="13" s="1"/>
  <c r="CA176" i="13" s="1"/>
  <c r="CA11" i="13"/>
  <c r="DC20" i="13"/>
  <c r="CC20" i="13" s="1"/>
  <c r="DB20" i="13"/>
  <c r="CB20" i="13" s="1"/>
  <c r="DB21" i="13"/>
  <c r="CB21" i="13" s="1"/>
  <c r="DA21" i="13"/>
  <c r="CA21" i="13" s="1"/>
  <c r="DD21" i="13"/>
  <c r="CD21" i="13" s="1"/>
  <c r="DB45" i="13"/>
  <c r="CB45" i="13" s="1"/>
  <c r="DC45" i="13"/>
  <c r="CC45" i="13" s="1"/>
  <c r="DD45" i="13"/>
  <c r="CD45" i="13" s="1"/>
  <c r="DA45" i="13"/>
  <c r="CA45" i="13" s="1"/>
  <c r="DC16" i="13"/>
  <c r="CC16" i="13" s="1"/>
  <c r="DB16" i="13"/>
  <c r="CB16" i="13" s="1"/>
  <c r="DB17" i="13"/>
  <c r="CB17" i="13" s="1"/>
  <c r="DA17" i="13"/>
  <c r="CA17" i="13" s="1"/>
  <c r="DD17" i="13"/>
  <c r="CD17" i="13" s="1"/>
  <c r="DB61" i="13"/>
  <c r="CB61" i="13" s="1"/>
  <c r="DC61" i="13"/>
  <c r="CC61" i="13" s="1"/>
  <c r="DD61" i="13"/>
  <c r="CD61" i="13" s="1"/>
  <c r="DA61" i="13"/>
  <c r="CA61" i="13" s="1"/>
  <c r="DC12" i="13"/>
  <c r="CC12" i="13" s="1"/>
  <c r="DB12" i="13"/>
  <c r="CB12" i="13" s="1"/>
  <c r="DB13" i="13"/>
  <c r="CB13" i="13" s="1"/>
  <c r="DA13" i="13"/>
  <c r="CA13" i="13" s="1"/>
  <c r="DD18" i="13"/>
  <c r="CD18" i="13" s="1"/>
  <c r="DA20" i="13"/>
  <c r="CA20" i="13" s="1"/>
  <c r="DC28" i="13"/>
  <c r="CC28" i="13" s="1"/>
  <c r="DB28" i="13"/>
  <c r="CB28" i="13" s="1"/>
  <c r="DA28" i="13"/>
  <c r="CA28" i="13" s="1"/>
  <c r="DC32" i="13"/>
  <c r="CC32" i="13" s="1"/>
  <c r="DB32" i="13"/>
  <c r="CB32" i="13" s="1"/>
  <c r="DA32" i="13"/>
  <c r="CA32" i="13" s="1"/>
  <c r="DB37" i="13"/>
  <c r="CB37" i="13" s="1"/>
  <c r="DD37" i="13"/>
  <c r="CD37" i="13" s="1"/>
  <c r="DC37" i="13"/>
  <c r="CC37" i="13" s="1"/>
  <c r="DA62" i="13"/>
  <c r="CA62" i="13" s="1"/>
  <c r="DB62" i="13"/>
  <c r="CB62" i="13" s="1"/>
  <c r="DC62" i="13"/>
  <c r="CC62" i="13" s="1"/>
  <c r="W71" i="13"/>
  <c r="DD14" i="13"/>
  <c r="CD14" i="13" s="1"/>
  <c r="AG14" i="13" s="1"/>
  <c r="DA16" i="13"/>
  <c r="CA16" i="13" s="1"/>
  <c r="DD20" i="13"/>
  <c r="CD20" i="13" s="1"/>
  <c r="DC21" i="13"/>
  <c r="CC21" i="13" s="1"/>
  <c r="DD23" i="13"/>
  <c r="CD23" i="13" s="1"/>
  <c r="DD26" i="13"/>
  <c r="CD26" i="13" s="1"/>
  <c r="DD27" i="13"/>
  <c r="CD27" i="13" s="1"/>
  <c r="DD28" i="13"/>
  <c r="CD28" i="13" s="1"/>
  <c r="DD30" i="13"/>
  <c r="CD30" i="13" s="1"/>
  <c r="DD31" i="13"/>
  <c r="CD31" i="13" s="1"/>
  <c r="DD32" i="13"/>
  <c r="CD32" i="13" s="1"/>
  <c r="DA37" i="13"/>
  <c r="CA37" i="13" s="1"/>
  <c r="DC44" i="13"/>
  <c r="CC44" i="13" s="1"/>
  <c r="DD44" i="13"/>
  <c r="CD44" i="13" s="1"/>
  <c r="DB44" i="13"/>
  <c r="CB44" i="13" s="1"/>
  <c r="DA44" i="13"/>
  <c r="CA44" i="13" s="1"/>
  <c r="DD49" i="13"/>
  <c r="CD49" i="13" s="1"/>
  <c r="DD62" i="13"/>
  <c r="CD62" i="13" s="1"/>
  <c r="DA34" i="13"/>
  <c r="CA34" i="13" s="1"/>
  <c r="DD34" i="13"/>
  <c r="CD34" i="13" s="1"/>
  <c r="DC34" i="13"/>
  <c r="CC34" i="13" s="1"/>
  <c r="DA46" i="13"/>
  <c r="CA46" i="13" s="1"/>
  <c r="DB46" i="13"/>
  <c r="CB46" i="13" s="1"/>
  <c r="DC46" i="13"/>
  <c r="CC46" i="13" s="1"/>
  <c r="DD13" i="13"/>
  <c r="CD13" i="13" s="1"/>
  <c r="DC24" i="13"/>
  <c r="CC24" i="13" s="1"/>
  <c r="DB24" i="13"/>
  <c r="CB24" i="13" s="1"/>
  <c r="DA24" i="13"/>
  <c r="CA24" i="13" s="1"/>
  <c r="DD25" i="13"/>
  <c r="CD25" i="13" s="1"/>
  <c r="DD29" i="13"/>
  <c r="CD29" i="13" s="1"/>
  <c r="DA33" i="13"/>
  <c r="CA33" i="13" s="1"/>
  <c r="DB40" i="13"/>
  <c r="CB40" i="13" s="1"/>
  <c r="DB57" i="13"/>
  <c r="CB57" i="13" s="1"/>
  <c r="DC57" i="13"/>
  <c r="CC57" i="13" s="1"/>
  <c r="DA58" i="13"/>
  <c r="CA58" i="13" s="1"/>
  <c r="DB58" i="13"/>
  <c r="CB58" i="13" s="1"/>
  <c r="DD58" i="13"/>
  <c r="CD58" i="13" s="1"/>
  <c r="DD176" i="13"/>
  <c r="CD176" i="13" s="1"/>
  <c r="DG176" i="13"/>
  <c r="CG176" i="13" s="1"/>
  <c r="DB176" i="13"/>
  <c r="CB176" i="13" s="1"/>
  <c r="DC176" i="13"/>
  <c r="CC176" i="13" s="1"/>
  <c r="DF176" i="13"/>
  <c r="CF176" i="13" s="1"/>
  <c r="DE176" i="13"/>
  <c r="CE176" i="13" s="1"/>
  <c r="DD180" i="13"/>
  <c r="CD180" i="13" s="1"/>
  <c r="DG180" i="13"/>
  <c r="CG180" i="13" s="1"/>
  <c r="DB180" i="13"/>
  <c r="CB180" i="13" s="1"/>
  <c r="DC180" i="13"/>
  <c r="CC180" i="13" s="1"/>
  <c r="DF180" i="13"/>
  <c r="CF180" i="13" s="1"/>
  <c r="DE180" i="13"/>
  <c r="CE180" i="13" s="1"/>
  <c r="DD184" i="13"/>
  <c r="CD184" i="13" s="1"/>
  <c r="DG184" i="13"/>
  <c r="CG184" i="13" s="1"/>
  <c r="DB184" i="13"/>
  <c r="CB184" i="13" s="1"/>
  <c r="DC184" i="13"/>
  <c r="CC184" i="13" s="1"/>
  <c r="DF184" i="13"/>
  <c r="CF184" i="13" s="1"/>
  <c r="DE184" i="13"/>
  <c r="CE184" i="13" s="1"/>
  <c r="DC15" i="13"/>
  <c r="CC15" i="13" s="1"/>
  <c r="DC19" i="13"/>
  <c r="CC19" i="13" s="1"/>
  <c r="DC23" i="13"/>
  <c r="CC23" i="13" s="1"/>
  <c r="AG23" i="13" s="1"/>
  <c r="DA25" i="13"/>
  <c r="CA25" i="13" s="1"/>
  <c r="DC27" i="13"/>
  <c r="CC27" i="13" s="1"/>
  <c r="DA29" i="13"/>
  <c r="CA29" i="13" s="1"/>
  <c r="DC31" i="13"/>
  <c r="CC31" i="13" s="1"/>
  <c r="DC33" i="13"/>
  <c r="CC33" i="13" s="1"/>
  <c r="DB36" i="13"/>
  <c r="CB36" i="13" s="1"/>
  <c r="DD39" i="13"/>
  <c r="CD39" i="13" s="1"/>
  <c r="DD40" i="13"/>
  <c r="CD40" i="13" s="1"/>
  <c r="DB42" i="13"/>
  <c r="CB42" i="13" s="1"/>
  <c r="AG42" i="13" s="1"/>
  <c r="DB53" i="13"/>
  <c r="CB53" i="13" s="1"/>
  <c r="DC53" i="13"/>
  <c r="CC53" i="13" s="1"/>
  <c r="DA54" i="13"/>
  <c r="CA54" i="13" s="1"/>
  <c r="DB54" i="13"/>
  <c r="CB54" i="13" s="1"/>
  <c r="DD54" i="13"/>
  <c r="CD54" i="13" s="1"/>
  <c r="DD59" i="13"/>
  <c r="CD59" i="13" s="1"/>
  <c r="AG59" i="13" s="1"/>
  <c r="DD170" i="13"/>
  <c r="CD170" i="13" s="1"/>
  <c r="DC170" i="13"/>
  <c r="CC170" i="13" s="1"/>
  <c r="B71" i="13"/>
  <c r="DD11" i="13"/>
  <c r="CD11" i="13" s="1"/>
  <c r="DD33" i="13"/>
  <c r="CD33" i="13" s="1"/>
  <c r="DD35" i="13"/>
  <c r="CD35" i="13" s="1"/>
  <c r="DB38" i="13"/>
  <c r="CB38" i="13" s="1"/>
  <c r="AG38" i="13" s="1"/>
  <c r="DA41" i="13"/>
  <c r="CA41" i="13" s="1"/>
  <c r="AG41" i="13" s="1"/>
  <c r="DB49" i="13"/>
  <c r="CB49" i="13" s="1"/>
  <c r="DC49" i="13"/>
  <c r="CC49" i="13" s="1"/>
  <c r="DA50" i="13"/>
  <c r="CA50" i="13" s="1"/>
  <c r="DB50" i="13"/>
  <c r="CB50" i="13" s="1"/>
  <c r="DD50" i="13"/>
  <c r="CD50" i="13" s="1"/>
  <c r="DD55" i="13"/>
  <c r="CD55" i="13" s="1"/>
  <c r="DA57" i="13"/>
  <c r="CA57" i="13" s="1"/>
  <c r="DB65" i="13"/>
  <c r="CB65" i="13" s="1"/>
  <c r="DC65" i="13"/>
  <c r="CC65" i="13" s="1"/>
  <c r="DA66" i="13"/>
  <c r="CA66" i="13" s="1"/>
  <c r="DB66" i="13"/>
  <c r="CB66" i="13" s="1"/>
  <c r="DD66" i="13"/>
  <c r="CD66" i="13" s="1"/>
  <c r="DA70" i="13"/>
  <c r="CA70" i="13" s="1"/>
  <c r="DC70" i="13"/>
  <c r="CC70" i="13" s="1"/>
  <c r="DD70" i="13"/>
  <c r="CD70" i="13" s="1"/>
  <c r="DD142" i="13"/>
  <c r="CD142" i="13" s="1"/>
  <c r="DA142" i="13"/>
  <c r="CA142" i="13" s="1"/>
  <c r="DD144" i="13"/>
  <c r="CD144" i="13" s="1"/>
  <c r="DA144" i="13"/>
  <c r="CA144" i="13" s="1"/>
  <c r="DB144" i="13"/>
  <c r="CB144" i="13" s="1"/>
  <c r="DD164" i="13"/>
  <c r="CD164" i="13" s="1"/>
  <c r="DC166" i="13"/>
  <c r="CC166" i="13" s="1"/>
  <c r="DD166" i="13"/>
  <c r="CD166" i="13" s="1"/>
  <c r="DB166" i="13"/>
  <c r="CB166" i="13" s="1"/>
  <c r="DA166" i="13"/>
  <c r="CA166" i="13" s="1"/>
  <c r="DC168" i="13"/>
  <c r="CC168" i="13" s="1"/>
  <c r="DD168" i="13"/>
  <c r="CD168" i="13" s="1"/>
  <c r="DB168" i="13"/>
  <c r="CB168" i="13" s="1"/>
  <c r="DA168" i="13"/>
  <c r="CA168" i="13" s="1"/>
  <c r="DD178" i="13"/>
  <c r="CD178" i="13" s="1"/>
  <c r="DG178" i="13"/>
  <c r="CG178" i="13" s="1"/>
  <c r="DB178" i="13"/>
  <c r="CB178" i="13" s="1"/>
  <c r="DC178" i="13"/>
  <c r="CC178" i="13" s="1"/>
  <c r="DF178" i="13"/>
  <c r="CF178" i="13" s="1"/>
  <c r="DE178" i="13"/>
  <c r="CE178" i="13" s="1"/>
  <c r="DD182" i="13"/>
  <c r="CD182" i="13" s="1"/>
  <c r="DG182" i="13"/>
  <c r="CG182" i="13" s="1"/>
  <c r="DB182" i="13"/>
  <c r="CB182" i="13" s="1"/>
  <c r="DC182" i="13"/>
  <c r="CC182" i="13" s="1"/>
  <c r="DF182" i="13"/>
  <c r="CF182" i="13" s="1"/>
  <c r="DE182" i="13"/>
  <c r="CE182" i="13" s="1"/>
  <c r="DG186" i="13"/>
  <c r="CG186" i="13" s="1"/>
  <c r="DC186" i="13"/>
  <c r="CC186" i="13" s="1"/>
  <c r="DE186" i="13"/>
  <c r="CE186" i="13" s="1"/>
  <c r="DD48" i="13"/>
  <c r="CD48" i="13" s="1"/>
  <c r="DD52" i="13"/>
  <c r="CD52" i="13" s="1"/>
  <c r="DD56" i="13"/>
  <c r="CD56" i="13" s="1"/>
  <c r="DD60" i="13"/>
  <c r="CD60" i="13" s="1"/>
  <c r="DD64" i="13"/>
  <c r="CD64" i="13" s="1"/>
  <c r="AG64" i="13" s="1"/>
  <c r="DA68" i="13"/>
  <c r="CA68" i="13" s="1"/>
  <c r="DA146" i="13"/>
  <c r="CA146" i="13" s="1"/>
  <c r="DB146" i="13"/>
  <c r="CB146" i="13" s="1"/>
  <c r="DD146" i="13"/>
  <c r="CD146" i="13" s="1"/>
  <c r="DC160" i="13"/>
  <c r="CC160" i="13" s="1"/>
  <c r="DC163" i="13"/>
  <c r="CC163" i="13" s="1"/>
  <c r="DB163" i="13"/>
  <c r="CB163" i="13" s="1"/>
  <c r="DC165" i="13"/>
  <c r="CC165" i="13" s="1"/>
  <c r="DA165" i="13"/>
  <c r="CA165" i="13" s="1"/>
  <c r="DB165" i="13"/>
  <c r="CB165" i="13" s="1"/>
  <c r="DD165" i="13"/>
  <c r="CD165" i="13" s="1"/>
  <c r="DD167" i="13"/>
  <c r="CD167" i="13" s="1"/>
  <c r="DA69" i="13"/>
  <c r="CA69" i="13" s="1"/>
  <c r="DD140" i="13"/>
  <c r="CD140" i="13" s="1"/>
  <c r="DA140" i="13"/>
  <c r="CA140" i="13" s="1"/>
  <c r="DC140" i="13"/>
  <c r="CC140" i="13" s="1"/>
  <c r="DC146" i="13"/>
  <c r="CC146" i="13" s="1"/>
  <c r="D171" i="13"/>
  <c r="B155" i="13"/>
  <c r="DC139" i="13"/>
  <c r="CC139" i="13" s="1"/>
  <c r="DC141" i="13"/>
  <c r="CC141" i="13" s="1"/>
  <c r="V141" i="13" s="1"/>
  <c r="DC143" i="13"/>
  <c r="CC143" i="13" s="1"/>
  <c r="V143" i="13" s="1"/>
  <c r="DC145" i="13"/>
  <c r="CC145" i="13" s="1"/>
  <c r="V145" i="13" s="1"/>
  <c r="C177" i="13"/>
  <c r="C179" i="13"/>
  <c r="C181" i="13"/>
  <c r="C183" i="13"/>
  <c r="C185" i="13"/>
  <c r="DB139" i="13"/>
  <c r="CB139" i="13" s="1"/>
  <c r="DB161" i="13"/>
  <c r="CB161" i="13" s="1"/>
  <c r="C161" i="13"/>
  <c r="DB167" i="13" l="1"/>
  <c r="CB167" i="13" s="1"/>
  <c r="AG26" i="13"/>
  <c r="DA167" i="13"/>
  <c r="CA167" i="13" s="1"/>
  <c r="V144" i="13"/>
  <c r="AG15" i="13"/>
  <c r="AG40" i="13"/>
  <c r="V139" i="13"/>
  <c r="V153" i="13"/>
  <c r="AG30" i="13"/>
  <c r="AG22" i="13"/>
  <c r="AG69" i="13"/>
  <c r="AG68" i="13"/>
  <c r="DC164" i="13"/>
  <c r="CC164" i="13" s="1"/>
  <c r="AG12" i="13"/>
  <c r="AG67" i="13"/>
  <c r="AG52" i="13"/>
  <c r="DA160" i="13"/>
  <c r="CA160" i="13" s="1"/>
  <c r="AG48" i="13"/>
  <c r="DA164" i="13"/>
  <c r="CA164" i="13" s="1"/>
  <c r="AG49" i="13"/>
  <c r="AG31" i="13"/>
  <c r="DB160" i="13"/>
  <c r="CB160" i="13" s="1"/>
  <c r="AR160" i="13" s="1"/>
  <c r="AG35" i="13"/>
  <c r="AG25" i="13"/>
  <c r="AG18" i="13"/>
  <c r="AG47" i="13"/>
  <c r="C171" i="13"/>
  <c r="V140" i="13"/>
  <c r="AG60" i="13"/>
  <c r="AG39" i="13"/>
  <c r="AG19" i="13"/>
  <c r="AG44" i="13"/>
  <c r="AG37" i="13"/>
  <c r="DD163" i="13"/>
  <c r="CD163" i="13" s="1"/>
  <c r="DB186" i="13"/>
  <c r="CB186" i="13" s="1"/>
  <c r="AU178" i="13"/>
  <c r="AG65" i="13"/>
  <c r="AU180" i="13"/>
  <c r="AG24" i="13"/>
  <c r="V151" i="13"/>
  <c r="AG43" i="13"/>
  <c r="AU182" i="13"/>
  <c r="AG34" i="13"/>
  <c r="AG45" i="13"/>
  <c r="AR161" i="13"/>
  <c r="AG56" i="13"/>
  <c r="DF186" i="13"/>
  <c r="CF186" i="13" s="1"/>
  <c r="DD186" i="13"/>
  <c r="CD186" i="13" s="1"/>
  <c r="AG55" i="13"/>
  <c r="AR170" i="13"/>
  <c r="AG53" i="13"/>
  <c r="AG36" i="13"/>
  <c r="AG27" i="13"/>
  <c r="AU184" i="13"/>
  <c r="AU176" i="13"/>
  <c r="AG63" i="13"/>
  <c r="AG13" i="13"/>
  <c r="DF179" i="13"/>
  <c r="CF179" i="13" s="1"/>
  <c r="DB179" i="13"/>
  <c r="CB179" i="13" s="1"/>
  <c r="DE179" i="13"/>
  <c r="CE179" i="13" s="1"/>
  <c r="DG179" i="13"/>
  <c r="CG179" i="13" s="1"/>
  <c r="DA179" i="13"/>
  <c r="CA179" i="13" s="1"/>
  <c r="DC179" i="13"/>
  <c r="CC179" i="13" s="1"/>
  <c r="DD179" i="13"/>
  <c r="CD179" i="13" s="1"/>
  <c r="AR165" i="13"/>
  <c r="V146" i="13"/>
  <c r="AG33" i="13"/>
  <c r="AG46" i="13"/>
  <c r="AG20" i="13"/>
  <c r="AG61" i="13"/>
  <c r="AG21" i="13"/>
  <c r="AG11" i="13"/>
  <c r="DF183" i="13"/>
  <c r="CF183" i="13" s="1"/>
  <c r="DB183" i="13"/>
  <c r="CB183" i="13" s="1"/>
  <c r="DE183" i="13"/>
  <c r="CE183" i="13" s="1"/>
  <c r="DG183" i="13"/>
  <c r="CG183" i="13" s="1"/>
  <c r="DA183" i="13"/>
  <c r="CA183" i="13" s="1"/>
  <c r="DC183" i="13"/>
  <c r="CC183" i="13" s="1"/>
  <c r="DD183" i="13"/>
  <c r="CD183" i="13" s="1"/>
  <c r="V142" i="13"/>
  <c r="AG70" i="13"/>
  <c r="AG29" i="13"/>
  <c r="AG58" i="13"/>
  <c r="AG32" i="13"/>
  <c r="AG17" i="13"/>
  <c r="DF181" i="13"/>
  <c r="CF181" i="13" s="1"/>
  <c r="DB181" i="13"/>
  <c r="CB181" i="13" s="1"/>
  <c r="DE181" i="13"/>
  <c r="CE181" i="13" s="1"/>
  <c r="DG181" i="13"/>
  <c r="CG181" i="13" s="1"/>
  <c r="DA181" i="13"/>
  <c r="CA181" i="13" s="1"/>
  <c r="DD181" i="13"/>
  <c r="CD181" i="13" s="1"/>
  <c r="DC181" i="13"/>
  <c r="CC181" i="13" s="1"/>
  <c r="AR167" i="13"/>
  <c r="AR163" i="13"/>
  <c r="AG57" i="13"/>
  <c r="AG62" i="13"/>
  <c r="DF185" i="13"/>
  <c r="CF185" i="13" s="1"/>
  <c r="DB185" i="13"/>
  <c r="CB185" i="13" s="1"/>
  <c r="DE185" i="13"/>
  <c r="CE185" i="13" s="1"/>
  <c r="DG185" i="13"/>
  <c r="CG185" i="13" s="1"/>
  <c r="DA185" i="13"/>
  <c r="CA185" i="13" s="1"/>
  <c r="DD185" i="13"/>
  <c r="CD185" i="13" s="1"/>
  <c r="DC185" i="13"/>
  <c r="CC185" i="13" s="1"/>
  <c r="DF177" i="13"/>
  <c r="CF177" i="13" s="1"/>
  <c r="DB177" i="13"/>
  <c r="CB177" i="13" s="1"/>
  <c r="DE177" i="13"/>
  <c r="CE177" i="13" s="1"/>
  <c r="DG177" i="13"/>
  <c r="CG177" i="13" s="1"/>
  <c r="DA177" i="13"/>
  <c r="CA177" i="13" s="1"/>
  <c r="DD177" i="13"/>
  <c r="CD177" i="13" s="1"/>
  <c r="DC177" i="13"/>
  <c r="CC177" i="13" s="1"/>
  <c r="AR168" i="13"/>
  <c r="AR166" i="13"/>
  <c r="AR164" i="13"/>
  <c r="AG66" i="13"/>
  <c r="AG50" i="13"/>
  <c r="A262" i="13"/>
  <c r="AG54" i="13"/>
  <c r="AG16" i="13"/>
  <c r="AG28" i="13"/>
  <c r="AU186" i="13" l="1"/>
  <c r="AU181" i="13"/>
  <c r="AU179" i="13"/>
  <c r="AU177" i="13"/>
  <c r="B262" i="13"/>
  <c r="AU185" i="13"/>
  <c r="AU183" i="13"/>
  <c r="N3" i="14"/>
  <c r="S5" i="19" l="1"/>
  <c r="T5" i="19"/>
  <c r="S6" i="19"/>
  <c r="T6" i="19"/>
  <c r="S7" i="19"/>
  <c r="T7" i="19"/>
  <c r="S8" i="19"/>
  <c r="T8" i="19"/>
  <c r="S9" i="19"/>
  <c r="T9" i="19"/>
  <c r="S10" i="19"/>
  <c r="T10" i="19"/>
  <c r="S11" i="19"/>
  <c r="T11" i="19"/>
  <c r="S12" i="19"/>
  <c r="T12" i="19"/>
  <c r="S13" i="19"/>
  <c r="T13" i="19"/>
  <c r="S14" i="19"/>
  <c r="T14" i="19"/>
  <c r="S15" i="19"/>
  <c r="T15" i="19"/>
  <c r="S16" i="19"/>
  <c r="T16" i="19"/>
  <c r="S17" i="19"/>
  <c r="T17" i="19"/>
  <c r="S18" i="19"/>
  <c r="T18" i="19"/>
  <c r="S19" i="19"/>
  <c r="T19" i="19"/>
  <c r="S20" i="19"/>
  <c r="T20" i="19"/>
  <c r="S21" i="19"/>
  <c r="T21" i="19"/>
  <c r="S22" i="19"/>
  <c r="T22" i="19"/>
  <c r="S23" i="19"/>
  <c r="T23" i="19"/>
  <c r="S24" i="19"/>
  <c r="T24" i="19"/>
  <c r="S25" i="19"/>
  <c r="T25" i="19"/>
  <c r="S26" i="19"/>
  <c r="T26" i="19"/>
  <c r="S27" i="19"/>
  <c r="T27" i="19"/>
  <c r="S28" i="19"/>
  <c r="T28" i="19"/>
  <c r="S29" i="19"/>
  <c r="T29" i="19"/>
  <c r="S30" i="19"/>
  <c r="T30" i="19"/>
  <c r="S31" i="19"/>
  <c r="T31" i="19"/>
  <c r="S32" i="19"/>
  <c r="T32" i="19"/>
  <c r="S33" i="19"/>
  <c r="T33" i="19"/>
  <c r="S34" i="19"/>
  <c r="T34" i="19"/>
  <c r="S35" i="19"/>
  <c r="T35" i="19"/>
  <c r="S36" i="19"/>
  <c r="T36" i="19"/>
  <c r="S37" i="19"/>
  <c r="T37" i="19"/>
  <c r="S38" i="19"/>
  <c r="T38" i="19"/>
  <c r="S39" i="19"/>
  <c r="T39" i="19"/>
  <c r="S40" i="19"/>
  <c r="T40" i="19"/>
  <c r="S41" i="19"/>
  <c r="T41" i="19"/>
  <c r="S42" i="19"/>
  <c r="T42" i="19"/>
  <c r="S43" i="19"/>
  <c r="T43" i="19"/>
  <c r="S44" i="19"/>
  <c r="T44" i="19"/>
  <c r="S45" i="19"/>
  <c r="T45" i="19"/>
  <c r="S46" i="19"/>
  <c r="T46" i="19"/>
  <c r="S47" i="19"/>
  <c r="T47" i="19"/>
  <c r="S48" i="19"/>
  <c r="T48" i="19"/>
  <c r="S49" i="19"/>
  <c r="T49" i="19"/>
  <c r="S50" i="19"/>
  <c r="T50" i="19"/>
  <c r="S51" i="19"/>
  <c r="T51" i="19"/>
  <c r="S52" i="19"/>
  <c r="T52" i="19"/>
  <c r="S53" i="19"/>
  <c r="T53" i="19"/>
  <c r="S54" i="19"/>
  <c r="T54" i="19"/>
  <c r="S55" i="19"/>
  <c r="T55" i="19"/>
  <c r="S56" i="19"/>
  <c r="T56" i="19"/>
  <c r="S57" i="19"/>
  <c r="T57" i="19"/>
  <c r="S58" i="19"/>
  <c r="T58" i="19"/>
  <c r="S59" i="19"/>
  <c r="T59" i="19"/>
  <c r="S60" i="19"/>
  <c r="T60" i="19"/>
  <c r="S61" i="19"/>
  <c r="T61" i="19"/>
  <c r="S62" i="19"/>
  <c r="T62" i="19"/>
  <c r="S63" i="19"/>
  <c r="T63" i="19"/>
  <c r="S65" i="19"/>
  <c r="T65" i="19"/>
  <c r="T4" i="19"/>
  <c r="S4" i="19"/>
  <c r="O5" i="19"/>
  <c r="P5" i="19"/>
  <c r="O6" i="19"/>
  <c r="P6" i="19"/>
  <c r="O7" i="19"/>
  <c r="P7" i="19"/>
  <c r="O8" i="19"/>
  <c r="P8" i="19"/>
  <c r="O9" i="19"/>
  <c r="P9" i="19"/>
  <c r="O10" i="19"/>
  <c r="P10" i="19"/>
  <c r="O11" i="19"/>
  <c r="P11" i="19"/>
  <c r="O12" i="19"/>
  <c r="P12" i="19"/>
  <c r="O13" i="19"/>
  <c r="P13" i="19"/>
  <c r="O14" i="19"/>
  <c r="P14" i="19"/>
  <c r="O15" i="19"/>
  <c r="P15" i="19"/>
  <c r="O16" i="19"/>
  <c r="P16" i="19"/>
  <c r="O17" i="19"/>
  <c r="P17" i="19"/>
  <c r="O18" i="19"/>
  <c r="P18" i="19"/>
  <c r="O19" i="19"/>
  <c r="P19" i="19"/>
  <c r="O20" i="19"/>
  <c r="P20" i="19"/>
  <c r="O21" i="19"/>
  <c r="P21" i="19"/>
  <c r="O22" i="19"/>
  <c r="P22" i="19"/>
  <c r="O23" i="19"/>
  <c r="P23" i="19"/>
  <c r="O24" i="19"/>
  <c r="P24" i="19"/>
  <c r="O25" i="19"/>
  <c r="P25" i="19"/>
  <c r="O26" i="19"/>
  <c r="P26" i="19"/>
  <c r="O27" i="19"/>
  <c r="P27" i="19"/>
  <c r="O28" i="19"/>
  <c r="P28" i="19"/>
  <c r="O29" i="19"/>
  <c r="P29" i="19"/>
  <c r="O30" i="19"/>
  <c r="P30" i="19"/>
  <c r="O31" i="19"/>
  <c r="P31" i="19"/>
  <c r="O32" i="19"/>
  <c r="P32" i="19"/>
  <c r="O33" i="19"/>
  <c r="P33" i="19"/>
  <c r="O34" i="19"/>
  <c r="P34" i="19"/>
  <c r="O35" i="19"/>
  <c r="P35" i="19"/>
  <c r="O36" i="19"/>
  <c r="P36" i="19"/>
  <c r="O37" i="19"/>
  <c r="P37" i="19"/>
  <c r="O38" i="19"/>
  <c r="P38" i="19"/>
  <c r="O39" i="19"/>
  <c r="P39" i="19"/>
  <c r="O40" i="19"/>
  <c r="P40" i="19"/>
  <c r="O41" i="19"/>
  <c r="P41" i="19"/>
  <c r="O42" i="19"/>
  <c r="P42" i="19"/>
  <c r="O43" i="19"/>
  <c r="P43" i="19"/>
  <c r="O44" i="19"/>
  <c r="P44" i="19"/>
  <c r="O45" i="19"/>
  <c r="P45" i="19"/>
  <c r="O46" i="19"/>
  <c r="P46" i="19"/>
  <c r="O47" i="19"/>
  <c r="P47" i="19"/>
  <c r="O48" i="19"/>
  <c r="P48" i="19"/>
  <c r="O49" i="19"/>
  <c r="P49" i="19"/>
  <c r="O50" i="19"/>
  <c r="P50" i="19"/>
  <c r="O51" i="19"/>
  <c r="P51" i="19"/>
  <c r="O52" i="19"/>
  <c r="P52" i="19"/>
  <c r="O53" i="19"/>
  <c r="P53" i="19"/>
  <c r="O54" i="19"/>
  <c r="P54" i="19"/>
  <c r="O55" i="19"/>
  <c r="P55" i="19"/>
  <c r="O56" i="19"/>
  <c r="P56" i="19"/>
  <c r="O57" i="19"/>
  <c r="P57" i="19"/>
  <c r="O58" i="19"/>
  <c r="P58" i="19"/>
  <c r="O59" i="19"/>
  <c r="P59" i="19"/>
  <c r="O60" i="19"/>
  <c r="P60" i="19"/>
  <c r="O61" i="19"/>
  <c r="P61" i="19"/>
  <c r="O62" i="19"/>
  <c r="P62" i="19"/>
  <c r="O63" i="19"/>
  <c r="P63" i="19"/>
  <c r="O65" i="19"/>
  <c r="P65" i="19"/>
  <c r="P4" i="19"/>
  <c r="O4" i="19"/>
  <c r="K5" i="19"/>
  <c r="L5" i="19"/>
  <c r="K6" i="19"/>
  <c r="L6" i="19"/>
  <c r="K7" i="19"/>
  <c r="L7" i="19"/>
  <c r="K8" i="19"/>
  <c r="L8" i="19"/>
  <c r="K9" i="19"/>
  <c r="L9" i="19"/>
  <c r="K10" i="19"/>
  <c r="L10" i="19"/>
  <c r="K11" i="19"/>
  <c r="L11" i="19"/>
  <c r="K12" i="19"/>
  <c r="L12" i="19"/>
  <c r="K13" i="19"/>
  <c r="L13" i="19"/>
  <c r="K14" i="19"/>
  <c r="L14" i="19"/>
  <c r="K15" i="19"/>
  <c r="L15" i="19"/>
  <c r="K16" i="19"/>
  <c r="L16" i="19"/>
  <c r="K17" i="19"/>
  <c r="L17" i="19"/>
  <c r="K18" i="19"/>
  <c r="L18" i="19"/>
  <c r="K19" i="19"/>
  <c r="L19" i="19"/>
  <c r="K20" i="19"/>
  <c r="L20" i="19"/>
  <c r="K21" i="19"/>
  <c r="L21" i="19"/>
  <c r="K22" i="19"/>
  <c r="L22" i="19"/>
  <c r="K23" i="19"/>
  <c r="L23" i="19"/>
  <c r="K24" i="19"/>
  <c r="L24" i="19"/>
  <c r="K25" i="19"/>
  <c r="L25" i="19"/>
  <c r="K26" i="19"/>
  <c r="L26" i="19"/>
  <c r="K27" i="19"/>
  <c r="L27" i="19"/>
  <c r="K28" i="19"/>
  <c r="L28" i="19"/>
  <c r="K29" i="19"/>
  <c r="L29" i="19"/>
  <c r="K30" i="19"/>
  <c r="L30" i="19"/>
  <c r="K31" i="19"/>
  <c r="L31" i="19"/>
  <c r="K32" i="19"/>
  <c r="L32" i="19"/>
  <c r="K33" i="19"/>
  <c r="L33" i="19"/>
  <c r="K34" i="19"/>
  <c r="L34" i="19"/>
  <c r="K35" i="19"/>
  <c r="L35" i="19"/>
  <c r="K36" i="19"/>
  <c r="L36" i="19"/>
  <c r="K37" i="19"/>
  <c r="L37" i="19"/>
  <c r="K38" i="19"/>
  <c r="L38" i="19"/>
  <c r="K39" i="19"/>
  <c r="L39" i="19"/>
  <c r="K40" i="19"/>
  <c r="L40" i="19"/>
  <c r="K41" i="19"/>
  <c r="L41" i="19"/>
  <c r="K42" i="19"/>
  <c r="L42" i="19"/>
  <c r="K43" i="19"/>
  <c r="L43" i="19"/>
  <c r="K44" i="19"/>
  <c r="L44" i="19"/>
  <c r="K45" i="19"/>
  <c r="L45" i="19"/>
  <c r="K46" i="19"/>
  <c r="L46" i="19"/>
  <c r="K47" i="19"/>
  <c r="L47" i="19"/>
  <c r="K48" i="19"/>
  <c r="L48" i="19"/>
  <c r="K49" i="19"/>
  <c r="L49" i="19"/>
  <c r="K50" i="19"/>
  <c r="L50" i="19"/>
  <c r="K51" i="19"/>
  <c r="L51" i="19"/>
  <c r="K52" i="19"/>
  <c r="L52" i="19"/>
  <c r="K53" i="19"/>
  <c r="L53" i="19"/>
  <c r="K54" i="19"/>
  <c r="L54" i="19"/>
  <c r="K55" i="19"/>
  <c r="L55" i="19"/>
  <c r="K56" i="19"/>
  <c r="L56" i="19"/>
  <c r="K57" i="19"/>
  <c r="L57" i="19"/>
  <c r="K58" i="19"/>
  <c r="L58" i="19"/>
  <c r="K59" i="19"/>
  <c r="L59" i="19"/>
  <c r="K60" i="19"/>
  <c r="L60" i="19"/>
  <c r="K61" i="19"/>
  <c r="L61" i="19"/>
  <c r="K62" i="19"/>
  <c r="L62" i="19"/>
  <c r="K63" i="19"/>
  <c r="L63" i="19"/>
  <c r="K65" i="19"/>
  <c r="L65" i="19"/>
  <c r="L4" i="19"/>
  <c r="K4" i="19"/>
  <c r="G5" i="19"/>
  <c r="H5" i="19"/>
  <c r="G6" i="19"/>
  <c r="H6" i="19"/>
  <c r="G7" i="19"/>
  <c r="H7" i="19"/>
  <c r="G8" i="19"/>
  <c r="H8" i="19"/>
  <c r="G9" i="19"/>
  <c r="H9" i="19"/>
  <c r="G10" i="19"/>
  <c r="H10" i="19"/>
  <c r="G11" i="19"/>
  <c r="H11" i="19"/>
  <c r="G12" i="19"/>
  <c r="H12" i="19"/>
  <c r="G13" i="19"/>
  <c r="H13" i="19"/>
  <c r="G14" i="19"/>
  <c r="H14" i="19"/>
  <c r="G15" i="19"/>
  <c r="H15" i="19"/>
  <c r="G16" i="19"/>
  <c r="H16" i="19"/>
  <c r="G17" i="19"/>
  <c r="H17" i="19"/>
  <c r="G18" i="19"/>
  <c r="H18" i="19"/>
  <c r="G19" i="19"/>
  <c r="H19" i="19"/>
  <c r="G20" i="19"/>
  <c r="H20" i="19"/>
  <c r="G21" i="19"/>
  <c r="H21" i="19"/>
  <c r="G22" i="19"/>
  <c r="H22" i="19"/>
  <c r="G23" i="19"/>
  <c r="H23" i="19"/>
  <c r="G24" i="19"/>
  <c r="H24" i="19"/>
  <c r="G25" i="19"/>
  <c r="H25" i="19"/>
  <c r="G26" i="19"/>
  <c r="H26" i="19"/>
  <c r="G27" i="19"/>
  <c r="H27" i="19"/>
  <c r="G28" i="19"/>
  <c r="H28" i="19"/>
  <c r="G29" i="19"/>
  <c r="H29" i="19"/>
  <c r="G30" i="19"/>
  <c r="H30" i="19"/>
  <c r="G31" i="19"/>
  <c r="H31" i="19"/>
  <c r="G32" i="19"/>
  <c r="H32" i="19"/>
  <c r="G33" i="19"/>
  <c r="H33" i="19"/>
  <c r="G34" i="19"/>
  <c r="H34" i="19"/>
  <c r="G35" i="19"/>
  <c r="H35" i="19"/>
  <c r="G36" i="19"/>
  <c r="H36" i="19"/>
  <c r="G37" i="19"/>
  <c r="H37" i="19"/>
  <c r="G38" i="19"/>
  <c r="H38" i="19"/>
  <c r="G39" i="19"/>
  <c r="H39" i="19"/>
  <c r="G40" i="19"/>
  <c r="H40" i="19"/>
  <c r="G41" i="19"/>
  <c r="H41" i="19"/>
  <c r="G42" i="19"/>
  <c r="H42" i="19"/>
  <c r="G43" i="19"/>
  <c r="H43" i="19"/>
  <c r="G44" i="19"/>
  <c r="H44" i="19"/>
  <c r="G45" i="19"/>
  <c r="H45" i="19"/>
  <c r="G46" i="19"/>
  <c r="H46" i="19"/>
  <c r="G47" i="19"/>
  <c r="H47" i="19"/>
  <c r="G48" i="19"/>
  <c r="H48" i="19"/>
  <c r="G49" i="19"/>
  <c r="H49" i="19"/>
  <c r="G50" i="19"/>
  <c r="H50" i="19"/>
  <c r="G51" i="19"/>
  <c r="H51" i="19"/>
  <c r="G52" i="19"/>
  <c r="H52" i="19"/>
  <c r="G53" i="19"/>
  <c r="H53" i="19"/>
  <c r="G54" i="19"/>
  <c r="H54" i="19"/>
  <c r="G55" i="19"/>
  <c r="H55" i="19"/>
  <c r="G56" i="19"/>
  <c r="H56" i="19"/>
  <c r="G57" i="19"/>
  <c r="H57" i="19"/>
  <c r="G58" i="19"/>
  <c r="H58" i="19"/>
  <c r="G59" i="19"/>
  <c r="H59" i="19"/>
  <c r="G60" i="19"/>
  <c r="H60" i="19"/>
  <c r="G61" i="19"/>
  <c r="H61" i="19"/>
  <c r="G62" i="19"/>
  <c r="H62" i="19"/>
  <c r="G63" i="19"/>
  <c r="H63" i="19"/>
  <c r="G65" i="19"/>
  <c r="H65" i="19"/>
  <c r="H4" i="19"/>
  <c r="G4" i="19"/>
  <c r="C60" i="19" l="1"/>
  <c r="C63" i="19"/>
  <c r="C19" i="19"/>
  <c r="C35" i="19"/>
  <c r="D63" i="19"/>
  <c r="C50" i="19"/>
  <c r="D53" i="19"/>
  <c r="D37" i="19"/>
  <c r="D31" i="19"/>
  <c r="D15" i="19"/>
  <c r="D5" i="19"/>
  <c r="C62" i="19"/>
  <c r="C56" i="19"/>
  <c r="C54" i="19"/>
  <c r="C48" i="19"/>
  <c r="C44" i="19"/>
  <c r="C42" i="19"/>
  <c r="C38" i="19"/>
  <c r="C32" i="19"/>
  <c r="C24" i="19"/>
  <c r="C58" i="19"/>
  <c r="C46" i="19"/>
  <c r="C40" i="19"/>
  <c r="C34" i="19"/>
  <c r="C28" i="19"/>
  <c r="C22" i="19"/>
  <c r="C18" i="19"/>
  <c r="C14" i="19"/>
  <c r="C12" i="19"/>
  <c r="C8" i="19"/>
  <c r="C6" i="19"/>
  <c r="D57" i="19"/>
  <c r="D35" i="19"/>
  <c r="D25" i="19"/>
  <c r="D21" i="19"/>
  <c r="D11" i="19"/>
  <c r="D9" i="19"/>
  <c r="D4" i="19"/>
  <c r="C52" i="19"/>
  <c r="C36" i="19"/>
  <c r="C30" i="19"/>
  <c r="C10" i="19"/>
  <c r="D61" i="19"/>
  <c r="D51" i="19"/>
  <c r="D47" i="19"/>
  <c r="D45" i="19"/>
  <c r="D41" i="19"/>
  <c r="D29" i="19"/>
  <c r="D17" i="19"/>
  <c r="D13" i="19"/>
  <c r="C61" i="19"/>
  <c r="C55" i="19"/>
  <c r="C51" i="19"/>
  <c r="C49" i="19"/>
  <c r="C43" i="19"/>
  <c r="C37" i="19"/>
  <c r="C31" i="19"/>
  <c r="C27" i="19"/>
  <c r="C25" i="19"/>
  <c r="C21" i="19"/>
  <c r="C17" i="19"/>
  <c r="C15" i="19"/>
  <c r="C11" i="19"/>
  <c r="C7" i="19"/>
  <c r="C5" i="19"/>
  <c r="C59" i="19"/>
  <c r="C57" i="19"/>
  <c r="C53" i="19"/>
  <c r="C47" i="19"/>
  <c r="C45" i="19"/>
  <c r="C41" i="19"/>
  <c r="C39" i="19"/>
  <c r="C33" i="19"/>
  <c r="C29" i="19"/>
  <c r="C23" i="19"/>
  <c r="C13" i="19"/>
  <c r="C9" i="19"/>
  <c r="C26" i="19"/>
  <c r="C20" i="19"/>
  <c r="C16" i="19"/>
  <c r="D59" i="19"/>
  <c r="D55" i="19"/>
  <c r="D49" i="19"/>
  <c r="D43" i="19"/>
  <c r="D39" i="19"/>
  <c r="D33" i="19"/>
  <c r="D27" i="19"/>
  <c r="D23" i="19"/>
  <c r="D19" i="19"/>
  <c r="D7" i="19"/>
  <c r="C4" i="19"/>
  <c r="D54" i="19"/>
  <c r="D18" i="19"/>
  <c r="D12" i="19"/>
  <c r="D62" i="19"/>
  <c r="D32" i="19"/>
  <c r="D22" i="19"/>
  <c r="D60" i="19"/>
  <c r="D58" i="19"/>
  <c r="D56" i="19"/>
  <c r="D52" i="19"/>
  <c r="D50" i="19"/>
  <c r="D48" i="19"/>
  <c r="D46" i="19"/>
  <c r="D44" i="19"/>
  <c r="D42" i="19"/>
  <c r="D40" i="19"/>
  <c r="D38" i="19"/>
  <c r="D36" i="19"/>
  <c r="D34" i="19"/>
  <c r="D30" i="19"/>
  <c r="D28" i="19"/>
  <c r="D26" i="19"/>
  <c r="D24" i="19"/>
  <c r="D20" i="19"/>
  <c r="D16" i="19"/>
  <c r="D14" i="19"/>
  <c r="D10" i="19"/>
  <c r="D8" i="19"/>
  <c r="D6" i="19"/>
  <c r="C69" i="19" l="1"/>
  <c r="D69" i="19"/>
  <c r="E64" i="14"/>
  <c r="E65" i="14"/>
  <c r="E66" i="14"/>
  <c r="E67" i="14"/>
  <c r="E68" i="14"/>
  <c r="P64" i="19" l="1"/>
  <c r="P69" i="19" s="1"/>
  <c r="O64" i="19"/>
  <c r="O69" i="19" s="1"/>
  <c r="L64" i="19" l="1"/>
  <c r="L69" i="19" s="1"/>
  <c r="K64" i="19"/>
  <c r="K69" i="19" s="1"/>
  <c r="H64" i="19" l="1"/>
  <c r="H69" i="19" s="1"/>
  <c r="G64" i="19"/>
  <c r="G69" i="19" s="1"/>
  <c r="AH63" i="16" l="1"/>
  <c r="AH62" i="16"/>
  <c r="AH61" i="16"/>
  <c r="AH60" i="16"/>
  <c r="AH59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H44" i="16"/>
  <c r="AH43" i="16"/>
  <c r="AH42" i="16"/>
  <c r="AH41" i="16"/>
  <c r="AH40" i="16"/>
  <c r="AH38" i="16"/>
  <c r="AH37" i="16"/>
  <c r="AH36" i="16"/>
  <c r="AH35" i="16"/>
  <c r="AH33" i="16"/>
  <c r="AH32" i="16"/>
  <c r="AH31" i="16"/>
  <c r="AH30" i="16"/>
  <c r="AH29" i="16"/>
  <c r="AH28" i="16"/>
  <c r="AH27" i="16"/>
  <c r="AH26" i="16"/>
  <c r="AH23" i="16"/>
  <c r="AH22" i="16"/>
  <c r="AH20" i="16"/>
  <c r="AH19" i="16"/>
  <c r="AH18" i="16"/>
  <c r="AH17" i="16"/>
  <c r="AH16" i="16"/>
  <c r="AH15" i="16"/>
  <c r="AH14" i="16"/>
  <c r="AH13" i="16"/>
  <c r="AH12" i="16"/>
  <c r="AH11" i="16"/>
  <c r="AH10" i="16"/>
  <c r="AH9" i="16"/>
  <c r="AH8" i="16"/>
  <c r="AH7" i="16"/>
  <c r="AH5" i="16"/>
  <c r="AE63" i="16"/>
  <c r="AE61" i="16"/>
  <c r="AE58" i="16"/>
  <c r="AE53" i="16"/>
  <c r="AE51" i="16"/>
  <c r="AE49" i="16"/>
  <c r="AF48" i="16"/>
  <c r="AF46" i="16"/>
  <c r="AF45" i="16"/>
  <c r="AF44" i="16"/>
  <c r="AE44" i="16"/>
  <c r="AE43" i="16"/>
  <c r="AE42" i="16"/>
  <c r="AE41" i="16"/>
  <c r="AF38" i="16"/>
  <c r="AE36" i="16"/>
  <c r="AE35" i="16"/>
  <c r="AF34" i="16"/>
  <c r="AF32" i="16"/>
  <c r="AF31" i="16"/>
  <c r="AF29" i="16"/>
  <c r="AF28" i="16"/>
  <c r="AF27" i="16"/>
  <c r="AF26" i="16"/>
  <c r="AE24" i="16"/>
  <c r="AE23" i="16"/>
  <c r="AF22" i="16"/>
  <c r="AF21" i="16"/>
  <c r="AE21" i="16"/>
  <c r="AE20" i="16"/>
  <c r="AE19" i="16"/>
  <c r="AF18" i="16"/>
  <c r="AE18" i="16"/>
  <c r="AF17" i="16"/>
  <c r="AE17" i="16"/>
  <c r="AF16" i="16"/>
  <c r="AE16" i="16"/>
  <c r="AF15" i="16"/>
  <c r="AE14" i="16"/>
  <c r="AE13" i="16"/>
  <c r="AE12" i="16"/>
  <c r="AE11" i="16"/>
  <c r="AE9" i="16"/>
  <c r="AF8" i="16"/>
  <c r="AE8" i="16"/>
  <c r="AF7" i="16"/>
  <c r="AE5" i="16"/>
  <c r="S64" i="19"/>
  <c r="S69" i="19" s="1"/>
  <c r="AF63" i="16"/>
  <c r="AF60" i="16"/>
  <c r="AF54" i="16"/>
  <c r="AF9" i="16"/>
  <c r="AE54" i="16"/>
  <c r="AF33" i="16"/>
  <c r="Y63" i="16"/>
  <c r="Y62" i="16"/>
  <c r="Y61" i="16"/>
  <c r="X56" i="16"/>
  <c r="Y55" i="16"/>
  <c r="X55" i="16"/>
  <c r="Y54" i="16"/>
  <c r="Y53" i="16"/>
  <c r="X49" i="16"/>
  <c r="X45" i="16"/>
  <c r="Y44" i="16"/>
  <c r="X37" i="16"/>
  <c r="X31" i="16"/>
  <c r="X30" i="16"/>
  <c r="X29" i="16"/>
  <c r="Y28" i="16"/>
  <c r="Y15" i="16"/>
  <c r="X15" i="16"/>
  <c r="Y14" i="16"/>
  <c r="X13" i="16"/>
  <c r="X12" i="16"/>
  <c r="X8" i="16"/>
  <c r="X5" i="16"/>
  <c r="AA64" i="16"/>
  <c r="Y60" i="16"/>
  <c r="X60" i="16"/>
  <c r="Y57" i="16"/>
  <c r="Y56" i="16"/>
  <c r="X54" i="16"/>
  <c r="X51" i="16"/>
  <c r="Y48" i="16"/>
  <c r="Y47" i="16"/>
  <c r="X46" i="16"/>
  <c r="Y45" i="16"/>
  <c r="X40" i="16"/>
  <c r="Y39" i="16"/>
  <c r="Y38" i="16"/>
  <c r="Y36" i="16"/>
  <c r="Y29" i="16"/>
  <c r="X28" i="16"/>
  <c r="Y27" i="16"/>
  <c r="Y23" i="16"/>
  <c r="X22" i="16"/>
  <c r="Y10" i="16"/>
  <c r="Y7" i="16"/>
  <c r="Y6" i="16"/>
  <c r="T63" i="16"/>
  <c r="T62" i="16"/>
  <c r="T61" i="16"/>
  <c r="T59" i="16"/>
  <c r="T58" i="16"/>
  <c r="T56" i="16"/>
  <c r="T55" i="16"/>
  <c r="T52" i="16"/>
  <c r="T50" i="16"/>
  <c r="T49" i="16"/>
  <c r="T47" i="16"/>
  <c r="T44" i="16"/>
  <c r="T41" i="16"/>
  <c r="T40" i="16"/>
  <c r="T38" i="16"/>
  <c r="T37" i="16"/>
  <c r="T35" i="16"/>
  <c r="T32" i="16"/>
  <c r="T30" i="16"/>
  <c r="T29" i="16"/>
  <c r="T28" i="16"/>
  <c r="T26" i="16"/>
  <c r="T25" i="16"/>
  <c r="T22" i="16"/>
  <c r="T19" i="16"/>
  <c r="T17" i="16"/>
  <c r="T16" i="16"/>
  <c r="T15" i="16"/>
  <c r="T14" i="16"/>
  <c r="T13" i="16"/>
  <c r="T12" i="16"/>
  <c r="T10" i="16"/>
  <c r="T9" i="16"/>
  <c r="T7" i="16"/>
  <c r="T5" i="16"/>
  <c r="T4" i="16"/>
  <c r="Q58" i="16"/>
  <c r="Q54" i="16"/>
  <c r="Q50" i="16"/>
  <c r="Q46" i="16"/>
  <c r="R45" i="16"/>
  <c r="Q42" i="16"/>
  <c r="R41" i="16"/>
  <c r="Q38" i="16"/>
  <c r="R37" i="16"/>
  <c r="Q34" i="16"/>
  <c r="R33" i="16"/>
  <c r="Q30" i="16"/>
  <c r="R29" i="16"/>
  <c r="Q26" i="16"/>
  <c r="R25" i="16"/>
  <c r="Q22" i="16"/>
  <c r="R21" i="16"/>
  <c r="Q18" i="16"/>
  <c r="R17" i="16"/>
  <c r="Q10" i="16"/>
  <c r="Q6" i="16"/>
  <c r="R5" i="16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J64" i="15" s="1"/>
  <c r="U135" i="1"/>
  <c r="I64" i="15" s="1"/>
  <c r="T135" i="1"/>
  <c r="S135" i="1"/>
  <c r="R135" i="1"/>
  <c r="Q135" i="1"/>
  <c r="P135" i="1"/>
  <c r="O135" i="1"/>
  <c r="M135" i="1"/>
  <c r="L135" i="1"/>
  <c r="K135" i="1"/>
  <c r="I135" i="1"/>
  <c r="H135" i="1"/>
  <c r="G135" i="1"/>
  <c r="E135" i="1"/>
  <c r="D135" i="1"/>
  <c r="C135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J63" i="15" s="1"/>
  <c r="U134" i="1"/>
  <c r="I63" i="15" s="1"/>
  <c r="T134" i="1"/>
  <c r="S134" i="1"/>
  <c r="R134" i="1"/>
  <c r="Q134" i="1"/>
  <c r="P134" i="1"/>
  <c r="O134" i="1"/>
  <c r="M134" i="1"/>
  <c r="L134" i="1"/>
  <c r="K134" i="1"/>
  <c r="I134" i="1"/>
  <c r="H134" i="1"/>
  <c r="G134" i="1"/>
  <c r="E134" i="1"/>
  <c r="D134" i="1"/>
  <c r="C134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J62" i="15" s="1"/>
  <c r="U133" i="1"/>
  <c r="I62" i="15" s="1"/>
  <c r="T133" i="1"/>
  <c r="S133" i="1"/>
  <c r="R133" i="1"/>
  <c r="Q133" i="1"/>
  <c r="P133" i="1"/>
  <c r="O133" i="1"/>
  <c r="M133" i="1"/>
  <c r="L133" i="1"/>
  <c r="K133" i="1"/>
  <c r="I133" i="1"/>
  <c r="H133" i="1"/>
  <c r="G133" i="1"/>
  <c r="E133" i="1"/>
  <c r="D133" i="1"/>
  <c r="C133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J61" i="15" s="1"/>
  <c r="U132" i="1"/>
  <c r="I61" i="15" s="1"/>
  <c r="T132" i="1"/>
  <c r="S132" i="1"/>
  <c r="R132" i="1"/>
  <c r="Q132" i="1"/>
  <c r="P132" i="1"/>
  <c r="O132" i="1"/>
  <c r="M132" i="1"/>
  <c r="L132" i="1"/>
  <c r="K132" i="1"/>
  <c r="I132" i="1"/>
  <c r="H132" i="1"/>
  <c r="G132" i="1"/>
  <c r="E132" i="1"/>
  <c r="D132" i="1"/>
  <c r="C132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J60" i="15" s="1"/>
  <c r="U131" i="1"/>
  <c r="I60" i="15" s="1"/>
  <c r="T131" i="1"/>
  <c r="S131" i="1"/>
  <c r="R131" i="1"/>
  <c r="Q131" i="1"/>
  <c r="P131" i="1"/>
  <c r="O131" i="1"/>
  <c r="M131" i="1"/>
  <c r="L131" i="1"/>
  <c r="K131" i="1"/>
  <c r="I131" i="1"/>
  <c r="H131" i="1"/>
  <c r="G131" i="1"/>
  <c r="E131" i="1"/>
  <c r="D131" i="1"/>
  <c r="C131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J59" i="15" s="1"/>
  <c r="U130" i="1"/>
  <c r="I59" i="15" s="1"/>
  <c r="T130" i="1"/>
  <c r="S130" i="1"/>
  <c r="R130" i="1"/>
  <c r="Q130" i="1"/>
  <c r="P130" i="1"/>
  <c r="O130" i="1"/>
  <c r="M130" i="1"/>
  <c r="L130" i="1"/>
  <c r="K130" i="1"/>
  <c r="I130" i="1"/>
  <c r="H130" i="1"/>
  <c r="G130" i="1"/>
  <c r="E130" i="1"/>
  <c r="D130" i="1"/>
  <c r="C130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J58" i="15" s="1"/>
  <c r="U129" i="1"/>
  <c r="I58" i="15" s="1"/>
  <c r="T129" i="1"/>
  <c r="S129" i="1"/>
  <c r="R129" i="1"/>
  <c r="Q129" i="1"/>
  <c r="P129" i="1"/>
  <c r="O129" i="1"/>
  <c r="M129" i="1"/>
  <c r="L129" i="1"/>
  <c r="K129" i="1"/>
  <c r="I129" i="1"/>
  <c r="H129" i="1"/>
  <c r="G129" i="1"/>
  <c r="E129" i="1"/>
  <c r="D129" i="1"/>
  <c r="C129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J57" i="15" s="1"/>
  <c r="U128" i="1"/>
  <c r="I57" i="15" s="1"/>
  <c r="T128" i="1"/>
  <c r="S128" i="1"/>
  <c r="R128" i="1"/>
  <c r="Q128" i="1"/>
  <c r="P128" i="1"/>
  <c r="O128" i="1"/>
  <c r="M128" i="1"/>
  <c r="L128" i="1"/>
  <c r="K128" i="1"/>
  <c r="I128" i="1"/>
  <c r="H128" i="1"/>
  <c r="G128" i="1"/>
  <c r="E128" i="1"/>
  <c r="D128" i="1"/>
  <c r="C128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J56" i="15" s="1"/>
  <c r="U127" i="1"/>
  <c r="I56" i="15" s="1"/>
  <c r="T127" i="1"/>
  <c r="S127" i="1"/>
  <c r="R127" i="1"/>
  <c r="Q127" i="1"/>
  <c r="P127" i="1"/>
  <c r="O127" i="1"/>
  <c r="M127" i="1"/>
  <c r="L127" i="1"/>
  <c r="K127" i="1"/>
  <c r="I127" i="1"/>
  <c r="H127" i="1"/>
  <c r="G127" i="1"/>
  <c r="E127" i="1"/>
  <c r="D127" i="1"/>
  <c r="C127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J55" i="15" s="1"/>
  <c r="U126" i="1"/>
  <c r="I55" i="15" s="1"/>
  <c r="T126" i="1"/>
  <c r="S126" i="1"/>
  <c r="R126" i="1"/>
  <c r="Q126" i="1"/>
  <c r="P126" i="1"/>
  <c r="O126" i="1"/>
  <c r="M126" i="1"/>
  <c r="L126" i="1"/>
  <c r="K126" i="1"/>
  <c r="I126" i="1"/>
  <c r="H126" i="1"/>
  <c r="G126" i="1"/>
  <c r="E126" i="1"/>
  <c r="D126" i="1"/>
  <c r="C126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J54" i="15" s="1"/>
  <c r="U125" i="1"/>
  <c r="I54" i="15" s="1"/>
  <c r="T125" i="1"/>
  <c r="S125" i="1"/>
  <c r="R125" i="1"/>
  <c r="Q125" i="1"/>
  <c r="P125" i="1"/>
  <c r="O125" i="1"/>
  <c r="M125" i="1"/>
  <c r="L125" i="1"/>
  <c r="K125" i="1"/>
  <c r="I125" i="1"/>
  <c r="H125" i="1"/>
  <c r="G125" i="1"/>
  <c r="E125" i="1"/>
  <c r="D125" i="1"/>
  <c r="C125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J53" i="15" s="1"/>
  <c r="U124" i="1"/>
  <c r="I53" i="15" s="1"/>
  <c r="T124" i="1"/>
  <c r="S124" i="1"/>
  <c r="R124" i="1"/>
  <c r="Q124" i="1"/>
  <c r="P124" i="1"/>
  <c r="O124" i="1"/>
  <c r="M124" i="1"/>
  <c r="L124" i="1"/>
  <c r="K124" i="1"/>
  <c r="I124" i="1"/>
  <c r="H124" i="1"/>
  <c r="G124" i="1"/>
  <c r="E124" i="1"/>
  <c r="D124" i="1"/>
  <c r="C124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J52" i="15" s="1"/>
  <c r="U123" i="1"/>
  <c r="I52" i="15" s="1"/>
  <c r="T123" i="1"/>
  <c r="S123" i="1"/>
  <c r="R123" i="1"/>
  <c r="Q123" i="1"/>
  <c r="P123" i="1"/>
  <c r="O123" i="1"/>
  <c r="M123" i="1"/>
  <c r="L123" i="1"/>
  <c r="K123" i="1"/>
  <c r="I123" i="1"/>
  <c r="H123" i="1"/>
  <c r="G123" i="1"/>
  <c r="E123" i="1"/>
  <c r="D123" i="1"/>
  <c r="C123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J51" i="15" s="1"/>
  <c r="U122" i="1"/>
  <c r="I51" i="15" s="1"/>
  <c r="T122" i="1"/>
  <c r="S122" i="1"/>
  <c r="R122" i="1"/>
  <c r="Q122" i="1"/>
  <c r="P122" i="1"/>
  <c r="O122" i="1"/>
  <c r="M122" i="1"/>
  <c r="L122" i="1"/>
  <c r="K122" i="1"/>
  <c r="I122" i="1"/>
  <c r="H122" i="1"/>
  <c r="G122" i="1"/>
  <c r="E122" i="1"/>
  <c r="D122" i="1"/>
  <c r="C122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J50" i="15" s="1"/>
  <c r="U121" i="1"/>
  <c r="I50" i="15" s="1"/>
  <c r="T121" i="1"/>
  <c r="S121" i="1"/>
  <c r="R121" i="1"/>
  <c r="Q121" i="1"/>
  <c r="P121" i="1"/>
  <c r="O121" i="1"/>
  <c r="M121" i="1"/>
  <c r="L121" i="1"/>
  <c r="K121" i="1"/>
  <c r="I121" i="1"/>
  <c r="H121" i="1"/>
  <c r="G121" i="1"/>
  <c r="E121" i="1"/>
  <c r="D121" i="1"/>
  <c r="C121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J49" i="15" s="1"/>
  <c r="U120" i="1"/>
  <c r="I49" i="15" s="1"/>
  <c r="T120" i="1"/>
  <c r="S120" i="1"/>
  <c r="R120" i="1"/>
  <c r="Q120" i="1"/>
  <c r="P120" i="1"/>
  <c r="O120" i="1"/>
  <c r="M120" i="1"/>
  <c r="L120" i="1"/>
  <c r="K120" i="1"/>
  <c r="I120" i="1"/>
  <c r="H120" i="1"/>
  <c r="G120" i="1"/>
  <c r="E120" i="1"/>
  <c r="D120" i="1"/>
  <c r="C120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J48" i="15" s="1"/>
  <c r="U119" i="1"/>
  <c r="I48" i="15" s="1"/>
  <c r="T119" i="1"/>
  <c r="S119" i="1"/>
  <c r="R119" i="1"/>
  <c r="Q119" i="1"/>
  <c r="P119" i="1"/>
  <c r="O119" i="1"/>
  <c r="M119" i="1"/>
  <c r="L119" i="1"/>
  <c r="K119" i="1"/>
  <c r="I119" i="1"/>
  <c r="H119" i="1"/>
  <c r="G119" i="1"/>
  <c r="E119" i="1"/>
  <c r="D119" i="1"/>
  <c r="C119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J47" i="15" s="1"/>
  <c r="U118" i="1"/>
  <c r="I47" i="15" s="1"/>
  <c r="T118" i="1"/>
  <c r="S118" i="1"/>
  <c r="R118" i="1"/>
  <c r="Q118" i="1"/>
  <c r="P118" i="1"/>
  <c r="O118" i="1"/>
  <c r="M118" i="1"/>
  <c r="L118" i="1"/>
  <c r="K118" i="1"/>
  <c r="I118" i="1"/>
  <c r="H118" i="1"/>
  <c r="G118" i="1"/>
  <c r="E118" i="1"/>
  <c r="D118" i="1"/>
  <c r="C118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J46" i="15" s="1"/>
  <c r="U117" i="1"/>
  <c r="I46" i="15" s="1"/>
  <c r="T117" i="1"/>
  <c r="S117" i="1"/>
  <c r="R117" i="1"/>
  <c r="Q117" i="1"/>
  <c r="P117" i="1"/>
  <c r="O117" i="1"/>
  <c r="M117" i="1"/>
  <c r="L117" i="1"/>
  <c r="K117" i="1"/>
  <c r="I117" i="1"/>
  <c r="H117" i="1"/>
  <c r="G117" i="1"/>
  <c r="E117" i="1"/>
  <c r="D117" i="1"/>
  <c r="C117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J45" i="15" s="1"/>
  <c r="U116" i="1"/>
  <c r="I45" i="15" s="1"/>
  <c r="T116" i="1"/>
  <c r="S116" i="1"/>
  <c r="R116" i="1"/>
  <c r="Q116" i="1"/>
  <c r="P116" i="1"/>
  <c r="O116" i="1"/>
  <c r="M116" i="1"/>
  <c r="L116" i="1"/>
  <c r="K116" i="1"/>
  <c r="I116" i="1"/>
  <c r="H116" i="1"/>
  <c r="G116" i="1"/>
  <c r="E116" i="1"/>
  <c r="D116" i="1"/>
  <c r="C116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J44" i="15" s="1"/>
  <c r="U115" i="1"/>
  <c r="I44" i="15" s="1"/>
  <c r="T115" i="1"/>
  <c r="S115" i="1"/>
  <c r="R115" i="1"/>
  <c r="Q115" i="1"/>
  <c r="P115" i="1"/>
  <c r="O115" i="1"/>
  <c r="M115" i="1"/>
  <c r="L115" i="1"/>
  <c r="K115" i="1"/>
  <c r="I115" i="1"/>
  <c r="H115" i="1"/>
  <c r="G115" i="1"/>
  <c r="E115" i="1"/>
  <c r="D115" i="1"/>
  <c r="C115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J43" i="15" s="1"/>
  <c r="U114" i="1"/>
  <c r="I43" i="15" s="1"/>
  <c r="T114" i="1"/>
  <c r="S114" i="1"/>
  <c r="R114" i="1"/>
  <c r="Q114" i="1"/>
  <c r="P114" i="1"/>
  <c r="O114" i="1"/>
  <c r="M114" i="1"/>
  <c r="L114" i="1"/>
  <c r="K114" i="1"/>
  <c r="I114" i="1"/>
  <c r="H114" i="1"/>
  <c r="G114" i="1"/>
  <c r="E114" i="1"/>
  <c r="D114" i="1"/>
  <c r="C114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J42" i="15" s="1"/>
  <c r="U113" i="1"/>
  <c r="I42" i="15" s="1"/>
  <c r="T113" i="1"/>
  <c r="S113" i="1"/>
  <c r="R113" i="1"/>
  <c r="Q113" i="1"/>
  <c r="P113" i="1"/>
  <c r="O113" i="1"/>
  <c r="M113" i="1"/>
  <c r="L113" i="1"/>
  <c r="K113" i="1"/>
  <c r="I113" i="1"/>
  <c r="H113" i="1"/>
  <c r="G113" i="1"/>
  <c r="E113" i="1"/>
  <c r="D113" i="1"/>
  <c r="C113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J41" i="15" s="1"/>
  <c r="U112" i="1"/>
  <c r="I41" i="15" s="1"/>
  <c r="T112" i="1"/>
  <c r="S112" i="1"/>
  <c r="R112" i="1"/>
  <c r="Q112" i="1"/>
  <c r="P112" i="1"/>
  <c r="O112" i="1"/>
  <c r="M112" i="1"/>
  <c r="L112" i="1"/>
  <c r="K112" i="1"/>
  <c r="I112" i="1"/>
  <c r="H112" i="1"/>
  <c r="G112" i="1"/>
  <c r="E112" i="1"/>
  <c r="D112" i="1"/>
  <c r="C112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J40" i="15" s="1"/>
  <c r="U111" i="1"/>
  <c r="I40" i="15" s="1"/>
  <c r="T111" i="1"/>
  <c r="S111" i="1"/>
  <c r="R111" i="1"/>
  <c r="Q111" i="1"/>
  <c r="P111" i="1"/>
  <c r="O111" i="1"/>
  <c r="M111" i="1"/>
  <c r="L111" i="1"/>
  <c r="K111" i="1"/>
  <c r="I111" i="1"/>
  <c r="H111" i="1"/>
  <c r="G111" i="1"/>
  <c r="E111" i="1"/>
  <c r="D111" i="1"/>
  <c r="C111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J39" i="15" s="1"/>
  <c r="U110" i="1"/>
  <c r="I39" i="15" s="1"/>
  <c r="T110" i="1"/>
  <c r="S110" i="1"/>
  <c r="R110" i="1"/>
  <c r="Q110" i="1"/>
  <c r="P110" i="1"/>
  <c r="O110" i="1"/>
  <c r="M110" i="1"/>
  <c r="L110" i="1"/>
  <c r="K110" i="1"/>
  <c r="I110" i="1"/>
  <c r="H110" i="1"/>
  <c r="G110" i="1"/>
  <c r="E110" i="1"/>
  <c r="D110" i="1"/>
  <c r="C110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J38" i="15" s="1"/>
  <c r="U109" i="1"/>
  <c r="I38" i="15" s="1"/>
  <c r="T109" i="1"/>
  <c r="S109" i="1"/>
  <c r="R109" i="1"/>
  <c r="Q109" i="1"/>
  <c r="P109" i="1"/>
  <c r="O109" i="1"/>
  <c r="M109" i="1"/>
  <c r="L109" i="1"/>
  <c r="K109" i="1"/>
  <c r="I109" i="1"/>
  <c r="H109" i="1"/>
  <c r="G109" i="1"/>
  <c r="E109" i="1"/>
  <c r="D109" i="1"/>
  <c r="C109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J37" i="15" s="1"/>
  <c r="U108" i="1"/>
  <c r="I37" i="15" s="1"/>
  <c r="T108" i="1"/>
  <c r="S108" i="1"/>
  <c r="R108" i="1"/>
  <c r="Q108" i="1"/>
  <c r="P108" i="1"/>
  <c r="O108" i="1"/>
  <c r="M108" i="1"/>
  <c r="L108" i="1"/>
  <c r="K108" i="1"/>
  <c r="I108" i="1"/>
  <c r="H108" i="1"/>
  <c r="G108" i="1"/>
  <c r="E108" i="1"/>
  <c r="D108" i="1"/>
  <c r="C108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J36" i="15" s="1"/>
  <c r="U107" i="1"/>
  <c r="I36" i="15" s="1"/>
  <c r="T107" i="1"/>
  <c r="S107" i="1"/>
  <c r="R107" i="1"/>
  <c r="Q107" i="1"/>
  <c r="P107" i="1"/>
  <c r="O107" i="1"/>
  <c r="M107" i="1"/>
  <c r="L107" i="1"/>
  <c r="K107" i="1"/>
  <c r="I107" i="1"/>
  <c r="H107" i="1"/>
  <c r="G107" i="1"/>
  <c r="E107" i="1"/>
  <c r="D107" i="1"/>
  <c r="C107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J35" i="15" s="1"/>
  <c r="U106" i="1"/>
  <c r="I35" i="15" s="1"/>
  <c r="T106" i="1"/>
  <c r="S106" i="1"/>
  <c r="R106" i="1"/>
  <c r="Q106" i="1"/>
  <c r="P106" i="1"/>
  <c r="O106" i="1"/>
  <c r="M106" i="1"/>
  <c r="L106" i="1"/>
  <c r="K106" i="1"/>
  <c r="I106" i="1"/>
  <c r="H106" i="1"/>
  <c r="G106" i="1"/>
  <c r="E106" i="1"/>
  <c r="D106" i="1"/>
  <c r="C106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J34" i="15" s="1"/>
  <c r="U105" i="1"/>
  <c r="I34" i="15" s="1"/>
  <c r="T105" i="1"/>
  <c r="S105" i="1"/>
  <c r="R105" i="1"/>
  <c r="Q105" i="1"/>
  <c r="P105" i="1"/>
  <c r="O105" i="1"/>
  <c r="M105" i="1"/>
  <c r="L105" i="1"/>
  <c r="K105" i="1"/>
  <c r="I105" i="1"/>
  <c r="H105" i="1"/>
  <c r="G105" i="1"/>
  <c r="E105" i="1"/>
  <c r="D105" i="1"/>
  <c r="C105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J33" i="15" s="1"/>
  <c r="U104" i="1"/>
  <c r="I33" i="15" s="1"/>
  <c r="T104" i="1"/>
  <c r="S104" i="1"/>
  <c r="R104" i="1"/>
  <c r="Q104" i="1"/>
  <c r="P104" i="1"/>
  <c r="O104" i="1"/>
  <c r="M104" i="1"/>
  <c r="L104" i="1"/>
  <c r="K104" i="1"/>
  <c r="I104" i="1"/>
  <c r="H104" i="1"/>
  <c r="G104" i="1"/>
  <c r="E104" i="1"/>
  <c r="D104" i="1"/>
  <c r="C104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J32" i="15" s="1"/>
  <c r="U103" i="1"/>
  <c r="I32" i="15" s="1"/>
  <c r="T103" i="1"/>
  <c r="S103" i="1"/>
  <c r="R103" i="1"/>
  <c r="Q103" i="1"/>
  <c r="P103" i="1"/>
  <c r="O103" i="1"/>
  <c r="M103" i="1"/>
  <c r="L103" i="1"/>
  <c r="K103" i="1"/>
  <c r="I103" i="1"/>
  <c r="H103" i="1"/>
  <c r="G103" i="1"/>
  <c r="E103" i="1"/>
  <c r="D103" i="1"/>
  <c r="C103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J31" i="15" s="1"/>
  <c r="U102" i="1"/>
  <c r="I31" i="15" s="1"/>
  <c r="T102" i="1"/>
  <c r="S102" i="1"/>
  <c r="R102" i="1"/>
  <c r="Q102" i="1"/>
  <c r="P102" i="1"/>
  <c r="O102" i="1"/>
  <c r="M102" i="1"/>
  <c r="L102" i="1"/>
  <c r="K102" i="1"/>
  <c r="I102" i="1"/>
  <c r="H102" i="1"/>
  <c r="G102" i="1"/>
  <c r="E102" i="1"/>
  <c r="D102" i="1"/>
  <c r="C102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J30" i="15" s="1"/>
  <c r="U101" i="1"/>
  <c r="I30" i="15" s="1"/>
  <c r="T101" i="1"/>
  <c r="S101" i="1"/>
  <c r="R101" i="1"/>
  <c r="Q101" i="1"/>
  <c r="P101" i="1"/>
  <c r="O101" i="1"/>
  <c r="M101" i="1"/>
  <c r="L101" i="1"/>
  <c r="K101" i="1"/>
  <c r="I101" i="1"/>
  <c r="H101" i="1"/>
  <c r="G101" i="1"/>
  <c r="E101" i="1"/>
  <c r="D101" i="1"/>
  <c r="C101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J29" i="15" s="1"/>
  <c r="U100" i="1"/>
  <c r="I29" i="15" s="1"/>
  <c r="T100" i="1"/>
  <c r="S100" i="1"/>
  <c r="R100" i="1"/>
  <c r="Q100" i="1"/>
  <c r="P100" i="1"/>
  <c r="O100" i="1"/>
  <c r="M100" i="1"/>
  <c r="L100" i="1"/>
  <c r="K100" i="1"/>
  <c r="I100" i="1"/>
  <c r="H100" i="1"/>
  <c r="G100" i="1"/>
  <c r="E100" i="1"/>
  <c r="D100" i="1"/>
  <c r="C100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J28" i="15" s="1"/>
  <c r="U99" i="1"/>
  <c r="I28" i="15" s="1"/>
  <c r="T99" i="1"/>
  <c r="S99" i="1"/>
  <c r="R99" i="1"/>
  <c r="Q99" i="1"/>
  <c r="P99" i="1"/>
  <c r="O99" i="1"/>
  <c r="M99" i="1"/>
  <c r="L99" i="1"/>
  <c r="K99" i="1"/>
  <c r="I99" i="1"/>
  <c r="H99" i="1"/>
  <c r="G99" i="1"/>
  <c r="E99" i="1"/>
  <c r="D99" i="1"/>
  <c r="C99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J27" i="15" s="1"/>
  <c r="U98" i="1"/>
  <c r="I27" i="15" s="1"/>
  <c r="T98" i="1"/>
  <c r="S98" i="1"/>
  <c r="R98" i="1"/>
  <c r="Q98" i="1"/>
  <c r="P98" i="1"/>
  <c r="O98" i="1"/>
  <c r="M98" i="1"/>
  <c r="L98" i="1"/>
  <c r="K98" i="1"/>
  <c r="I98" i="1"/>
  <c r="H98" i="1"/>
  <c r="G98" i="1"/>
  <c r="E98" i="1"/>
  <c r="D98" i="1"/>
  <c r="C98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J26" i="15" s="1"/>
  <c r="U97" i="1"/>
  <c r="I26" i="15" s="1"/>
  <c r="T97" i="1"/>
  <c r="S97" i="1"/>
  <c r="R97" i="1"/>
  <c r="Q97" i="1"/>
  <c r="P97" i="1"/>
  <c r="O97" i="1"/>
  <c r="M97" i="1"/>
  <c r="L97" i="1"/>
  <c r="K97" i="1"/>
  <c r="I97" i="1"/>
  <c r="H97" i="1"/>
  <c r="G97" i="1"/>
  <c r="E97" i="1"/>
  <c r="D97" i="1"/>
  <c r="C97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J25" i="15" s="1"/>
  <c r="U96" i="1"/>
  <c r="I25" i="15" s="1"/>
  <c r="T96" i="1"/>
  <c r="S96" i="1"/>
  <c r="R96" i="1"/>
  <c r="Q96" i="1"/>
  <c r="P96" i="1"/>
  <c r="O96" i="1"/>
  <c r="M96" i="1"/>
  <c r="L96" i="1"/>
  <c r="K96" i="1"/>
  <c r="I96" i="1"/>
  <c r="H96" i="1"/>
  <c r="G96" i="1"/>
  <c r="E96" i="1"/>
  <c r="D96" i="1"/>
  <c r="C96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J24" i="15" s="1"/>
  <c r="U95" i="1"/>
  <c r="I24" i="15" s="1"/>
  <c r="T95" i="1"/>
  <c r="S95" i="1"/>
  <c r="R95" i="1"/>
  <c r="Q95" i="1"/>
  <c r="P95" i="1"/>
  <c r="O95" i="1"/>
  <c r="M95" i="1"/>
  <c r="L95" i="1"/>
  <c r="K95" i="1"/>
  <c r="I95" i="1"/>
  <c r="H95" i="1"/>
  <c r="G95" i="1"/>
  <c r="E95" i="1"/>
  <c r="D95" i="1"/>
  <c r="C95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J23" i="15" s="1"/>
  <c r="U94" i="1"/>
  <c r="I23" i="15" s="1"/>
  <c r="T94" i="1"/>
  <c r="S94" i="1"/>
  <c r="R94" i="1"/>
  <c r="Q94" i="1"/>
  <c r="P94" i="1"/>
  <c r="O94" i="1"/>
  <c r="M94" i="1"/>
  <c r="L94" i="1"/>
  <c r="K94" i="1"/>
  <c r="I94" i="1"/>
  <c r="H94" i="1"/>
  <c r="G94" i="1"/>
  <c r="E94" i="1"/>
  <c r="D94" i="1"/>
  <c r="C94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J22" i="15" s="1"/>
  <c r="U93" i="1"/>
  <c r="I22" i="15" s="1"/>
  <c r="T93" i="1"/>
  <c r="S93" i="1"/>
  <c r="R93" i="1"/>
  <c r="Q93" i="1"/>
  <c r="P93" i="1"/>
  <c r="O93" i="1"/>
  <c r="M93" i="1"/>
  <c r="L93" i="1"/>
  <c r="K93" i="1"/>
  <c r="I93" i="1"/>
  <c r="H93" i="1"/>
  <c r="G93" i="1"/>
  <c r="E93" i="1"/>
  <c r="D93" i="1"/>
  <c r="C93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J21" i="15" s="1"/>
  <c r="U92" i="1"/>
  <c r="I21" i="15" s="1"/>
  <c r="T92" i="1"/>
  <c r="S92" i="1"/>
  <c r="R92" i="1"/>
  <c r="Q92" i="1"/>
  <c r="P92" i="1"/>
  <c r="O92" i="1"/>
  <c r="M92" i="1"/>
  <c r="L92" i="1"/>
  <c r="K92" i="1"/>
  <c r="I92" i="1"/>
  <c r="H92" i="1"/>
  <c r="G92" i="1"/>
  <c r="E92" i="1"/>
  <c r="D92" i="1"/>
  <c r="C92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J20" i="15" s="1"/>
  <c r="U91" i="1"/>
  <c r="I20" i="15" s="1"/>
  <c r="T91" i="1"/>
  <c r="S91" i="1"/>
  <c r="R91" i="1"/>
  <c r="Q91" i="1"/>
  <c r="P91" i="1"/>
  <c r="O91" i="1"/>
  <c r="M91" i="1"/>
  <c r="L91" i="1"/>
  <c r="K91" i="1"/>
  <c r="I91" i="1"/>
  <c r="H91" i="1"/>
  <c r="G91" i="1"/>
  <c r="E91" i="1"/>
  <c r="D91" i="1"/>
  <c r="C91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J19" i="15" s="1"/>
  <c r="U90" i="1"/>
  <c r="I19" i="15" s="1"/>
  <c r="T90" i="1"/>
  <c r="S90" i="1"/>
  <c r="R90" i="1"/>
  <c r="Q90" i="1"/>
  <c r="P90" i="1"/>
  <c r="O90" i="1"/>
  <c r="M90" i="1"/>
  <c r="L90" i="1"/>
  <c r="K90" i="1"/>
  <c r="I90" i="1"/>
  <c r="H90" i="1"/>
  <c r="G90" i="1"/>
  <c r="E90" i="1"/>
  <c r="D90" i="1"/>
  <c r="C90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J18" i="15" s="1"/>
  <c r="U89" i="1"/>
  <c r="I18" i="15" s="1"/>
  <c r="T89" i="1"/>
  <c r="S89" i="1"/>
  <c r="R89" i="1"/>
  <c r="Q89" i="1"/>
  <c r="P89" i="1"/>
  <c r="O89" i="1"/>
  <c r="M89" i="1"/>
  <c r="L89" i="1"/>
  <c r="K89" i="1"/>
  <c r="I89" i="1"/>
  <c r="H89" i="1"/>
  <c r="G89" i="1"/>
  <c r="E89" i="1"/>
  <c r="D89" i="1"/>
  <c r="C89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J17" i="15" s="1"/>
  <c r="U88" i="1"/>
  <c r="I17" i="15" s="1"/>
  <c r="T88" i="1"/>
  <c r="S88" i="1"/>
  <c r="R88" i="1"/>
  <c r="Q88" i="1"/>
  <c r="P88" i="1"/>
  <c r="O88" i="1"/>
  <c r="M88" i="1"/>
  <c r="L88" i="1"/>
  <c r="K88" i="1"/>
  <c r="I88" i="1"/>
  <c r="H88" i="1"/>
  <c r="G88" i="1"/>
  <c r="E88" i="1"/>
  <c r="D88" i="1"/>
  <c r="C88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J16" i="15" s="1"/>
  <c r="U87" i="1"/>
  <c r="I16" i="15" s="1"/>
  <c r="T87" i="1"/>
  <c r="S87" i="1"/>
  <c r="R87" i="1"/>
  <c r="Q87" i="1"/>
  <c r="P87" i="1"/>
  <c r="O87" i="1"/>
  <c r="M87" i="1"/>
  <c r="L87" i="1"/>
  <c r="K87" i="1"/>
  <c r="I87" i="1"/>
  <c r="H87" i="1"/>
  <c r="G87" i="1"/>
  <c r="E87" i="1"/>
  <c r="D87" i="1"/>
  <c r="C87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J15" i="15" s="1"/>
  <c r="U86" i="1"/>
  <c r="I15" i="15" s="1"/>
  <c r="T86" i="1"/>
  <c r="S86" i="1"/>
  <c r="R86" i="1"/>
  <c r="Q86" i="1"/>
  <c r="P86" i="1"/>
  <c r="O86" i="1"/>
  <c r="M86" i="1"/>
  <c r="L86" i="1"/>
  <c r="K86" i="1"/>
  <c r="I86" i="1"/>
  <c r="H86" i="1"/>
  <c r="G86" i="1"/>
  <c r="E86" i="1"/>
  <c r="D86" i="1"/>
  <c r="C86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J14" i="15" s="1"/>
  <c r="U85" i="1"/>
  <c r="I14" i="15" s="1"/>
  <c r="T85" i="1"/>
  <c r="S85" i="1"/>
  <c r="R85" i="1"/>
  <c r="Q85" i="1"/>
  <c r="P85" i="1"/>
  <c r="O85" i="1"/>
  <c r="M85" i="1"/>
  <c r="L85" i="1"/>
  <c r="K85" i="1"/>
  <c r="I85" i="1"/>
  <c r="H85" i="1"/>
  <c r="G85" i="1"/>
  <c r="E85" i="1"/>
  <c r="D85" i="1"/>
  <c r="C85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J13" i="15" s="1"/>
  <c r="U84" i="1"/>
  <c r="I13" i="15" s="1"/>
  <c r="T84" i="1"/>
  <c r="S84" i="1"/>
  <c r="R84" i="1"/>
  <c r="Q84" i="1"/>
  <c r="P84" i="1"/>
  <c r="O84" i="1"/>
  <c r="M84" i="1"/>
  <c r="L84" i="1"/>
  <c r="K84" i="1"/>
  <c r="I84" i="1"/>
  <c r="H84" i="1"/>
  <c r="G84" i="1"/>
  <c r="E84" i="1"/>
  <c r="D84" i="1"/>
  <c r="C84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J12" i="15" s="1"/>
  <c r="U83" i="1"/>
  <c r="I12" i="15" s="1"/>
  <c r="T83" i="1"/>
  <c r="S83" i="1"/>
  <c r="R83" i="1"/>
  <c r="Q83" i="1"/>
  <c r="P83" i="1"/>
  <c r="O83" i="1"/>
  <c r="M83" i="1"/>
  <c r="L83" i="1"/>
  <c r="K83" i="1"/>
  <c r="I83" i="1"/>
  <c r="H83" i="1"/>
  <c r="G83" i="1"/>
  <c r="E83" i="1"/>
  <c r="D83" i="1"/>
  <c r="C83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J11" i="15" s="1"/>
  <c r="U82" i="1"/>
  <c r="I11" i="15" s="1"/>
  <c r="T82" i="1"/>
  <c r="S82" i="1"/>
  <c r="R82" i="1"/>
  <c r="Q82" i="1"/>
  <c r="P82" i="1"/>
  <c r="O82" i="1"/>
  <c r="M82" i="1"/>
  <c r="L82" i="1"/>
  <c r="K82" i="1"/>
  <c r="I82" i="1"/>
  <c r="H82" i="1"/>
  <c r="G82" i="1"/>
  <c r="E82" i="1"/>
  <c r="D82" i="1"/>
  <c r="C82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J10" i="15" s="1"/>
  <c r="U81" i="1"/>
  <c r="I10" i="15" s="1"/>
  <c r="T81" i="1"/>
  <c r="S81" i="1"/>
  <c r="R81" i="1"/>
  <c r="Q81" i="1"/>
  <c r="P81" i="1"/>
  <c r="O81" i="1"/>
  <c r="M81" i="1"/>
  <c r="L81" i="1"/>
  <c r="K81" i="1"/>
  <c r="I81" i="1"/>
  <c r="H81" i="1"/>
  <c r="G81" i="1"/>
  <c r="E81" i="1"/>
  <c r="D81" i="1"/>
  <c r="C81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J9" i="15" s="1"/>
  <c r="U80" i="1"/>
  <c r="I9" i="15" s="1"/>
  <c r="T80" i="1"/>
  <c r="S80" i="1"/>
  <c r="R80" i="1"/>
  <c r="Q80" i="1"/>
  <c r="P80" i="1"/>
  <c r="O80" i="1"/>
  <c r="M80" i="1"/>
  <c r="L80" i="1"/>
  <c r="K80" i="1"/>
  <c r="I80" i="1"/>
  <c r="H80" i="1"/>
  <c r="G80" i="1"/>
  <c r="E80" i="1"/>
  <c r="D80" i="1"/>
  <c r="C80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J8" i="15" s="1"/>
  <c r="U79" i="1"/>
  <c r="I8" i="15" s="1"/>
  <c r="T79" i="1"/>
  <c r="S79" i="1"/>
  <c r="R79" i="1"/>
  <c r="Q79" i="1"/>
  <c r="P79" i="1"/>
  <c r="O79" i="1"/>
  <c r="M79" i="1"/>
  <c r="L79" i="1"/>
  <c r="K79" i="1"/>
  <c r="I79" i="1"/>
  <c r="H79" i="1"/>
  <c r="G79" i="1"/>
  <c r="E79" i="1"/>
  <c r="D79" i="1"/>
  <c r="C79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J7" i="15" s="1"/>
  <c r="U78" i="1"/>
  <c r="I7" i="15" s="1"/>
  <c r="T78" i="1"/>
  <c r="S78" i="1"/>
  <c r="R78" i="1"/>
  <c r="Q78" i="1"/>
  <c r="P78" i="1"/>
  <c r="O78" i="1"/>
  <c r="M78" i="1"/>
  <c r="L78" i="1"/>
  <c r="K78" i="1"/>
  <c r="I78" i="1"/>
  <c r="H78" i="1"/>
  <c r="G78" i="1"/>
  <c r="E78" i="1"/>
  <c r="D78" i="1"/>
  <c r="C78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J6" i="15" s="1"/>
  <c r="U77" i="1"/>
  <c r="I6" i="15" s="1"/>
  <c r="T77" i="1"/>
  <c r="S77" i="1"/>
  <c r="R77" i="1"/>
  <c r="Q77" i="1"/>
  <c r="P77" i="1"/>
  <c r="O77" i="1"/>
  <c r="M77" i="1"/>
  <c r="L77" i="1"/>
  <c r="K77" i="1"/>
  <c r="I77" i="1"/>
  <c r="H77" i="1"/>
  <c r="G77" i="1"/>
  <c r="E77" i="1"/>
  <c r="D77" i="1"/>
  <c r="C77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J5" i="15" s="1"/>
  <c r="U76" i="1"/>
  <c r="I5" i="15" s="1"/>
  <c r="T76" i="1"/>
  <c r="S76" i="1"/>
  <c r="R76" i="1"/>
  <c r="Q76" i="1"/>
  <c r="P76" i="1"/>
  <c r="O76" i="1"/>
  <c r="M76" i="1"/>
  <c r="L76" i="1"/>
  <c r="K76" i="1"/>
  <c r="I76" i="1"/>
  <c r="H76" i="1"/>
  <c r="G76" i="1"/>
  <c r="E76" i="1"/>
  <c r="D76" i="1"/>
  <c r="C76" i="1"/>
  <c r="CE70" i="1"/>
  <c r="AF70" i="1"/>
  <c r="AE70" i="1"/>
  <c r="AD70" i="1"/>
  <c r="AC70" i="1"/>
  <c r="AB70" i="1"/>
  <c r="Z70" i="1"/>
  <c r="Y70" i="1"/>
  <c r="X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CE69" i="1"/>
  <c r="AF69" i="1"/>
  <c r="AE69" i="1"/>
  <c r="AD69" i="1"/>
  <c r="AC69" i="1"/>
  <c r="AB69" i="1"/>
  <c r="Z69" i="1"/>
  <c r="Y69" i="1"/>
  <c r="X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CE68" i="1"/>
  <c r="AF68" i="1"/>
  <c r="AE68" i="1"/>
  <c r="AD68" i="1"/>
  <c r="AC68" i="1"/>
  <c r="AB68" i="1"/>
  <c r="Z68" i="1"/>
  <c r="Y68" i="1"/>
  <c r="X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CE67" i="1"/>
  <c r="AF67" i="1"/>
  <c r="AE67" i="1"/>
  <c r="AD67" i="1"/>
  <c r="AC67" i="1"/>
  <c r="AB67" i="1"/>
  <c r="Z67" i="1"/>
  <c r="Y67" i="1"/>
  <c r="X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CE66" i="1"/>
  <c r="AF66" i="1"/>
  <c r="AE66" i="1"/>
  <c r="AD66" i="1"/>
  <c r="AC66" i="1"/>
  <c r="AB66" i="1"/>
  <c r="Z66" i="1"/>
  <c r="Y66" i="1"/>
  <c r="X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CE65" i="1"/>
  <c r="AF65" i="1"/>
  <c r="AE65" i="1"/>
  <c r="AD65" i="1"/>
  <c r="AC65" i="1"/>
  <c r="AB65" i="1"/>
  <c r="Z65" i="1"/>
  <c r="Y65" i="1"/>
  <c r="X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CE64" i="1"/>
  <c r="AF64" i="1"/>
  <c r="AE64" i="1"/>
  <c r="AD64" i="1"/>
  <c r="AC64" i="1"/>
  <c r="AB64" i="1"/>
  <c r="Z64" i="1"/>
  <c r="Y64" i="1"/>
  <c r="X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CE63" i="1"/>
  <c r="AF63" i="1"/>
  <c r="AE63" i="1"/>
  <c r="AD63" i="1"/>
  <c r="AC63" i="1"/>
  <c r="AB63" i="1"/>
  <c r="Z63" i="1"/>
  <c r="Y63" i="1"/>
  <c r="X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CE62" i="1"/>
  <c r="AF62" i="1"/>
  <c r="AE62" i="1"/>
  <c r="AD62" i="1"/>
  <c r="AC62" i="1"/>
  <c r="AB62" i="1"/>
  <c r="Z62" i="1"/>
  <c r="Y62" i="1"/>
  <c r="X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CE61" i="1"/>
  <c r="AF61" i="1"/>
  <c r="AE61" i="1"/>
  <c r="AD61" i="1"/>
  <c r="AC61" i="1"/>
  <c r="AB61" i="1"/>
  <c r="Z61" i="1"/>
  <c r="Y61" i="1"/>
  <c r="X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CE60" i="1"/>
  <c r="AF60" i="1"/>
  <c r="AE60" i="1"/>
  <c r="AD60" i="1"/>
  <c r="AC60" i="1"/>
  <c r="AB60" i="1"/>
  <c r="Z60" i="1"/>
  <c r="Y60" i="1"/>
  <c r="X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CE59" i="1"/>
  <c r="AF59" i="1"/>
  <c r="AE59" i="1"/>
  <c r="AD59" i="1"/>
  <c r="AC59" i="1"/>
  <c r="AB59" i="1"/>
  <c r="Z59" i="1"/>
  <c r="Y59" i="1"/>
  <c r="X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CE58" i="1"/>
  <c r="AF58" i="1"/>
  <c r="AE58" i="1"/>
  <c r="AD58" i="1"/>
  <c r="AC58" i="1"/>
  <c r="AB58" i="1"/>
  <c r="Z58" i="1"/>
  <c r="Y58" i="1"/>
  <c r="X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CE57" i="1"/>
  <c r="AF57" i="1"/>
  <c r="AE57" i="1"/>
  <c r="AD57" i="1"/>
  <c r="AC57" i="1"/>
  <c r="AB57" i="1"/>
  <c r="Z57" i="1"/>
  <c r="Y57" i="1"/>
  <c r="X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CE56" i="1"/>
  <c r="AF56" i="1"/>
  <c r="AE56" i="1"/>
  <c r="AD56" i="1"/>
  <c r="AC56" i="1"/>
  <c r="AB56" i="1"/>
  <c r="Z56" i="1"/>
  <c r="Y56" i="1"/>
  <c r="X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CE55" i="1"/>
  <c r="AF55" i="1"/>
  <c r="AE55" i="1"/>
  <c r="AD55" i="1"/>
  <c r="AC55" i="1"/>
  <c r="AB55" i="1"/>
  <c r="Z55" i="1"/>
  <c r="Y55" i="1"/>
  <c r="X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E54" i="1"/>
  <c r="AF54" i="1"/>
  <c r="AE54" i="1"/>
  <c r="AD54" i="1"/>
  <c r="AC54" i="1"/>
  <c r="AB54" i="1"/>
  <c r="Z54" i="1"/>
  <c r="Y54" i="1"/>
  <c r="X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E53" i="1"/>
  <c r="AF53" i="1"/>
  <c r="AE53" i="1"/>
  <c r="AD53" i="1"/>
  <c r="AC53" i="1"/>
  <c r="AB53" i="1"/>
  <c r="Z53" i="1"/>
  <c r="Y53" i="1"/>
  <c r="X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E52" i="1"/>
  <c r="AF52" i="1"/>
  <c r="AE52" i="1"/>
  <c r="AD52" i="1"/>
  <c r="AC52" i="1"/>
  <c r="AB52" i="1"/>
  <c r="Z52" i="1"/>
  <c r="Y52" i="1"/>
  <c r="X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E51" i="1"/>
  <c r="AF51" i="1"/>
  <c r="AE51" i="1"/>
  <c r="AD51" i="1"/>
  <c r="AC51" i="1"/>
  <c r="AB51" i="1"/>
  <c r="Z51" i="1"/>
  <c r="Y51" i="1"/>
  <c r="X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E50" i="1"/>
  <c r="AF50" i="1"/>
  <c r="AE50" i="1"/>
  <c r="AD50" i="1"/>
  <c r="AC50" i="1"/>
  <c r="AB50" i="1"/>
  <c r="Z50" i="1"/>
  <c r="Y50" i="1"/>
  <c r="X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E49" i="1"/>
  <c r="AF49" i="1"/>
  <c r="AE49" i="1"/>
  <c r="AD49" i="1"/>
  <c r="AC49" i="1"/>
  <c r="AB49" i="1"/>
  <c r="Z49" i="1"/>
  <c r="Y49" i="1"/>
  <c r="X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E48" i="1"/>
  <c r="AF48" i="1"/>
  <c r="AE48" i="1"/>
  <c r="AD48" i="1"/>
  <c r="AC48" i="1"/>
  <c r="AB48" i="1"/>
  <c r="Z48" i="1"/>
  <c r="Y48" i="1"/>
  <c r="X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E47" i="1"/>
  <c r="AF47" i="1"/>
  <c r="AE47" i="1"/>
  <c r="AD47" i="1"/>
  <c r="AC47" i="1"/>
  <c r="AB47" i="1"/>
  <c r="Z47" i="1"/>
  <c r="Y47" i="1"/>
  <c r="X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E46" i="1"/>
  <c r="AF46" i="1"/>
  <c r="AE46" i="1"/>
  <c r="AD46" i="1"/>
  <c r="AC46" i="1"/>
  <c r="AB46" i="1"/>
  <c r="Z46" i="1"/>
  <c r="Y46" i="1"/>
  <c r="X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E45" i="1"/>
  <c r="AF45" i="1"/>
  <c r="AE45" i="1"/>
  <c r="AD45" i="1"/>
  <c r="AC45" i="1"/>
  <c r="AB45" i="1"/>
  <c r="Z45" i="1"/>
  <c r="Y45" i="1"/>
  <c r="X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E44" i="1"/>
  <c r="AF44" i="1"/>
  <c r="AE44" i="1"/>
  <c r="AD44" i="1"/>
  <c r="AC44" i="1"/>
  <c r="AB44" i="1"/>
  <c r="Z44" i="1"/>
  <c r="Y44" i="1"/>
  <c r="X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E43" i="1"/>
  <c r="AF43" i="1"/>
  <c r="AE43" i="1"/>
  <c r="AD43" i="1"/>
  <c r="AC43" i="1"/>
  <c r="AB43" i="1"/>
  <c r="Z43" i="1"/>
  <c r="Y43" i="1"/>
  <c r="X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E42" i="1"/>
  <c r="AF42" i="1"/>
  <c r="AE42" i="1"/>
  <c r="AD42" i="1"/>
  <c r="AC42" i="1"/>
  <c r="AB42" i="1"/>
  <c r="Z42" i="1"/>
  <c r="Y42" i="1"/>
  <c r="X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E41" i="1"/>
  <c r="AF41" i="1"/>
  <c r="AE41" i="1"/>
  <c r="AD41" i="1"/>
  <c r="AC41" i="1"/>
  <c r="AB41" i="1"/>
  <c r="Z41" i="1"/>
  <c r="Y41" i="1"/>
  <c r="X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E40" i="1"/>
  <c r="AF40" i="1"/>
  <c r="AE40" i="1"/>
  <c r="AD40" i="1"/>
  <c r="AC40" i="1"/>
  <c r="AB40" i="1"/>
  <c r="Z40" i="1"/>
  <c r="Y40" i="1"/>
  <c r="X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E39" i="1"/>
  <c r="AF39" i="1"/>
  <c r="AE39" i="1"/>
  <c r="AD39" i="1"/>
  <c r="AC39" i="1"/>
  <c r="AB39" i="1"/>
  <c r="Z39" i="1"/>
  <c r="Y39" i="1"/>
  <c r="X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E38" i="1"/>
  <c r="AF38" i="1"/>
  <c r="AE38" i="1"/>
  <c r="AD38" i="1"/>
  <c r="AC38" i="1"/>
  <c r="AB38" i="1"/>
  <c r="Z38" i="1"/>
  <c r="Y38" i="1"/>
  <c r="X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E37" i="1"/>
  <c r="AF37" i="1"/>
  <c r="AE37" i="1"/>
  <c r="AD37" i="1"/>
  <c r="AC37" i="1"/>
  <c r="AB37" i="1"/>
  <c r="Z37" i="1"/>
  <c r="Y37" i="1"/>
  <c r="X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E36" i="1"/>
  <c r="AF36" i="1"/>
  <c r="AE36" i="1"/>
  <c r="AD36" i="1"/>
  <c r="AC36" i="1"/>
  <c r="AB36" i="1"/>
  <c r="Z36" i="1"/>
  <c r="Y36" i="1"/>
  <c r="X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E35" i="1"/>
  <c r="AF35" i="1"/>
  <c r="AE35" i="1"/>
  <c r="AD35" i="1"/>
  <c r="AC35" i="1"/>
  <c r="AB35" i="1"/>
  <c r="Z35" i="1"/>
  <c r="Y35" i="1"/>
  <c r="X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E34" i="1"/>
  <c r="AF34" i="1"/>
  <c r="AE34" i="1"/>
  <c r="AD34" i="1"/>
  <c r="AC34" i="1"/>
  <c r="AB34" i="1"/>
  <c r="Z34" i="1"/>
  <c r="Y34" i="1"/>
  <c r="X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E33" i="1"/>
  <c r="AF33" i="1"/>
  <c r="AE33" i="1"/>
  <c r="AD33" i="1"/>
  <c r="AC33" i="1"/>
  <c r="AB33" i="1"/>
  <c r="Z33" i="1"/>
  <c r="Y33" i="1"/>
  <c r="X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E32" i="1"/>
  <c r="AF32" i="1"/>
  <c r="AE32" i="1"/>
  <c r="AD32" i="1"/>
  <c r="AC32" i="1"/>
  <c r="AB32" i="1"/>
  <c r="Z32" i="1"/>
  <c r="Y32" i="1"/>
  <c r="X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E31" i="1"/>
  <c r="AF31" i="1"/>
  <c r="AE31" i="1"/>
  <c r="AD31" i="1"/>
  <c r="AC31" i="1"/>
  <c r="AB31" i="1"/>
  <c r="Z31" i="1"/>
  <c r="Y31" i="1"/>
  <c r="X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E30" i="1"/>
  <c r="AF30" i="1"/>
  <c r="AE30" i="1"/>
  <c r="AD30" i="1"/>
  <c r="AC30" i="1"/>
  <c r="AB30" i="1"/>
  <c r="Z30" i="1"/>
  <c r="Y30" i="1"/>
  <c r="X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E29" i="1"/>
  <c r="AF29" i="1"/>
  <c r="AE29" i="1"/>
  <c r="AD29" i="1"/>
  <c r="AC29" i="1"/>
  <c r="AB29" i="1"/>
  <c r="Z29" i="1"/>
  <c r="Y29" i="1"/>
  <c r="X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E28" i="1"/>
  <c r="AF28" i="1"/>
  <c r="AE28" i="1"/>
  <c r="AD28" i="1"/>
  <c r="AC28" i="1"/>
  <c r="AB28" i="1"/>
  <c r="Z28" i="1"/>
  <c r="Y28" i="1"/>
  <c r="X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E27" i="1"/>
  <c r="AF27" i="1"/>
  <c r="AE27" i="1"/>
  <c r="AD27" i="1"/>
  <c r="AC27" i="1"/>
  <c r="AB27" i="1"/>
  <c r="Z27" i="1"/>
  <c r="Y27" i="1"/>
  <c r="X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E26" i="1"/>
  <c r="AF26" i="1"/>
  <c r="AE26" i="1"/>
  <c r="AD26" i="1"/>
  <c r="AC26" i="1"/>
  <c r="AB26" i="1"/>
  <c r="Z26" i="1"/>
  <c r="Y26" i="1"/>
  <c r="X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E25" i="1"/>
  <c r="AF25" i="1"/>
  <c r="AE25" i="1"/>
  <c r="AD25" i="1"/>
  <c r="AC25" i="1"/>
  <c r="AB25" i="1"/>
  <c r="Z25" i="1"/>
  <c r="Y25" i="1"/>
  <c r="X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E24" i="1"/>
  <c r="AF24" i="1"/>
  <c r="AE24" i="1"/>
  <c r="AD24" i="1"/>
  <c r="AC24" i="1"/>
  <c r="AB24" i="1"/>
  <c r="Z24" i="1"/>
  <c r="Y24" i="1"/>
  <c r="X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E23" i="1"/>
  <c r="AF23" i="1"/>
  <c r="AE23" i="1"/>
  <c r="AD23" i="1"/>
  <c r="AC23" i="1"/>
  <c r="AB23" i="1"/>
  <c r="Z23" i="1"/>
  <c r="Y23" i="1"/>
  <c r="X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E22" i="1"/>
  <c r="AF22" i="1"/>
  <c r="AE22" i="1"/>
  <c r="AD22" i="1"/>
  <c r="AC22" i="1"/>
  <c r="AB22" i="1"/>
  <c r="Z22" i="1"/>
  <c r="Y22" i="1"/>
  <c r="X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E21" i="1"/>
  <c r="AF21" i="1"/>
  <c r="AE21" i="1"/>
  <c r="AD21" i="1"/>
  <c r="AC21" i="1"/>
  <c r="AB21" i="1"/>
  <c r="Z21" i="1"/>
  <c r="Y21" i="1"/>
  <c r="X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E20" i="1"/>
  <c r="AF20" i="1"/>
  <c r="AE20" i="1"/>
  <c r="AD20" i="1"/>
  <c r="AC20" i="1"/>
  <c r="AB20" i="1"/>
  <c r="Z20" i="1"/>
  <c r="Y20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E19" i="1"/>
  <c r="AF19" i="1"/>
  <c r="AE19" i="1"/>
  <c r="AD19" i="1"/>
  <c r="AC19" i="1"/>
  <c r="AB19" i="1"/>
  <c r="Z19" i="1"/>
  <c r="Y19" i="1"/>
  <c r="X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E18" i="1"/>
  <c r="AF18" i="1"/>
  <c r="AE18" i="1"/>
  <c r="AD18" i="1"/>
  <c r="AC18" i="1"/>
  <c r="AB18" i="1"/>
  <c r="Z18" i="1"/>
  <c r="Y18" i="1"/>
  <c r="X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E17" i="1"/>
  <c r="AF17" i="1"/>
  <c r="AE17" i="1"/>
  <c r="AD17" i="1"/>
  <c r="AC17" i="1"/>
  <c r="AB17" i="1"/>
  <c r="Z17" i="1"/>
  <c r="Y17" i="1"/>
  <c r="X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E16" i="1"/>
  <c r="AF16" i="1"/>
  <c r="AE16" i="1"/>
  <c r="AD16" i="1"/>
  <c r="AC16" i="1"/>
  <c r="AB16" i="1"/>
  <c r="Z16" i="1"/>
  <c r="Y16" i="1"/>
  <c r="X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E15" i="1"/>
  <c r="AF15" i="1"/>
  <c r="AE15" i="1"/>
  <c r="AD15" i="1"/>
  <c r="AC15" i="1"/>
  <c r="AB15" i="1"/>
  <c r="Z15" i="1"/>
  <c r="Y15" i="1"/>
  <c r="X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E14" i="1"/>
  <c r="AF14" i="1"/>
  <c r="AE14" i="1"/>
  <c r="AD14" i="1"/>
  <c r="AC14" i="1"/>
  <c r="AB14" i="1"/>
  <c r="Z14" i="1"/>
  <c r="Y14" i="1"/>
  <c r="X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E13" i="1"/>
  <c r="AF13" i="1"/>
  <c r="AE13" i="1"/>
  <c r="AD13" i="1"/>
  <c r="AC13" i="1"/>
  <c r="AB13" i="1"/>
  <c r="Z13" i="1"/>
  <c r="Y13" i="1"/>
  <c r="X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 s="1"/>
  <c r="B6" i="17" s="1"/>
  <c r="CE12" i="1"/>
  <c r="AF12" i="1"/>
  <c r="AE12" i="1"/>
  <c r="AD12" i="1"/>
  <c r="AC12" i="1"/>
  <c r="AB12" i="1"/>
  <c r="Z12" i="1"/>
  <c r="Y12" i="1"/>
  <c r="X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E11" i="1"/>
  <c r="AF11" i="1"/>
  <c r="AE11" i="1"/>
  <c r="AD11" i="1"/>
  <c r="AC11" i="1"/>
  <c r="AB11" i="1"/>
  <c r="Z11" i="1"/>
  <c r="Y11" i="1"/>
  <c r="X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A5" i="1"/>
  <c r="A4" i="1"/>
  <c r="A3" i="1"/>
  <c r="A2" i="1"/>
  <c r="V63" i="17"/>
  <c r="U63" i="17"/>
  <c r="R63" i="17"/>
  <c r="Q63" i="17"/>
  <c r="N63" i="17"/>
  <c r="M63" i="17"/>
  <c r="J63" i="17"/>
  <c r="I63" i="17"/>
  <c r="V62" i="17"/>
  <c r="U62" i="17"/>
  <c r="R62" i="17"/>
  <c r="Q62" i="17"/>
  <c r="N62" i="17"/>
  <c r="M62" i="17"/>
  <c r="J62" i="17"/>
  <c r="I62" i="17"/>
  <c r="V61" i="17"/>
  <c r="U61" i="17"/>
  <c r="R61" i="17"/>
  <c r="Q61" i="17"/>
  <c r="N61" i="17"/>
  <c r="M61" i="17"/>
  <c r="J61" i="17"/>
  <c r="I61" i="17"/>
  <c r="V60" i="17"/>
  <c r="U60" i="17"/>
  <c r="R60" i="17"/>
  <c r="Q60" i="17"/>
  <c r="N60" i="17"/>
  <c r="M60" i="17"/>
  <c r="J60" i="17"/>
  <c r="I60" i="17"/>
  <c r="V59" i="17"/>
  <c r="U59" i="17"/>
  <c r="R59" i="17"/>
  <c r="Q59" i="17"/>
  <c r="N59" i="17"/>
  <c r="M59" i="17"/>
  <c r="J59" i="17"/>
  <c r="I59" i="17"/>
  <c r="V58" i="17"/>
  <c r="U58" i="17"/>
  <c r="R58" i="17"/>
  <c r="Q58" i="17"/>
  <c r="N58" i="17"/>
  <c r="M58" i="17"/>
  <c r="J58" i="17"/>
  <c r="I58" i="17"/>
  <c r="V57" i="17"/>
  <c r="U57" i="17"/>
  <c r="R57" i="17"/>
  <c r="Q57" i="17"/>
  <c r="N57" i="17"/>
  <c r="M57" i="17"/>
  <c r="J57" i="17"/>
  <c r="I57" i="17"/>
  <c r="V56" i="17"/>
  <c r="U56" i="17"/>
  <c r="R56" i="17"/>
  <c r="Q56" i="17"/>
  <c r="N56" i="17"/>
  <c r="M56" i="17"/>
  <c r="J56" i="17"/>
  <c r="I56" i="17"/>
  <c r="V55" i="17"/>
  <c r="U55" i="17"/>
  <c r="R55" i="17"/>
  <c r="Q55" i="17"/>
  <c r="N55" i="17"/>
  <c r="M55" i="17"/>
  <c r="J55" i="17"/>
  <c r="I55" i="17"/>
  <c r="V54" i="17"/>
  <c r="U54" i="17"/>
  <c r="R54" i="17"/>
  <c r="Q54" i="17"/>
  <c r="N54" i="17"/>
  <c r="M54" i="17"/>
  <c r="J54" i="17"/>
  <c r="I54" i="17"/>
  <c r="V53" i="17"/>
  <c r="U53" i="17"/>
  <c r="R53" i="17"/>
  <c r="Q53" i="17"/>
  <c r="N53" i="17"/>
  <c r="M53" i="17"/>
  <c r="J53" i="17"/>
  <c r="I53" i="17"/>
  <c r="V52" i="17"/>
  <c r="U52" i="17"/>
  <c r="R52" i="17"/>
  <c r="Q52" i="17"/>
  <c r="N52" i="17"/>
  <c r="M52" i="17"/>
  <c r="J52" i="17"/>
  <c r="I52" i="17"/>
  <c r="V51" i="17"/>
  <c r="U51" i="17"/>
  <c r="R51" i="17"/>
  <c r="Q51" i="17"/>
  <c r="N51" i="17"/>
  <c r="M51" i="17"/>
  <c r="J51" i="17"/>
  <c r="I51" i="17"/>
  <c r="V50" i="17"/>
  <c r="U50" i="17"/>
  <c r="R50" i="17"/>
  <c r="Q50" i="17"/>
  <c r="N50" i="17"/>
  <c r="M50" i="17"/>
  <c r="J50" i="17"/>
  <c r="I50" i="17"/>
  <c r="V49" i="17"/>
  <c r="U49" i="17"/>
  <c r="R49" i="17"/>
  <c r="Q49" i="17"/>
  <c r="N49" i="17"/>
  <c r="M49" i="17"/>
  <c r="J49" i="17"/>
  <c r="I49" i="17"/>
  <c r="V48" i="17"/>
  <c r="U48" i="17"/>
  <c r="R48" i="17"/>
  <c r="Q48" i="17"/>
  <c r="N48" i="17"/>
  <c r="M48" i="17"/>
  <c r="J48" i="17"/>
  <c r="I48" i="17"/>
  <c r="V47" i="17"/>
  <c r="U47" i="17"/>
  <c r="R47" i="17"/>
  <c r="Q47" i="17"/>
  <c r="N47" i="17"/>
  <c r="M47" i="17"/>
  <c r="J47" i="17"/>
  <c r="I47" i="17"/>
  <c r="V46" i="17"/>
  <c r="U46" i="17"/>
  <c r="R46" i="17"/>
  <c r="Q46" i="17"/>
  <c r="N46" i="17"/>
  <c r="M46" i="17"/>
  <c r="J46" i="17"/>
  <c r="I46" i="17"/>
  <c r="V45" i="17"/>
  <c r="U45" i="17"/>
  <c r="R45" i="17"/>
  <c r="Q45" i="17"/>
  <c r="N45" i="17"/>
  <c r="M45" i="17"/>
  <c r="J45" i="17"/>
  <c r="I45" i="17"/>
  <c r="V44" i="17"/>
  <c r="U44" i="17"/>
  <c r="R44" i="17"/>
  <c r="Q44" i="17"/>
  <c r="N44" i="17"/>
  <c r="M44" i="17"/>
  <c r="J44" i="17"/>
  <c r="I44" i="17"/>
  <c r="V43" i="17"/>
  <c r="U43" i="17"/>
  <c r="R43" i="17"/>
  <c r="Q43" i="17"/>
  <c r="N43" i="17"/>
  <c r="M43" i="17"/>
  <c r="J43" i="17"/>
  <c r="I43" i="17"/>
  <c r="V42" i="17"/>
  <c r="U42" i="17"/>
  <c r="R42" i="17"/>
  <c r="Q42" i="17"/>
  <c r="N42" i="17"/>
  <c r="M42" i="17"/>
  <c r="J42" i="17"/>
  <c r="I42" i="17"/>
  <c r="V41" i="17"/>
  <c r="U41" i="17"/>
  <c r="R41" i="17"/>
  <c r="Q41" i="17"/>
  <c r="N41" i="17"/>
  <c r="M41" i="17"/>
  <c r="J41" i="17"/>
  <c r="I41" i="17"/>
  <c r="V40" i="17"/>
  <c r="U40" i="17"/>
  <c r="R40" i="17"/>
  <c r="Q40" i="17"/>
  <c r="N40" i="17"/>
  <c r="M40" i="17"/>
  <c r="J40" i="17"/>
  <c r="I40" i="17"/>
  <c r="V39" i="17"/>
  <c r="U39" i="17"/>
  <c r="R39" i="17"/>
  <c r="Q39" i="17"/>
  <c r="N39" i="17"/>
  <c r="M39" i="17"/>
  <c r="J39" i="17"/>
  <c r="I39" i="17"/>
  <c r="V38" i="17"/>
  <c r="U38" i="17"/>
  <c r="R38" i="17"/>
  <c r="Q38" i="17"/>
  <c r="N38" i="17"/>
  <c r="M38" i="17"/>
  <c r="J38" i="17"/>
  <c r="I38" i="17"/>
  <c r="V37" i="17"/>
  <c r="U37" i="17"/>
  <c r="R37" i="17"/>
  <c r="Q37" i="17"/>
  <c r="N37" i="17"/>
  <c r="M37" i="17"/>
  <c r="J37" i="17"/>
  <c r="I37" i="17"/>
  <c r="V36" i="17"/>
  <c r="U36" i="17"/>
  <c r="R36" i="17"/>
  <c r="Q36" i="17"/>
  <c r="N36" i="17"/>
  <c r="M36" i="17"/>
  <c r="J36" i="17"/>
  <c r="I36" i="17"/>
  <c r="V35" i="17"/>
  <c r="U35" i="17"/>
  <c r="R35" i="17"/>
  <c r="Q35" i="17"/>
  <c r="N35" i="17"/>
  <c r="M35" i="17"/>
  <c r="J35" i="17"/>
  <c r="I35" i="17"/>
  <c r="V34" i="17"/>
  <c r="U34" i="17"/>
  <c r="R34" i="17"/>
  <c r="Q34" i="17"/>
  <c r="N34" i="17"/>
  <c r="M34" i="17"/>
  <c r="J34" i="17"/>
  <c r="I34" i="17"/>
  <c r="V33" i="17"/>
  <c r="U33" i="17"/>
  <c r="R33" i="17"/>
  <c r="Q33" i="17"/>
  <c r="N33" i="17"/>
  <c r="M33" i="17"/>
  <c r="J33" i="17"/>
  <c r="I33" i="17"/>
  <c r="V32" i="17"/>
  <c r="U32" i="17"/>
  <c r="R32" i="17"/>
  <c r="Q32" i="17"/>
  <c r="N32" i="17"/>
  <c r="M32" i="17"/>
  <c r="J32" i="17"/>
  <c r="I32" i="17"/>
  <c r="V31" i="17"/>
  <c r="U31" i="17"/>
  <c r="R31" i="17"/>
  <c r="Q31" i="17"/>
  <c r="N31" i="17"/>
  <c r="M31" i="17"/>
  <c r="J31" i="17"/>
  <c r="I31" i="17"/>
  <c r="V30" i="17"/>
  <c r="U30" i="17"/>
  <c r="R30" i="17"/>
  <c r="Q30" i="17"/>
  <c r="N30" i="17"/>
  <c r="M30" i="17"/>
  <c r="J30" i="17"/>
  <c r="I30" i="17"/>
  <c r="V29" i="17"/>
  <c r="U29" i="17"/>
  <c r="R29" i="17"/>
  <c r="Q29" i="17"/>
  <c r="N29" i="17"/>
  <c r="M29" i="17"/>
  <c r="J29" i="17"/>
  <c r="I29" i="17"/>
  <c r="V28" i="17"/>
  <c r="U28" i="17"/>
  <c r="R28" i="17"/>
  <c r="Q28" i="17"/>
  <c r="N28" i="17"/>
  <c r="M28" i="17"/>
  <c r="J28" i="17"/>
  <c r="I28" i="17"/>
  <c r="V27" i="17"/>
  <c r="U27" i="17"/>
  <c r="R27" i="17"/>
  <c r="Q27" i="17"/>
  <c r="N27" i="17"/>
  <c r="M27" i="17"/>
  <c r="J27" i="17"/>
  <c r="I27" i="17"/>
  <c r="V26" i="17"/>
  <c r="U26" i="17"/>
  <c r="R26" i="17"/>
  <c r="Q26" i="17"/>
  <c r="N26" i="17"/>
  <c r="M26" i="17"/>
  <c r="J26" i="17"/>
  <c r="I26" i="17"/>
  <c r="V25" i="17"/>
  <c r="U25" i="17"/>
  <c r="R25" i="17"/>
  <c r="Q25" i="17"/>
  <c r="N25" i="17"/>
  <c r="M25" i="17"/>
  <c r="J25" i="17"/>
  <c r="I25" i="17"/>
  <c r="V24" i="17"/>
  <c r="U24" i="17"/>
  <c r="R24" i="17"/>
  <c r="Q24" i="17"/>
  <c r="N24" i="17"/>
  <c r="M24" i="17"/>
  <c r="J24" i="17"/>
  <c r="I24" i="17"/>
  <c r="V23" i="17"/>
  <c r="U23" i="17"/>
  <c r="R23" i="17"/>
  <c r="Q23" i="17"/>
  <c r="N23" i="17"/>
  <c r="M23" i="17"/>
  <c r="J23" i="17"/>
  <c r="I23" i="17"/>
  <c r="V22" i="17"/>
  <c r="U22" i="17"/>
  <c r="R22" i="17"/>
  <c r="Q22" i="17"/>
  <c r="N22" i="17"/>
  <c r="M22" i="17"/>
  <c r="J22" i="17"/>
  <c r="I22" i="17"/>
  <c r="V21" i="17"/>
  <c r="U21" i="17"/>
  <c r="R21" i="17"/>
  <c r="Q21" i="17"/>
  <c r="N21" i="17"/>
  <c r="M21" i="17"/>
  <c r="J21" i="17"/>
  <c r="I21" i="17"/>
  <c r="V20" i="17"/>
  <c r="U20" i="17"/>
  <c r="R20" i="17"/>
  <c r="Q20" i="17"/>
  <c r="N20" i="17"/>
  <c r="M20" i="17"/>
  <c r="J20" i="17"/>
  <c r="I20" i="17"/>
  <c r="V19" i="17"/>
  <c r="U19" i="17"/>
  <c r="R19" i="17"/>
  <c r="Q19" i="17"/>
  <c r="N19" i="17"/>
  <c r="M19" i="17"/>
  <c r="J19" i="17"/>
  <c r="I19" i="17"/>
  <c r="V18" i="17"/>
  <c r="U18" i="17"/>
  <c r="R18" i="17"/>
  <c r="Q18" i="17"/>
  <c r="N18" i="17"/>
  <c r="M18" i="17"/>
  <c r="J18" i="17"/>
  <c r="I18" i="17"/>
  <c r="V17" i="17"/>
  <c r="U17" i="17"/>
  <c r="R17" i="17"/>
  <c r="Q17" i="17"/>
  <c r="N17" i="17"/>
  <c r="M17" i="17"/>
  <c r="J17" i="17"/>
  <c r="I17" i="17"/>
  <c r="V16" i="17"/>
  <c r="U16" i="17"/>
  <c r="R16" i="17"/>
  <c r="Q16" i="17"/>
  <c r="N16" i="17"/>
  <c r="M16" i="17"/>
  <c r="J16" i="17"/>
  <c r="I16" i="17"/>
  <c r="V15" i="17"/>
  <c r="U15" i="17"/>
  <c r="R15" i="17"/>
  <c r="Q15" i="17"/>
  <c r="N15" i="17"/>
  <c r="M15" i="17"/>
  <c r="J15" i="17"/>
  <c r="I15" i="17"/>
  <c r="V14" i="17"/>
  <c r="U14" i="17"/>
  <c r="R14" i="17"/>
  <c r="Q14" i="17"/>
  <c r="N14" i="17"/>
  <c r="M14" i="17"/>
  <c r="J14" i="17"/>
  <c r="I14" i="17"/>
  <c r="V13" i="17"/>
  <c r="U13" i="17"/>
  <c r="R13" i="17"/>
  <c r="Q13" i="17"/>
  <c r="N13" i="17"/>
  <c r="M13" i="17"/>
  <c r="J13" i="17"/>
  <c r="I13" i="17"/>
  <c r="V12" i="17"/>
  <c r="U12" i="17"/>
  <c r="R12" i="17"/>
  <c r="Q12" i="17"/>
  <c r="N12" i="17"/>
  <c r="M12" i="17"/>
  <c r="J12" i="17"/>
  <c r="I12" i="17"/>
  <c r="V11" i="17"/>
  <c r="U11" i="17"/>
  <c r="R11" i="17"/>
  <c r="Q11" i="17"/>
  <c r="N11" i="17"/>
  <c r="M11" i="17"/>
  <c r="J11" i="17"/>
  <c r="I11" i="17"/>
  <c r="V10" i="17"/>
  <c r="U10" i="17"/>
  <c r="R10" i="17"/>
  <c r="Q10" i="17"/>
  <c r="N10" i="17"/>
  <c r="M10" i="17"/>
  <c r="J10" i="17"/>
  <c r="I10" i="17"/>
  <c r="V9" i="17"/>
  <c r="U9" i="17"/>
  <c r="R9" i="17"/>
  <c r="Q9" i="17"/>
  <c r="N9" i="17"/>
  <c r="M9" i="17"/>
  <c r="J9" i="17"/>
  <c r="I9" i="17"/>
  <c r="V8" i="17"/>
  <c r="U8" i="17"/>
  <c r="R8" i="17"/>
  <c r="Q8" i="17"/>
  <c r="N8" i="17"/>
  <c r="M8" i="17"/>
  <c r="J8" i="17"/>
  <c r="I8" i="17"/>
  <c r="V7" i="17"/>
  <c r="U7" i="17"/>
  <c r="R7" i="17"/>
  <c r="Q7" i="17"/>
  <c r="N7" i="17"/>
  <c r="M7" i="17"/>
  <c r="J7" i="17"/>
  <c r="I7" i="17"/>
  <c r="V6" i="17"/>
  <c r="U6" i="17"/>
  <c r="R6" i="17"/>
  <c r="Q6" i="17"/>
  <c r="N6" i="17"/>
  <c r="M6" i="17"/>
  <c r="J6" i="17"/>
  <c r="I6" i="17"/>
  <c r="V5" i="17"/>
  <c r="U5" i="17"/>
  <c r="R5" i="17"/>
  <c r="Q5" i="17"/>
  <c r="N5" i="17"/>
  <c r="M5" i="17"/>
  <c r="J5" i="17"/>
  <c r="I5" i="17"/>
  <c r="V4" i="17"/>
  <c r="U4" i="17"/>
  <c r="R4" i="17"/>
  <c r="R69" i="17" s="1"/>
  <c r="Q4" i="17"/>
  <c r="N4" i="17"/>
  <c r="M4" i="17"/>
  <c r="J4" i="17"/>
  <c r="I4" i="17"/>
  <c r="AI68" i="16"/>
  <c r="AB68" i="16"/>
  <c r="U68" i="16"/>
  <c r="N68" i="16"/>
  <c r="G68" i="16"/>
  <c r="AI67" i="16"/>
  <c r="AB67" i="16"/>
  <c r="U67" i="16"/>
  <c r="N67" i="16"/>
  <c r="G67" i="16"/>
  <c r="AI66" i="16"/>
  <c r="AB66" i="16"/>
  <c r="U66" i="16"/>
  <c r="N66" i="16"/>
  <c r="G66" i="16"/>
  <c r="AI65" i="16"/>
  <c r="AB65" i="16"/>
  <c r="U65" i="16"/>
  <c r="N65" i="16"/>
  <c r="G65" i="16"/>
  <c r="AI64" i="16"/>
  <c r="U64" i="16"/>
  <c r="N64" i="16"/>
  <c r="G64" i="16"/>
  <c r="AA63" i="16"/>
  <c r="X63" i="16"/>
  <c r="R63" i="16"/>
  <c r="Q63" i="16"/>
  <c r="M63" i="16"/>
  <c r="K63" i="16"/>
  <c r="J63" i="16"/>
  <c r="AE62" i="16"/>
  <c r="AA62" i="16"/>
  <c r="X62" i="16"/>
  <c r="R62" i="16"/>
  <c r="Q62" i="16"/>
  <c r="M62" i="16"/>
  <c r="K62" i="16"/>
  <c r="J62" i="16"/>
  <c r="AF61" i="16"/>
  <c r="AA61" i="16"/>
  <c r="X61" i="16"/>
  <c r="R61" i="16"/>
  <c r="Q61" i="16"/>
  <c r="M61" i="16"/>
  <c r="K61" i="16"/>
  <c r="J61" i="16"/>
  <c r="AE60" i="16"/>
  <c r="AA60" i="16"/>
  <c r="T60" i="16"/>
  <c r="R60" i="16"/>
  <c r="Q60" i="16"/>
  <c r="M60" i="16"/>
  <c r="K60" i="16"/>
  <c r="J60" i="16"/>
  <c r="AF59" i="16"/>
  <c r="AA59" i="16"/>
  <c r="Y59" i="16"/>
  <c r="R59" i="16"/>
  <c r="Q59" i="16"/>
  <c r="M59" i="16"/>
  <c r="K59" i="16"/>
  <c r="J59" i="16"/>
  <c r="AF58" i="16"/>
  <c r="AA58" i="16"/>
  <c r="X58" i="16"/>
  <c r="R58" i="16"/>
  <c r="M58" i="16"/>
  <c r="K58" i="16"/>
  <c r="J58" i="16"/>
  <c r="AF57" i="16"/>
  <c r="AA57" i="16"/>
  <c r="X57" i="16"/>
  <c r="T57" i="16"/>
  <c r="R57" i="16"/>
  <c r="Q57" i="16"/>
  <c r="M57" i="16"/>
  <c r="K57" i="16"/>
  <c r="J57" i="16"/>
  <c r="AE56" i="16"/>
  <c r="AA56" i="16"/>
  <c r="R56" i="16"/>
  <c r="Q56" i="16"/>
  <c r="M56" i="16"/>
  <c r="K56" i="16"/>
  <c r="J56" i="16"/>
  <c r="AA55" i="16"/>
  <c r="R55" i="16"/>
  <c r="Q55" i="16"/>
  <c r="M55" i="16"/>
  <c r="K55" i="16"/>
  <c r="J55" i="16"/>
  <c r="AA54" i="16"/>
  <c r="T54" i="16"/>
  <c r="R54" i="16"/>
  <c r="M54" i="16"/>
  <c r="K54" i="16"/>
  <c r="J54" i="16"/>
  <c r="AA53" i="16"/>
  <c r="X53" i="16"/>
  <c r="T53" i="16"/>
  <c r="R53" i="16"/>
  <c r="Q53" i="16"/>
  <c r="M53" i="16"/>
  <c r="K53" i="16"/>
  <c r="J53" i="16"/>
  <c r="AA52" i="16"/>
  <c r="Y52" i="16"/>
  <c r="X52" i="16"/>
  <c r="R52" i="16"/>
  <c r="Q52" i="16"/>
  <c r="M52" i="16"/>
  <c r="K52" i="16"/>
  <c r="J52" i="16"/>
  <c r="AF51" i="16"/>
  <c r="AA51" i="16"/>
  <c r="Y51" i="16"/>
  <c r="T51" i="16"/>
  <c r="R51" i="16"/>
  <c r="Q51" i="16"/>
  <c r="M51" i="16"/>
  <c r="K51" i="16"/>
  <c r="J51" i="16"/>
  <c r="AE50" i="16"/>
  <c r="AA50" i="16"/>
  <c r="Y50" i="16"/>
  <c r="X50" i="16"/>
  <c r="R50" i="16"/>
  <c r="M50" i="16"/>
  <c r="K50" i="16"/>
  <c r="J50" i="16"/>
  <c r="AF49" i="16"/>
  <c r="AA49" i="16"/>
  <c r="R49" i="16"/>
  <c r="Q49" i="16"/>
  <c r="M49" i="16"/>
  <c r="K49" i="16"/>
  <c r="J49" i="16"/>
  <c r="AA48" i="16"/>
  <c r="X48" i="16"/>
  <c r="T48" i="16"/>
  <c r="R48" i="16"/>
  <c r="Q48" i="16"/>
  <c r="M48" i="16"/>
  <c r="K48" i="16"/>
  <c r="J48" i="16"/>
  <c r="AF47" i="16"/>
  <c r="AA47" i="16"/>
  <c r="X47" i="16"/>
  <c r="R47" i="16"/>
  <c r="Q47" i="16"/>
  <c r="M47" i="16"/>
  <c r="K47" i="16"/>
  <c r="J47" i="16"/>
  <c r="AE46" i="16"/>
  <c r="AA46" i="16"/>
  <c r="Y46" i="16"/>
  <c r="T46" i="16"/>
  <c r="R46" i="16"/>
  <c r="M46" i="16"/>
  <c r="K46" i="16"/>
  <c r="J46" i="16"/>
  <c r="AH45" i="16"/>
  <c r="AA45" i="16"/>
  <c r="T45" i="16"/>
  <c r="Q45" i="16"/>
  <c r="M45" i="16"/>
  <c r="K45" i="16"/>
  <c r="J45" i="16"/>
  <c r="AA44" i="16"/>
  <c r="X44" i="16"/>
  <c r="R44" i="16"/>
  <c r="Q44" i="16"/>
  <c r="M44" i="16"/>
  <c r="K44" i="16"/>
  <c r="J44" i="16"/>
  <c r="AA43" i="16"/>
  <c r="Y43" i="16"/>
  <c r="X43" i="16"/>
  <c r="T43" i="16"/>
  <c r="R43" i="16"/>
  <c r="Q43" i="16"/>
  <c r="M43" i="16"/>
  <c r="K43" i="16"/>
  <c r="J43" i="16"/>
  <c r="AA42" i="16"/>
  <c r="X42" i="16"/>
  <c r="T42" i="16"/>
  <c r="R42" i="16"/>
  <c r="M42" i="16"/>
  <c r="K42" i="16"/>
  <c r="J42" i="16"/>
  <c r="AA41" i="16"/>
  <c r="Y41" i="16"/>
  <c r="X41" i="16"/>
  <c r="Q41" i="16"/>
  <c r="M41" i="16"/>
  <c r="K41" i="16"/>
  <c r="J41" i="16"/>
  <c r="AE40" i="16"/>
  <c r="AA40" i="16"/>
  <c r="Y40" i="16"/>
  <c r="R40" i="16"/>
  <c r="Q40" i="16"/>
  <c r="M40" i="16"/>
  <c r="K40" i="16"/>
  <c r="J40" i="16"/>
  <c r="AH39" i="16"/>
  <c r="AA39" i="16"/>
  <c r="X39" i="16"/>
  <c r="T39" i="16"/>
  <c r="R39" i="16"/>
  <c r="Q39" i="16"/>
  <c r="M39" i="16"/>
  <c r="K39" i="16"/>
  <c r="J39" i="16"/>
  <c r="AA38" i="16"/>
  <c r="X38" i="16"/>
  <c r="R38" i="16"/>
  <c r="M38" i="16"/>
  <c r="K38" i="16"/>
  <c r="J38" i="16"/>
  <c r="AA37" i="16"/>
  <c r="Y37" i="16"/>
  <c r="Q37" i="16"/>
  <c r="M37" i="16"/>
  <c r="K37" i="16"/>
  <c r="J37" i="16"/>
  <c r="AA36" i="16"/>
  <c r="X36" i="16"/>
  <c r="T36" i="16"/>
  <c r="R36" i="16"/>
  <c r="Q36" i="16"/>
  <c r="M36" i="16"/>
  <c r="K36" i="16"/>
  <c r="J36" i="16"/>
  <c r="AA35" i="16"/>
  <c r="Y35" i="16"/>
  <c r="X35" i="16"/>
  <c r="R35" i="16"/>
  <c r="Q35" i="16"/>
  <c r="M35" i="16"/>
  <c r="K35" i="16"/>
  <c r="J35" i="16"/>
  <c r="AH34" i="16"/>
  <c r="AA34" i="16"/>
  <c r="Y34" i="16"/>
  <c r="X34" i="16"/>
  <c r="T34" i="16"/>
  <c r="R34" i="16"/>
  <c r="M34" i="16"/>
  <c r="K34" i="16"/>
  <c r="J34" i="16"/>
  <c r="AA33" i="16"/>
  <c r="Y33" i="16"/>
  <c r="X33" i="16"/>
  <c r="T33" i="16"/>
  <c r="Q33" i="16"/>
  <c r="M33" i="16"/>
  <c r="K33" i="16"/>
  <c r="J33" i="16"/>
  <c r="AE32" i="16"/>
  <c r="AA32" i="16"/>
  <c r="Y32" i="16"/>
  <c r="X32" i="16"/>
  <c r="R32" i="16"/>
  <c r="Q32" i="16"/>
  <c r="M32" i="16"/>
  <c r="K32" i="16"/>
  <c r="J32" i="16"/>
  <c r="AA31" i="16"/>
  <c r="Y31" i="16"/>
  <c r="T31" i="16"/>
  <c r="R31" i="16"/>
  <c r="Q31" i="16"/>
  <c r="M31" i="16"/>
  <c r="K31" i="16"/>
  <c r="J31" i="16"/>
  <c r="AE30" i="16"/>
  <c r="AA30" i="16"/>
  <c r="Y30" i="16"/>
  <c r="R30" i="16"/>
  <c r="M30" i="16"/>
  <c r="K30" i="16"/>
  <c r="J30" i="16"/>
  <c r="AA29" i="16"/>
  <c r="Q29" i="16"/>
  <c r="M29" i="16"/>
  <c r="K29" i="16"/>
  <c r="J29" i="16"/>
  <c r="AE28" i="16"/>
  <c r="AA28" i="16"/>
  <c r="R28" i="16"/>
  <c r="Q28" i="16"/>
  <c r="M28" i="16"/>
  <c r="K28" i="16"/>
  <c r="J28" i="16"/>
  <c r="AA27" i="16"/>
  <c r="X27" i="16"/>
  <c r="T27" i="16"/>
  <c r="R27" i="16"/>
  <c r="Q27" i="16"/>
  <c r="M27" i="16"/>
  <c r="K27" i="16"/>
  <c r="J27" i="16"/>
  <c r="AA26" i="16"/>
  <c r="X26" i="16"/>
  <c r="R26" i="16"/>
  <c r="M26" i="16"/>
  <c r="K26" i="16"/>
  <c r="J26" i="16"/>
  <c r="AH25" i="16"/>
  <c r="AA25" i="16"/>
  <c r="Y25" i="16"/>
  <c r="X25" i="16"/>
  <c r="Q25" i="16"/>
  <c r="M25" i="16"/>
  <c r="K25" i="16"/>
  <c r="J25" i="16"/>
  <c r="AH24" i="16"/>
  <c r="AA24" i="16"/>
  <c r="Y24" i="16"/>
  <c r="X24" i="16"/>
  <c r="T24" i="16"/>
  <c r="R24" i="16"/>
  <c r="Q24" i="16"/>
  <c r="M24" i="16"/>
  <c r="K24" i="16"/>
  <c r="J24" i="16"/>
  <c r="AA23" i="16"/>
  <c r="X23" i="16"/>
  <c r="T23" i="16"/>
  <c r="R23" i="16"/>
  <c r="Q23" i="16"/>
  <c r="M23" i="16"/>
  <c r="K23" i="16"/>
  <c r="J23" i="16"/>
  <c r="AA22" i="16"/>
  <c r="Y22" i="16"/>
  <c r="R22" i="16"/>
  <c r="M22" i="16"/>
  <c r="K22" i="16"/>
  <c r="J22" i="16"/>
  <c r="AH21" i="16"/>
  <c r="AA21" i="16"/>
  <c r="Y21" i="16"/>
  <c r="X21" i="16"/>
  <c r="T21" i="16"/>
  <c r="Q21" i="16"/>
  <c r="M21" i="16"/>
  <c r="K21" i="16"/>
  <c r="J21" i="16"/>
  <c r="AF20" i="16"/>
  <c r="AA20" i="16"/>
  <c r="Y20" i="16"/>
  <c r="X20" i="16"/>
  <c r="T20" i="16"/>
  <c r="R20" i="16"/>
  <c r="Q20" i="16"/>
  <c r="M20" i="16"/>
  <c r="K20" i="16"/>
  <c r="J20" i="16"/>
  <c r="AF19" i="16"/>
  <c r="AA19" i="16"/>
  <c r="Y19" i="16"/>
  <c r="X19" i="16"/>
  <c r="R19" i="16"/>
  <c r="Q19" i="16"/>
  <c r="M19" i="16"/>
  <c r="K19" i="16"/>
  <c r="J19" i="16"/>
  <c r="AA18" i="16"/>
  <c r="Y18" i="16"/>
  <c r="X18" i="16"/>
  <c r="T18" i="16"/>
  <c r="R18" i="16"/>
  <c r="M18" i="16"/>
  <c r="K18" i="16"/>
  <c r="J18" i="16"/>
  <c r="AA17" i="16"/>
  <c r="Y17" i="16"/>
  <c r="X17" i="16"/>
  <c r="Q17" i="16"/>
  <c r="M17" i="16"/>
  <c r="K17" i="16"/>
  <c r="J17" i="16"/>
  <c r="AA16" i="16"/>
  <c r="Y16" i="16"/>
  <c r="X16" i="16"/>
  <c r="R16" i="16"/>
  <c r="Q16" i="16"/>
  <c r="M16" i="16"/>
  <c r="K16" i="16"/>
  <c r="J16" i="16"/>
  <c r="AE15" i="16"/>
  <c r="AA15" i="16"/>
  <c r="R15" i="16"/>
  <c r="Q15" i="16"/>
  <c r="M15" i="16"/>
  <c r="K15" i="16"/>
  <c r="J15" i="16"/>
  <c r="AA14" i="16"/>
  <c r="X14" i="16"/>
  <c r="R14" i="16"/>
  <c r="Q14" i="16"/>
  <c r="M14" i="16"/>
  <c r="K14" i="16"/>
  <c r="J14" i="16"/>
  <c r="AF13" i="16"/>
  <c r="AA13" i="16"/>
  <c r="Y13" i="16"/>
  <c r="R13" i="16"/>
  <c r="Q13" i="16"/>
  <c r="M13" i="16"/>
  <c r="K13" i="16"/>
  <c r="J13" i="16"/>
  <c r="AF12" i="16"/>
  <c r="AA12" i="16"/>
  <c r="Y12" i="16"/>
  <c r="R12" i="16"/>
  <c r="Q12" i="16"/>
  <c r="M12" i="16"/>
  <c r="K12" i="16"/>
  <c r="J12" i="16"/>
  <c r="AF11" i="16"/>
  <c r="AA11" i="16"/>
  <c r="Y11" i="16"/>
  <c r="X11" i="16"/>
  <c r="T11" i="16"/>
  <c r="R11" i="16"/>
  <c r="Q11" i="16"/>
  <c r="M11" i="16"/>
  <c r="K11" i="16"/>
  <c r="J11" i="16"/>
  <c r="AF10" i="16"/>
  <c r="AE10" i="16"/>
  <c r="AA10" i="16"/>
  <c r="X10" i="16"/>
  <c r="R10" i="16"/>
  <c r="M10" i="16"/>
  <c r="K10" i="16"/>
  <c r="J10" i="16"/>
  <c r="AA9" i="16"/>
  <c r="Y9" i="16"/>
  <c r="X9" i="16"/>
  <c r="R9" i="16"/>
  <c r="Q9" i="16"/>
  <c r="M9" i="16"/>
  <c r="K9" i="16"/>
  <c r="J9" i="16"/>
  <c r="AA8" i="16"/>
  <c r="Y8" i="16"/>
  <c r="T8" i="16"/>
  <c r="R8" i="16"/>
  <c r="Q8" i="16"/>
  <c r="M8" i="16"/>
  <c r="K8" i="16"/>
  <c r="J8" i="16"/>
  <c r="AE7" i="16"/>
  <c r="AA7" i="16"/>
  <c r="X7" i="16"/>
  <c r="R7" i="16"/>
  <c r="Q7" i="16"/>
  <c r="M7" i="16"/>
  <c r="K7" i="16"/>
  <c r="J7" i="16"/>
  <c r="AH6" i="16"/>
  <c r="AF6" i="16"/>
  <c r="AA6" i="16"/>
  <c r="X6" i="16"/>
  <c r="T6" i="16"/>
  <c r="R6" i="16"/>
  <c r="M6" i="16"/>
  <c r="K6" i="16"/>
  <c r="J6" i="16"/>
  <c r="AA5" i="16"/>
  <c r="Y5" i="16"/>
  <c r="Q5" i="16"/>
  <c r="M5" i="16"/>
  <c r="K5" i="16"/>
  <c r="J5" i="16"/>
  <c r="AF4" i="16"/>
  <c r="AE4" i="16"/>
  <c r="AA4" i="16"/>
  <c r="Y4" i="16"/>
  <c r="X4" i="16"/>
  <c r="R4" i="16"/>
  <c r="Q4" i="16"/>
  <c r="M4" i="16"/>
  <c r="K4" i="16"/>
  <c r="J4" i="16"/>
  <c r="L64" i="15"/>
  <c r="L63" i="15"/>
  <c r="L62" i="15"/>
  <c r="L61" i="15"/>
  <c r="L60" i="15"/>
  <c r="G69" i="14"/>
  <c r="F69" i="14"/>
  <c r="D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H4" i="14"/>
  <c r="B2" i="14"/>
  <c r="J1" i="14"/>
  <c r="Z10" i="16" l="1"/>
  <c r="AG13" i="16"/>
  <c r="AG18" i="16"/>
  <c r="AI18" i="16" s="1"/>
  <c r="Z36" i="16"/>
  <c r="T64" i="19"/>
  <c r="T69" i="19" s="1"/>
  <c r="AH4" i="16"/>
  <c r="AH69" i="16" s="1"/>
  <c r="AF24" i="16"/>
  <c r="D24" i="16" s="1"/>
  <c r="AF25" i="16"/>
  <c r="D25" i="16" s="1"/>
  <c r="AF30" i="16"/>
  <c r="D30" i="16" s="1"/>
  <c r="AE26" i="16"/>
  <c r="AG26" i="16" s="1"/>
  <c r="AI26" i="16" s="1"/>
  <c r="AE27" i="16"/>
  <c r="AG27" i="16" s="1"/>
  <c r="AI27" i="16" s="1"/>
  <c r="AG20" i="16"/>
  <c r="AI20" i="16" s="1"/>
  <c r="AG44" i="16"/>
  <c r="AI44" i="16" s="1"/>
  <c r="Z7" i="16"/>
  <c r="AB7" i="16" s="1"/>
  <c r="AG46" i="16"/>
  <c r="AI46" i="16" s="1"/>
  <c r="AG7" i="16"/>
  <c r="AI7" i="16" s="1"/>
  <c r="AG17" i="16"/>
  <c r="AI17" i="16" s="1"/>
  <c r="AF5" i="16"/>
  <c r="D5" i="16" s="1"/>
  <c r="AF43" i="16"/>
  <c r="AG43" i="16" s="1"/>
  <c r="AI43" i="16" s="1"/>
  <c r="AG11" i="16"/>
  <c r="AI11" i="16" s="1"/>
  <c r="AG12" i="16"/>
  <c r="AI12" i="16" s="1"/>
  <c r="AG15" i="16"/>
  <c r="AI15" i="16" s="1"/>
  <c r="AG21" i="16"/>
  <c r="AI21" i="16" s="1"/>
  <c r="AG58" i="16"/>
  <c r="AI58" i="16" s="1"/>
  <c r="AF14" i="16"/>
  <c r="AG14" i="16" s="1"/>
  <c r="AI14" i="16" s="1"/>
  <c r="AF35" i="16"/>
  <c r="AG35" i="16" s="1"/>
  <c r="AF36" i="16"/>
  <c r="AG36" i="16" s="1"/>
  <c r="AI36" i="16" s="1"/>
  <c r="AF37" i="16"/>
  <c r="D37" i="16" s="1"/>
  <c r="AF39" i="16"/>
  <c r="D39" i="16" s="1"/>
  <c r="AF40" i="16"/>
  <c r="AG40" i="16" s="1"/>
  <c r="AI40" i="16" s="1"/>
  <c r="AF41" i="16"/>
  <c r="AG41" i="16" s="1"/>
  <c r="AI41" i="16" s="1"/>
  <c r="AE31" i="16"/>
  <c r="AG31" i="16" s="1"/>
  <c r="AI31" i="16" s="1"/>
  <c r="AE33" i="16"/>
  <c r="AG33" i="16" s="1"/>
  <c r="AI33" i="16" s="1"/>
  <c r="AE25" i="16"/>
  <c r="C25" i="16" s="1"/>
  <c r="AE34" i="16"/>
  <c r="AG34" i="16" s="1"/>
  <c r="AI34" i="16" s="1"/>
  <c r="AF55" i="16"/>
  <c r="D55" i="16" s="1"/>
  <c r="AF56" i="16"/>
  <c r="AG56" i="16" s="1"/>
  <c r="AI56" i="16" s="1"/>
  <c r="AE22" i="16"/>
  <c r="AG22" i="16" s="1"/>
  <c r="AI22" i="16" s="1"/>
  <c r="AE38" i="16"/>
  <c r="AG38" i="16" s="1"/>
  <c r="AI38" i="16" s="1"/>
  <c r="AE39" i="16"/>
  <c r="C39" i="16" s="1"/>
  <c r="AG32" i="16"/>
  <c r="AI32" i="16" s="1"/>
  <c r="AF42" i="16"/>
  <c r="AG42" i="16" s="1"/>
  <c r="AI42" i="16" s="1"/>
  <c r="AE47" i="16"/>
  <c r="AG47" i="16" s="1"/>
  <c r="AI47" i="16" s="1"/>
  <c r="AE48" i="16"/>
  <c r="AG48" i="16" s="1"/>
  <c r="AI48" i="16" s="1"/>
  <c r="AF50" i="16"/>
  <c r="AG50" i="16" s="1"/>
  <c r="AI50" i="16" s="1"/>
  <c r="AF52" i="16"/>
  <c r="D52" i="16" s="1"/>
  <c r="AF53" i="16"/>
  <c r="AG53" i="16" s="1"/>
  <c r="AI53" i="16" s="1"/>
  <c r="AF62" i="16"/>
  <c r="D62" i="16" s="1"/>
  <c r="AE55" i="16"/>
  <c r="C55" i="16" s="1"/>
  <c r="AE57" i="16"/>
  <c r="AG57" i="16" s="1"/>
  <c r="AI57" i="16" s="1"/>
  <c r="AE52" i="16"/>
  <c r="C52" i="16" s="1"/>
  <c r="AE59" i="16"/>
  <c r="AG59" i="16" s="1"/>
  <c r="AI59" i="16" s="1"/>
  <c r="Z56" i="16"/>
  <c r="AB56" i="16" s="1"/>
  <c r="Z45" i="16"/>
  <c r="AB45" i="16" s="1"/>
  <c r="AF23" i="16"/>
  <c r="D23" i="16" s="1"/>
  <c r="AE29" i="16"/>
  <c r="AG29" i="16" s="1"/>
  <c r="AI29" i="16" s="1"/>
  <c r="AE45" i="16"/>
  <c r="AG45" i="16" s="1"/>
  <c r="AI45" i="16" s="1"/>
  <c r="H69" i="14"/>
  <c r="AE37" i="16"/>
  <c r="AE6" i="16"/>
  <c r="AG6" i="16" s="1"/>
  <c r="AI6" i="16" s="1"/>
  <c r="AG19" i="16"/>
  <c r="AI19" i="16" s="1"/>
  <c r="AG61" i="16"/>
  <c r="AI61" i="16" s="1"/>
  <c r="Z54" i="16"/>
  <c r="Z27" i="16"/>
  <c r="AB27" i="16" s="1"/>
  <c r="Z38" i="16"/>
  <c r="AB38" i="16" s="1"/>
  <c r="Z8" i="16"/>
  <c r="AB8" i="16" s="1"/>
  <c r="Z53" i="16"/>
  <c r="AB53" i="16" s="1"/>
  <c r="Z20" i="16"/>
  <c r="AB20" i="16" s="1"/>
  <c r="Z61" i="16"/>
  <c r="AB61" i="16" s="1"/>
  <c r="Z23" i="16"/>
  <c r="AB23" i="16" s="1"/>
  <c r="Z29" i="16"/>
  <c r="AB29" i="16" s="1"/>
  <c r="Z6" i="16"/>
  <c r="AB6" i="16" s="1"/>
  <c r="Z9" i="16"/>
  <c r="AB9" i="16" s="1"/>
  <c r="Z18" i="16"/>
  <c r="AB18" i="16" s="1"/>
  <c r="Z24" i="16"/>
  <c r="AB24" i="16" s="1"/>
  <c r="Z44" i="16"/>
  <c r="AB44" i="16" s="1"/>
  <c r="Z50" i="16"/>
  <c r="AB50" i="16" s="1"/>
  <c r="Z51" i="16"/>
  <c r="AB51" i="16" s="1"/>
  <c r="Z57" i="16"/>
  <c r="AB57" i="16" s="1"/>
  <c r="Z12" i="16"/>
  <c r="AB12" i="16" s="1"/>
  <c r="Z41" i="16"/>
  <c r="AB41" i="16" s="1"/>
  <c r="Z52" i="16"/>
  <c r="AB52" i="16" s="1"/>
  <c r="Z5" i="16"/>
  <c r="AB5" i="16" s="1"/>
  <c r="Z14" i="16"/>
  <c r="AB14" i="16" s="1"/>
  <c r="Z15" i="16"/>
  <c r="AB15" i="16" s="1"/>
  <c r="Z16" i="16"/>
  <c r="AB16" i="16" s="1"/>
  <c r="Z11" i="16"/>
  <c r="AB11" i="16" s="1"/>
  <c r="Z13" i="16"/>
  <c r="AB13" i="16" s="1"/>
  <c r="Z43" i="16"/>
  <c r="AB43" i="16" s="1"/>
  <c r="F5" i="17"/>
  <c r="Z40" i="16"/>
  <c r="AB40" i="16" s="1"/>
  <c r="Z62" i="16"/>
  <c r="AB62" i="16" s="1"/>
  <c r="Z55" i="16"/>
  <c r="AB55" i="16" s="1"/>
  <c r="AA69" i="16"/>
  <c r="AG8" i="16"/>
  <c r="AI8" i="16" s="1"/>
  <c r="Z17" i="16"/>
  <c r="AB17" i="16" s="1"/>
  <c r="Z19" i="16"/>
  <c r="AB19" i="16" s="1"/>
  <c r="Z25" i="16"/>
  <c r="AB25" i="16" s="1"/>
  <c r="AG28" i="16"/>
  <c r="AI28" i="16" s="1"/>
  <c r="AB36" i="16"/>
  <c r="Z48" i="16"/>
  <c r="AB48" i="16" s="1"/>
  <c r="Z46" i="16"/>
  <c r="AB46" i="16" s="1"/>
  <c r="Y49" i="16"/>
  <c r="D49" i="16" s="1"/>
  <c r="AI13" i="16"/>
  <c r="Z47" i="16"/>
  <c r="AB47" i="16" s="1"/>
  <c r="Z37" i="16"/>
  <c r="AB37" i="16" s="1"/>
  <c r="L8" i="16"/>
  <c r="N8" i="16" s="1"/>
  <c r="L9" i="16"/>
  <c r="N9" i="16" s="1"/>
  <c r="AG10" i="16"/>
  <c r="AI10" i="16" s="1"/>
  <c r="Z21" i="16"/>
  <c r="AB21" i="16" s="1"/>
  <c r="Z31" i="16"/>
  <c r="AB31" i="16" s="1"/>
  <c r="Z32" i="16"/>
  <c r="AB32" i="16" s="1"/>
  <c r="Z33" i="16"/>
  <c r="AB33" i="16" s="1"/>
  <c r="Z34" i="16"/>
  <c r="AB34" i="16" s="1"/>
  <c r="Z35" i="16"/>
  <c r="AB35" i="16" s="1"/>
  <c r="X59" i="16"/>
  <c r="Z59" i="16" s="1"/>
  <c r="AB59" i="16" s="1"/>
  <c r="Z39" i="16"/>
  <c r="AB39" i="16" s="1"/>
  <c r="AG51" i="16"/>
  <c r="AI51" i="16" s="1"/>
  <c r="AG54" i="16"/>
  <c r="AI54" i="16" s="1"/>
  <c r="AG60" i="16"/>
  <c r="AI60" i="16" s="1"/>
  <c r="Z63" i="16"/>
  <c r="AB63" i="16" s="1"/>
  <c r="V69" i="17"/>
  <c r="Z22" i="16"/>
  <c r="AB22" i="16" s="1"/>
  <c r="Y26" i="16"/>
  <c r="Z26" i="16" s="1"/>
  <c r="AB26" i="16" s="1"/>
  <c r="Z28" i="16"/>
  <c r="AB28" i="16" s="1"/>
  <c r="AG49" i="16"/>
  <c r="AI49" i="16" s="1"/>
  <c r="Q69" i="17"/>
  <c r="E37" i="17"/>
  <c r="E38" i="17"/>
  <c r="E39" i="17"/>
  <c r="E40" i="17"/>
  <c r="E41" i="17"/>
  <c r="E42" i="17"/>
  <c r="E43" i="17"/>
  <c r="E44" i="17"/>
  <c r="E45" i="17"/>
  <c r="Y58" i="16"/>
  <c r="Z58" i="16" s="1"/>
  <c r="AB58" i="16" s="1"/>
  <c r="Z30" i="16"/>
  <c r="AB30" i="16" s="1"/>
  <c r="AB54" i="16"/>
  <c r="AG63" i="16"/>
  <c r="AI63" i="16" s="1"/>
  <c r="Y42" i="16"/>
  <c r="Z42" i="16" s="1"/>
  <c r="AB42" i="16" s="1"/>
  <c r="Z60" i="16"/>
  <c r="AB60" i="16" s="1"/>
  <c r="F21" i="17"/>
  <c r="F29" i="17"/>
  <c r="F45" i="17"/>
  <c r="C8" i="16"/>
  <c r="D32" i="16"/>
  <c r="E29" i="17"/>
  <c r="L6" i="16"/>
  <c r="N6" i="16" s="1"/>
  <c r="C13" i="16"/>
  <c r="L15" i="16"/>
  <c r="N15" i="16" s="1"/>
  <c r="L55" i="16"/>
  <c r="N55" i="16" s="1"/>
  <c r="L61" i="16"/>
  <c r="N61" i="16" s="1"/>
  <c r="F61" i="17"/>
  <c r="F22" i="16"/>
  <c r="F25" i="16"/>
  <c r="F38" i="16"/>
  <c r="F47" i="16"/>
  <c r="F42" i="16"/>
  <c r="J69" i="17"/>
  <c r="L19" i="16"/>
  <c r="N19" i="16" s="1"/>
  <c r="L43" i="16"/>
  <c r="N43" i="16" s="1"/>
  <c r="L44" i="16"/>
  <c r="N44" i="16" s="1"/>
  <c r="L62" i="16"/>
  <c r="N62" i="16" s="1"/>
  <c r="E5" i="17"/>
  <c r="E13" i="17"/>
  <c r="E61" i="17"/>
  <c r="F14" i="16"/>
  <c r="F50" i="16"/>
  <c r="F63" i="16"/>
  <c r="D29" i="16"/>
  <c r="F37" i="17"/>
  <c r="F38" i="17"/>
  <c r="F39" i="17"/>
  <c r="F40" i="17"/>
  <c r="F42" i="17"/>
  <c r="F43" i="17"/>
  <c r="F44" i="17"/>
  <c r="K18" i="15"/>
  <c r="F13" i="17"/>
  <c r="E21" i="17"/>
  <c r="E22" i="17"/>
  <c r="E23" i="17"/>
  <c r="E24" i="17"/>
  <c r="E25" i="17"/>
  <c r="E26" i="17"/>
  <c r="E27" i="17"/>
  <c r="E28" i="17"/>
  <c r="F53" i="17"/>
  <c r="F54" i="17"/>
  <c r="F55" i="17"/>
  <c r="F56" i="17"/>
  <c r="F57" i="17"/>
  <c r="F58" i="17"/>
  <c r="F59" i="17"/>
  <c r="F60" i="17"/>
  <c r="D31" i="16"/>
  <c r="E53" i="17"/>
  <c r="E54" i="17"/>
  <c r="E55" i="17"/>
  <c r="E56" i="17"/>
  <c r="E57" i="17"/>
  <c r="E58" i="17"/>
  <c r="E59" i="17"/>
  <c r="E60" i="17"/>
  <c r="G136" i="1"/>
  <c r="Z4" i="16"/>
  <c r="AG4" i="16"/>
  <c r="AG9" i="16"/>
  <c r="AI9" i="16" s="1"/>
  <c r="D12" i="16"/>
  <c r="C16" i="16"/>
  <c r="F18" i="16"/>
  <c r="C18" i="16"/>
  <c r="X64" i="16"/>
  <c r="AB10" i="16"/>
  <c r="F43" i="16"/>
  <c r="L54" i="16"/>
  <c r="N54" i="16" s="1"/>
  <c r="F6" i="16"/>
  <c r="F7" i="16"/>
  <c r="AG16" i="16"/>
  <c r="AI16" i="16" s="1"/>
  <c r="C17" i="16"/>
  <c r="AI35" i="16"/>
  <c r="U69" i="17"/>
  <c r="F41" i="17"/>
  <c r="L13" i="16"/>
  <c r="N13" i="16" s="1"/>
  <c r="S24" i="16"/>
  <c r="U24" i="16" s="1"/>
  <c r="S40" i="16"/>
  <c r="U40" i="16" s="1"/>
  <c r="S45" i="16"/>
  <c r="U45" i="16" s="1"/>
  <c r="F49" i="16"/>
  <c r="F57" i="16"/>
  <c r="E6" i="17"/>
  <c r="E7" i="17"/>
  <c r="E8" i="17"/>
  <c r="E9" i="17"/>
  <c r="E10" i="17"/>
  <c r="E11" i="17"/>
  <c r="E12" i="17"/>
  <c r="F22" i="17"/>
  <c r="F23" i="17"/>
  <c r="F24" i="17"/>
  <c r="F25" i="17"/>
  <c r="F26" i="17"/>
  <c r="F27" i="17"/>
  <c r="F28" i="17"/>
  <c r="Y64" i="16"/>
  <c r="S6" i="16"/>
  <c r="U6" i="16" s="1"/>
  <c r="L28" i="16"/>
  <c r="N28" i="16" s="1"/>
  <c r="L31" i="16"/>
  <c r="N31" i="16" s="1"/>
  <c r="L32" i="16"/>
  <c r="N32" i="16" s="1"/>
  <c r="L33" i="16"/>
  <c r="N33" i="16" s="1"/>
  <c r="L34" i="16"/>
  <c r="N34" i="16" s="1"/>
  <c r="L35" i="16"/>
  <c r="N35" i="16" s="1"/>
  <c r="L37" i="16"/>
  <c r="N37" i="16" s="1"/>
  <c r="L40" i="16"/>
  <c r="N40" i="16" s="1"/>
  <c r="F6" i="17"/>
  <c r="F7" i="17"/>
  <c r="F8" i="17"/>
  <c r="F9" i="17"/>
  <c r="F10" i="17"/>
  <c r="F11" i="17"/>
  <c r="F12" i="17"/>
  <c r="AA48" i="1"/>
  <c r="C42" i="15" s="1"/>
  <c r="W61" i="1"/>
  <c r="B55" i="15" s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C40" i="16"/>
  <c r="F5" i="16"/>
  <c r="S44" i="16"/>
  <c r="U44" i="16" s="1"/>
  <c r="F61" i="16"/>
  <c r="S13" i="16"/>
  <c r="U13" i="16" s="1"/>
  <c r="S29" i="16"/>
  <c r="U29" i="16" s="1"/>
  <c r="S32" i="16"/>
  <c r="U32" i="16" s="1"/>
  <c r="F39" i="16"/>
  <c r="D45" i="16"/>
  <c r="C49" i="16"/>
  <c r="S58" i="16"/>
  <c r="U58" i="16" s="1"/>
  <c r="F13" i="16"/>
  <c r="F15" i="16"/>
  <c r="C21" i="16"/>
  <c r="F62" i="16"/>
  <c r="D179" i="1"/>
  <c r="E180" i="1"/>
  <c r="E182" i="1"/>
  <c r="D7" i="16"/>
  <c r="D15" i="16"/>
  <c r="S21" i="16"/>
  <c r="U21" i="16" s="1"/>
  <c r="F23" i="16"/>
  <c r="F51" i="16"/>
  <c r="F54" i="16"/>
  <c r="F55" i="16"/>
  <c r="C60" i="16"/>
  <c r="S60" i="16"/>
  <c r="U60" i="16" s="1"/>
  <c r="E14" i="17"/>
  <c r="E15" i="17"/>
  <c r="E16" i="17"/>
  <c r="E17" i="17"/>
  <c r="E18" i="17"/>
  <c r="E19" i="17"/>
  <c r="E20" i="17"/>
  <c r="E30" i="17"/>
  <c r="E31" i="17"/>
  <c r="E32" i="17"/>
  <c r="E33" i="17"/>
  <c r="E34" i="17"/>
  <c r="E35" i="17"/>
  <c r="E36" i="17"/>
  <c r="E46" i="17"/>
  <c r="E47" i="17"/>
  <c r="E48" i="17"/>
  <c r="E49" i="17"/>
  <c r="E50" i="17"/>
  <c r="E51" i="17"/>
  <c r="E52" i="17"/>
  <c r="E62" i="17"/>
  <c r="E63" i="17"/>
  <c r="F9" i="16"/>
  <c r="F11" i="16"/>
  <c r="F17" i="16"/>
  <c r="F27" i="16"/>
  <c r="F31" i="16"/>
  <c r="F33" i="16"/>
  <c r="F34" i="16"/>
  <c r="F45" i="16"/>
  <c r="F46" i="16"/>
  <c r="D47" i="16"/>
  <c r="C53" i="16"/>
  <c r="F59" i="16"/>
  <c r="F14" i="17"/>
  <c r="F15" i="17"/>
  <c r="F16" i="17"/>
  <c r="F17" i="17"/>
  <c r="F18" i="17"/>
  <c r="F19" i="17"/>
  <c r="F20" i="17"/>
  <c r="F30" i="17"/>
  <c r="F31" i="17"/>
  <c r="F32" i="17"/>
  <c r="F33" i="17"/>
  <c r="F34" i="17"/>
  <c r="F35" i="17"/>
  <c r="F36" i="17"/>
  <c r="F46" i="17"/>
  <c r="F47" i="17"/>
  <c r="F48" i="17"/>
  <c r="F49" i="17"/>
  <c r="F50" i="17"/>
  <c r="F51" i="17"/>
  <c r="F52" i="17"/>
  <c r="F62" i="17"/>
  <c r="F63" i="17"/>
  <c r="AA20" i="1"/>
  <c r="C14" i="15" s="1"/>
  <c r="B139" i="1"/>
  <c r="DD139" i="1" s="1"/>
  <c r="CD139" i="1" s="1"/>
  <c r="E177" i="1"/>
  <c r="E181" i="1"/>
  <c r="E185" i="1"/>
  <c r="L17" i="16"/>
  <c r="N17" i="16" s="1"/>
  <c r="L23" i="16"/>
  <c r="N23" i="16" s="1"/>
  <c r="L24" i="16"/>
  <c r="N24" i="16" s="1"/>
  <c r="L29" i="16"/>
  <c r="N29" i="16" s="1"/>
  <c r="L42" i="16"/>
  <c r="N42" i="16" s="1"/>
  <c r="L49" i="16"/>
  <c r="N49" i="16" s="1"/>
  <c r="L51" i="16"/>
  <c r="N51" i="16" s="1"/>
  <c r="L52" i="16"/>
  <c r="N52" i="16" s="1"/>
  <c r="L60" i="16"/>
  <c r="N60" i="16" s="1"/>
  <c r="E165" i="1"/>
  <c r="E169" i="1"/>
  <c r="E170" i="1"/>
  <c r="L11" i="16"/>
  <c r="N11" i="16" s="1"/>
  <c r="L21" i="16"/>
  <c r="N21" i="16" s="1"/>
  <c r="L22" i="16"/>
  <c r="N22" i="16" s="1"/>
  <c r="L25" i="16"/>
  <c r="N25" i="16" s="1"/>
  <c r="L26" i="16"/>
  <c r="N26" i="16" s="1"/>
  <c r="L47" i="16"/>
  <c r="N47" i="16" s="1"/>
  <c r="L63" i="16"/>
  <c r="N63" i="16" s="1"/>
  <c r="DB13" i="1"/>
  <c r="CB13" i="1" s="1"/>
  <c r="W48" i="1"/>
  <c r="B42" i="15" s="1"/>
  <c r="L12" i="16"/>
  <c r="N12" i="16" s="1"/>
  <c r="D22" i="16"/>
  <c r="D34" i="16"/>
  <c r="L38" i="16"/>
  <c r="N38" i="16" s="1"/>
  <c r="L4" i="16"/>
  <c r="N4" i="16" s="1"/>
  <c r="L5" i="16"/>
  <c r="N5" i="16" s="1"/>
  <c r="L16" i="16"/>
  <c r="N16" i="16" s="1"/>
  <c r="L18" i="16"/>
  <c r="N18" i="16" s="1"/>
  <c r="L27" i="16"/>
  <c r="N27" i="16" s="1"/>
  <c r="C28" i="16"/>
  <c r="L30" i="16"/>
  <c r="N30" i="16" s="1"/>
  <c r="D44" i="16"/>
  <c r="L48" i="16"/>
  <c r="N48" i="16" s="1"/>
  <c r="L53" i="16"/>
  <c r="N53" i="16" s="1"/>
  <c r="C54" i="16"/>
  <c r="L56" i="16"/>
  <c r="N56" i="16" s="1"/>
  <c r="F58" i="16"/>
  <c r="L59" i="16"/>
  <c r="N59" i="16" s="1"/>
  <c r="C61" i="16"/>
  <c r="B31" i="1"/>
  <c r="W51" i="1"/>
  <c r="B45" i="15" s="1"/>
  <c r="B68" i="1"/>
  <c r="AA68" i="1"/>
  <c r="C62" i="15" s="1"/>
  <c r="J77" i="1"/>
  <c r="J79" i="1"/>
  <c r="J81" i="1"/>
  <c r="J83" i="1"/>
  <c r="J85" i="1"/>
  <c r="J87" i="1"/>
  <c r="J89" i="1"/>
  <c r="J91" i="1"/>
  <c r="J93" i="1"/>
  <c r="J95" i="1"/>
  <c r="J97" i="1"/>
  <c r="J99" i="1"/>
  <c r="J101" i="1"/>
  <c r="J103" i="1"/>
  <c r="J105" i="1"/>
  <c r="J107" i="1"/>
  <c r="J109" i="1"/>
  <c r="J111" i="1"/>
  <c r="J113" i="1"/>
  <c r="J115" i="1"/>
  <c r="J117" i="1"/>
  <c r="J119" i="1"/>
  <c r="J121" i="1"/>
  <c r="J123" i="1"/>
  <c r="J125" i="1"/>
  <c r="J127" i="1"/>
  <c r="J129" i="1"/>
  <c r="J131" i="1"/>
  <c r="K61" i="15"/>
  <c r="M61" i="15" s="1"/>
  <c r="J133" i="1"/>
  <c r="J135" i="1"/>
  <c r="B140" i="1"/>
  <c r="DB140" i="1" s="1"/>
  <c r="CB140" i="1" s="1"/>
  <c r="D155" i="1"/>
  <c r="E161" i="1"/>
  <c r="DD161" i="1" s="1"/>
  <c r="CD161" i="1" s="1"/>
  <c r="E163" i="1"/>
  <c r="D167" i="1"/>
  <c r="E179" i="1"/>
  <c r="C9" i="16"/>
  <c r="C22" i="16"/>
  <c r="D186" i="1"/>
  <c r="F19" i="16"/>
  <c r="L50" i="16"/>
  <c r="N50" i="16" s="1"/>
  <c r="D51" i="16"/>
  <c r="B44" i="1"/>
  <c r="B48" i="1"/>
  <c r="B147" i="1"/>
  <c r="DD147" i="1" s="1"/>
  <c r="CD147" i="1" s="1"/>
  <c r="M69" i="16"/>
  <c r="D19" i="16"/>
  <c r="L20" i="16"/>
  <c r="N20" i="16" s="1"/>
  <c r="F29" i="16"/>
  <c r="D40" i="16"/>
  <c r="L41" i="16"/>
  <c r="N41" i="16" s="1"/>
  <c r="C44" i="16"/>
  <c r="C50" i="16"/>
  <c r="D54" i="16"/>
  <c r="L57" i="16"/>
  <c r="N57" i="16" s="1"/>
  <c r="L58" i="16"/>
  <c r="N58" i="16" s="1"/>
  <c r="B21" i="1"/>
  <c r="AA22" i="1"/>
  <c r="C16" i="15" s="1"/>
  <c r="W24" i="1"/>
  <c r="B18" i="15" s="1"/>
  <c r="B25" i="1"/>
  <c r="AA26" i="1"/>
  <c r="C20" i="15" s="1"/>
  <c r="AA31" i="1"/>
  <c r="C25" i="15" s="1"/>
  <c r="W56" i="1"/>
  <c r="B50" i="15" s="1"/>
  <c r="I136" i="1"/>
  <c r="E176" i="1"/>
  <c r="D185" i="1"/>
  <c r="K8" i="15"/>
  <c r="K43" i="15"/>
  <c r="J69" i="16"/>
  <c r="L7" i="16"/>
  <c r="N7" i="16" s="1"/>
  <c r="L10" i="16"/>
  <c r="N10" i="16" s="1"/>
  <c r="C10" i="16"/>
  <c r="F26" i="16"/>
  <c r="F30" i="16"/>
  <c r="L36" i="16"/>
  <c r="N36" i="16" s="1"/>
  <c r="C36" i="16"/>
  <c r="F41" i="16"/>
  <c r="L45" i="16"/>
  <c r="N45" i="16" s="1"/>
  <c r="I69" i="17"/>
  <c r="E4" i="17"/>
  <c r="F77" i="1"/>
  <c r="F79" i="1"/>
  <c r="F81" i="1"/>
  <c r="F83" i="1"/>
  <c r="F85" i="1"/>
  <c r="F87" i="1"/>
  <c r="F89" i="1"/>
  <c r="F91" i="1"/>
  <c r="F93" i="1"/>
  <c r="F95" i="1"/>
  <c r="F97" i="1"/>
  <c r="F99" i="1"/>
  <c r="F101" i="1"/>
  <c r="F103" i="1"/>
  <c r="F105" i="1"/>
  <c r="F107" i="1"/>
  <c r="F109" i="1"/>
  <c r="F111" i="1"/>
  <c r="F113" i="1"/>
  <c r="F115" i="1"/>
  <c r="F117" i="1"/>
  <c r="F119" i="1"/>
  <c r="F121" i="1"/>
  <c r="F123" i="1"/>
  <c r="F125" i="1"/>
  <c r="F127" i="1"/>
  <c r="F129" i="1"/>
  <c r="F131" i="1"/>
  <c r="F133" i="1"/>
  <c r="F135" i="1"/>
  <c r="D11" i="16"/>
  <c r="L14" i="16"/>
  <c r="N14" i="16" s="1"/>
  <c r="C14" i="16"/>
  <c r="D16" i="16"/>
  <c r="C20" i="16"/>
  <c r="L39" i="16"/>
  <c r="N39" i="16" s="1"/>
  <c r="D4" i="16"/>
  <c r="C5" i="16"/>
  <c r="D18" i="16"/>
  <c r="D21" i="16"/>
  <c r="K69" i="16"/>
  <c r="K52" i="15"/>
  <c r="D6" i="16"/>
  <c r="F12" i="16"/>
  <c r="D13" i="16"/>
  <c r="F28" i="16"/>
  <c r="F35" i="16"/>
  <c r="L46" i="16"/>
  <c r="N46" i="16" s="1"/>
  <c r="C46" i="16"/>
  <c r="L7" i="15"/>
  <c r="C6" i="14"/>
  <c r="E6" i="14" s="1"/>
  <c r="E7" i="15"/>
  <c r="AA56" i="1"/>
  <c r="C50" i="15" s="1"/>
  <c r="N77" i="1"/>
  <c r="N79" i="1"/>
  <c r="N81" i="1"/>
  <c r="N83" i="1"/>
  <c r="N85" i="1"/>
  <c r="N87" i="1"/>
  <c r="N89" i="1"/>
  <c r="N91" i="1"/>
  <c r="N93" i="1"/>
  <c r="N95" i="1"/>
  <c r="N97" i="1"/>
  <c r="N99" i="1"/>
  <c r="N101" i="1"/>
  <c r="N103" i="1"/>
  <c r="N105" i="1"/>
  <c r="N107" i="1"/>
  <c r="N109" i="1"/>
  <c r="N111" i="1"/>
  <c r="N113" i="1"/>
  <c r="N115" i="1"/>
  <c r="N117" i="1"/>
  <c r="N119" i="1"/>
  <c r="N121" i="1"/>
  <c r="N123" i="1"/>
  <c r="N125" i="1"/>
  <c r="N127" i="1"/>
  <c r="N129" i="1"/>
  <c r="N131" i="1"/>
  <c r="N133" i="1"/>
  <c r="N135" i="1"/>
  <c r="D38" i="16"/>
  <c r="C42" i="16"/>
  <c r="D48" i="16"/>
  <c r="B12" i="1"/>
  <c r="B28" i="1"/>
  <c r="W36" i="1"/>
  <c r="B30" i="15" s="1"/>
  <c r="B37" i="1"/>
  <c r="W40" i="1"/>
  <c r="B34" i="15" s="1"/>
  <c r="B41" i="1"/>
  <c r="B42" i="1"/>
  <c r="AA60" i="1"/>
  <c r="C54" i="15" s="1"/>
  <c r="B145" i="1"/>
  <c r="DD145" i="1" s="1"/>
  <c r="CD145" i="1" s="1"/>
  <c r="B148" i="1"/>
  <c r="DC148" i="1" s="1"/>
  <c r="CC148" i="1" s="1"/>
  <c r="K49" i="15"/>
  <c r="K63" i="15"/>
  <c r="M63" i="15" s="1"/>
  <c r="D10" i="16"/>
  <c r="D20" i="16"/>
  <c r="C24" i="16"/>
  <c r="D27" i="16"/>
  <c r="C30" i="16"/>
  <c r="C41" i="16"/>
  <c r="F44" i="16"/>
  <c r="D59" i="16"/>
  <c r="C62" i="16"/>
  <c r="D63" i="16"/>
  <c r="B15" i="1"/>
  <c r="W16" i="1"/>
  <c r="B10" i="15" s="1"/>
  <c r="W20" i="1"/>
  <c r="B14" i="15" s="1"/>
  <c r="B24" i="1"/>
  <c r="B35" i="1"/>
  <c r="B43" i="1"/>
  <c r="W44" i="1"/>
  <c r="B38" i="15" s="1"/>
  <c r="AA55" i="1"/>
  <c r="C49" i="15" s="1"/>
  <c r="B56" i="1"/>
  <c r="W58" i="1"/>
  <c r="B52" i="15" s="1"/>
  <c r="W60" i="1"/>
  <c r="B54" i="15" s="1"/>
  <c r="AA63" i="1"/>
  <c r="C57" i="15" s="1"/>
  <c r="W65" i="1"/>
  <c r="B59" i="15" s="1"/>
  <c r="AA67" i="1"/>
  <c r="C61" i="15" s="1"/>
  <c r="AA69" i="1"/>
  <c r="C63" i="15" s="1"/>
  <c r="E136" i="1"/>
  <c r="K136" i="1"/>
  <c r="T136" i="1"/>
  <c r="X136" i="1"/>
  <c r="AB136" i="1"/>
  <c r="AF136" i="1"/>
  <c r="K6" i="15"/>
  <c r="N78" i="1"/>
  <c r="N80" i="1"/>
  <c r="K10" i="15"/>
  <c r="N82" i="1"/>
  <c r="N84" i="1"/>
  <c r="K14" i="15"/>
  <c r="N86" i="1"/>
  <c r="K16" i="15"/>
  <c r="N88" i="1"/>
  <c r="N90" i="1"/>
  <c r="K20" i="15"/>
  <c r="N92" i="1"/>
  <c r="K22" i="15"/>
  <c r="N94" i="1"/>
  <c r="K24" i="15"/>
  <c r="N96" i="1"/>
  <c r="K26" i="15"/>
  <c r="N98" i="1"/>
  <c r="K28" i="15"/>
  <c r="N100" i="1"/>
  <c r="K30" i="15"/>
  <c r="N102" i="1"/>
  <c r="K32" i="15"/>
  <c r="N104" i="1"/>
  <c r="K34" i="15"/>
  <c r="N106" i="1"/>
  <c r="K36" i="15"/>
  <c r="N108" i="1"/>
  <c r="K38" i="15"/>
  <c r="N110" i="1"/>
  <c r="N112" i="1"/>
  <c r="N114" i="1"/>
  <c r="K44" i="15"/>
  <c r="N116" i="1"/>
  <c r="K46" i="15"/>
  <c r="N118" i="1"/>
  <c r="K48" i="15"/>
  <c r="N120" i="1"/>
  <c r="N122" i="1"/>
  <c r="N124" i="1"/>
  <c r="K54" i="15"/>
  <c r="N126" i="1"/>
  <c r="K56" i="15"/>
  <c r="N128" i="1"/>
  <c r="N130" i="1"/>
  <c r="K60" i="15"/>
  <c r="M60" i="15" s="1"/>
  <c r="N132" i="1"/>
  <c r="N134" i="1"/>
  <c r="K64" i="15"/>
  <c r="M64" i="15" s="1"/>
  <c r="T155" i="1"/>
  <c r="B153" i="1"/>
  <c r="DD153" i="1" s="1"/>
  <c r="CD153" i="1" s="1"/>
  <c r="V171" i="1"/>
  <c r="AL171" i="1"/>
  <c r="E167" i="1"/>
  <c r="D169" i="1"/>
  <c r="D170" i="1"/>
  <c r="E183" i="1"/>
  <c r="E186" i="1"/>
  <c r="C58" i="16"/>
  <c r="B27" i="1"/>
  <c r="W30" i="1"/>
  <c r="B24" i="15" s="1"/>
  <c r="AA38" i="1"/>
  <c r="C32" i="15" s="1"/>
  <c r="B40" i="1"/>
  <c r="AA42" i="1"/>
  <c r="C36" i="15" s="1"/>
  <c r="K50" i="15"/>
  <c r="K55" i="15"/>
  <c r="F10" i="16"/>
  <c r="F20" i="16"/>
  <c r="F36" i="16"/>
  <c r="F52" i="16"/>
  <c r="F4" i="17"/>
  <c r="AA14" i="1"/>
  <c r="C8" i="15" s="1"/>
  <c r="AA18" i="1"/>
  <c r="C12" i="15" s="1"/>
  <c r="B32" i="1"/>
  <c r="W53" i="1"/>
  <c r="B47" i="15" s="1"/>
  <c r="W55" i="1"/>
  <c r="B49" i="15" s="1"/>
  <c r="W59" i="1"/>
  <c r="B53" i="15" s="1"/>
  <c r="W63" i="1"/>
  <c r="B57" i="15" s="1"/>
  <c r="Q136" i="1"/>
  <c r="U136" i="1"/>
  <c r="Y136" i="1"/>
  <c r="AC136" i="1"/>
  <c r="AG136" i="1"/>
  <c r="E162" i="1"/>
  <c r="DA162" i="1" s="1"/>
  <c r="CA162" i="1" s="1"/>
  <c r="E164" i="1"/>
  <c r="D166" i="1"/>
  <c r="D176" i="1"/>
  <c r="D181" i="1"/>
  <c r="D183" i="1"/>
  <c r="E184" i="1"/>
  <c r="S8" i="16"/>
  <c r="U8" i="16" s="1"/>
  <c r="D8" i="16"/>
  <c r="S28" i="16"/>
  <c r="U28" i="16" s="1"/>
  <c r="D28" i="16"/>
  <c r="S37" i="16"/>
  <c r="U37" i="16" s="1"/>
  <c r="D60" i="16"/>
  <c r="L155" i="1"/>
  <c r="S53" i="16"/>
  <c r="U53" i="16" s="1"/>
  <c r="AA16" i="1"/>
  <c r="C10" i="15" s="1"/>
  <c r="B23" i="1"/>
  <c r="K12" i="15"/>
  <c r="K40" i="15"/>
  <c r="K42" i="15"/>
  <c r="K58" i="15"/>
  <c r="C12" i="16"/>
  <c r="S12" i="16"/>
  <c r="U12" i="16" s="1"/>
  <c r="S26" i="16"/>
  <c r="U26" i="16" s="1"/>
  <c r="S42" i="16"/>
  <c r="U42" i="16" s="1"/>
  <c r="S56" i="16"/>
  <c r="U56" i="16" s="1"/>
  <c r="C56" i="16"/>
  <c r="DC13" i="1"/>
  <c r="CC13" i="1" s="1"/>
  <c r="F171" i="1"/>
  <c r="K5" i="15"/>
  <c r="K39" i="15"/>
  <c r="K45" i="15"/>
  <c r="Q69" i="16"/>
  <c r="S48" i="16"/>
  <c r="U48" i="16" s="1"/>
  <c r="F71" i="1"/>
  <c r="J71" i="1"/>
  <c r="N71" i="1"/>
  <c r="R71" i="1"/>
  <c r="V71" i="1"/>
  <c r="AA12" i="1"/>
  <c r="C6" i="15" s="1"/>
  <c r="M71" i="1"/>
  <c r="W14" i="1"/>
  <c r="B8" i="15" s="1"/>
  <c r="B16" i="1"/>
  <c r="B9" i="17" s="1"/>
  <c r="B17" i="1"/>
  <c r="B10" i="17" s="1"/>
  <c r="W18" i="1"/>
  <c r="B12" i="15" s="1"/>
  <c r="W22" i="1"/>
  <c r="B16" i="15" s="1"/>
  <c r="AA23" i="1"/>
  <c r="C17" i="15" s="1"/>
  <c r="W26" i="1"/>
  <c r="B20" i="15" s="1"/>
  <c r="AA27" i="1"/>
  <c r="C21" i="15" s="1"/>
  <c r="AA32" i="1"/>
  <c r="C26" i="15" s="1"/>
  <c r="B39" i="1"/>
  <c r="B45" i="1"/>
  <c r="B46" i="1"/>
  <c r="W46" i="1"/>
  <c r="B40" i="15" s="1"/>
  <c r="AA51" i="1"/>
  <c r="C45" i="15" s="1"/>
  <c r="B60" i="1"/>
  <c r="W67" i="1"/>
  <c r="B61" i="15" s="1"/>
  <c r="W69" i="1"/>
  <c r="B63" i="15" s="1"/>
  <c r="J78" i="1"/>
  <c r="J80" i="1"/>
  <c r="J82" i="1"/>
  <c r="J84" i="1"/>
  <c r="J86" i="1"/>
  <c r="J88" i="1"/>
  <c r="J90" i="1"/>
  <c r="J92" i="1"/>
  <c r="J94" i="1"/>
  <c r="J96" i="1"/>
  <c r="J98" i="1"/>
  <c r="J100" i="1"/>
  <c r="J102" i="1"/>
  <c r="J104" i="1"/>
  <c r="J106" i="1"/>
  <c r="J108" i="1"/>
  <c r="J110" i="1"/>
  <c r="J112" i="1"/>
  <c r="J114" i="1"/>
  <c r="J116" i="1"/>
  <c r="J118" i="1"/>
  <c r="J120" i="1"/>
  <c r="J122" i="1"/>
  <c r="J124" i="1"/>
  <c r="J126" i="1"/>
  <c r="J128" i="1"/>
  <c r="J130" i="1"/>
  <c r="J132" i="1"/>
  <c r="J134" i="1"/>
  <c r="B141" i="1"/>
  <c r="DD141" i="1" s="1"/>
  <c r="CD141" i="1" s="1"/>
  <c r="B146" i="1"/>
  <c r="DB146" i="1" s="1"/>
  <c r="CB146" i="1" s="1"/>
  <c r="B151" i="1"/>
  <c r="DD151" i="1" s="1"/>
  <c r="CD151" i="1" s="1"/>
  <c r="K171" i="1"/>
  <c r="O171" i="1"/>
  <c r="S171" i="1"/>
  <c r="W171" i="1"/>
  <c r="AA171" i="1"/>
  <c r="AE171" i="1"/>
  <c r="AI171" i="1"/>
  <c r="AM171" i="1"/>
  <c r="AQ171" i="1"/>
  <c r="W12" i="1"/>
  <c r="B6" i="15" s="1"/>
  <c r="AA15" i="1"/>
  <c r="C9" i="15" s="1"/>
  <c r="W23" i="1"/>
  <c r="B17" i="15" s="1"/>
  <c r="AA28" i="1"/>
  <c r="C22" i="15" s="1"/>
  <c r="W32" i="1"/>
  <c r="B33" i="1"/>
  <c r="B36" i="1"/>
  <c r="AA47" i="1"/>
  <c r="C41" i="15" s="1"/>
  <c r="AA52" i="1"/>
  <c r="C46" i="15" s="1"/>
  <c r="V136" i="1"/>
  <c r="AD136" i="1"/>
  <c r="F155" i="1"/>
  <c r="J155" i="1"/>
  <c r="N155" i="1"/>
  <c r="R155" i="1"/>
  <c r="K37" i="15"/>
  <c r="I70" i="15"/>
  <c r="S5" i="16"/>
  <c r="U5" i="16" s="1"/>
  <c r="S10" i="16"/>
  <c r="U10" i="16" s="1"/>
  <c r="S16" i="16"/>
  <c r="U16" i="16" s="1"/>
  <c r="C32" i="16"/>
  <c r="AC71" i="1"/>
  <c r="B19" i="1"/>
  <c r="B20" i="1"/>
  <c r="AA24" i="1"/>
  <c r="C18" i="15" s="1"/>
  <c r="W28" i="1"/>
  <c r="B29" i="1"/>
  <c r="AA30" i="1"/>
  <c r="C24" i="15" s="1"/>
  <c r="W34" i="1"/>
  <c r="B28" i="15" s="1"/>
  <c r="AA35" i="1"/>
  <c r="C29" i="15" s="1"/>
  <c r="AA36" i="1"/>
  <c r="C30" i="15" s="1"/>
  <c r="W42" i="1"/>
  <c r="B36" i="15" s="1"/>
  <c r="W47" i="1"/>
  <c r="B41" i="15" s="1"/>
  <c r="W52" i="1"/>
  <c r="B46" i="15" s="1"/>
  <c r="B55" i="1"/>
  <c r="B57" i="1"/>
  <c r="AA59" i="1"/>
  <c r="C53" i="15" s="1"/>
  <c r="B63" i="1"/>
  <c r="AA65" i="1"/>
  <c r="C59" i="15" s="1"/>
  <c r="B143" i="1"/>
  <c r="DD143" i="1" s="1"/>
  <c r="CD143" i="1" s="1"/>
  <c r="B149" i="1"/>
  <c r="DD149" i="1" s="1"/>
  <c r="CD149" i="1" s="1"/>
  <c r="B154" i="1"/>
  <c r="DC154" i="1" s="1"/>
  <c r="CC154" i="1" s="1"/>
  <c r="D164" i="1"/>
  <c r="AA34" i="1"/>
  <c r="C28" i="15" s="1"/>
  <c r="W38" i="1"/>
  <c r="B32" i="15" s="1"/>
  <c r="AA39" i="1"/>
  <c r="C33" i="15" s="1"/>
  <c r="AA43" i="1"/>
  <c r="C37" i="15" s="1"/>
  <c r="B47" i="1"/>
  <c r="B49" i="1"/>
  <c r="W50" i="1"/>
  <c r="B44" i="15" s="1"/>
  <c r="B52" i="1"/>
  <c r="B59" i="1"/>
  <c r="B61" i="1"/>
  <c r="B62" i="1"/>
  <c r="W62" i="1"/>
  <c r="B56" i="15" s="1"/>
  <c r="AA64" i="1"/>
  <c r="C58" i="15" s="1"/>
  <c r="B66" i="1"/>
  <c r="B67" i="1"/>
  <c r="W68" i="1"/>
  <c r="B62" i="15" s="1"/>
  <c r="E71" i="1"/>
  <c r="U71" i="1"/>
  <c r="B70" i="1"/>
  <c r="C136" i="1"/>
  <c r="M136" i="1"/>
  <c r="F78" i="1"/>
  <c r="F80" i="1"/>
  <c r="F82" i="1"/>
  <c r="F84" i="1"/>
  <c r="F86" i="1"/>
  <c r="F88" i="1"/>
  <c r="F90" i="1"/>
  <c r="F92" i="1"/>
  <c r="F94" i="1"/>
  <c r="F96" i="1"/>
  <c r="F98" i="1"/>
  <c r="F100" i="1"/>
  <c r="F102" i="1"/>
  <c r="F104" i="1"/>
  <c r="F106" i="1"/>
  <c r="F108" i="1"/>
  <c r="F110" i="1"/>
  <c r="F112" i="1"/>
  <c r="F114" i="1"/>
  <c r="F116" i="1"/>
  <c r="F118" i="1"/>
  <c r="F120" i="1"/>
  <c r="F122" i="1"/>
  <c r="F124" i="1"/>
  <c r="F126" i="1"/>
  <c r="F128" i="1"/>
  <c r="F130" i="1"/>
  <c r="F132" i="1"/>
  <c r="F134" i="1"/>
  <c r="H155" i="1"/>
  <c r="P155" i="1"/>
  <c r="B144" i="1"/>
  <c r="DA144" i="1" s="1"/>
  <c r="CA144" i="1" s="1"/>
  <c r="B152" i="1"/>
  <c r="DB152" i="1" s="1"/>
  <c r="CB152" i="1" s="1"/>
  <c r="D165" i="1"/>
  <c r="E166" i="1"/>
  <c r="D168" i="1"/>
  <c r="D178" i="1"/>
  <c r="D180" i="1"/>
  <c r="AA40" i="1"/>
  <c r="C34" i="15" s="1"/>
  <c r="W41" i="1"/>
  <c r="B35" i="15" s="1"/>
  <c r="AA44" i="1"/>
  <c r="C38" i="15" s="1"/>
  <c r="W45" i="1"/>
  <c r="B39" i="15" s="1"/>
  <c r="B51" i="1"/>
  <c r="B53" i="1"/>
  <c r="B54" i="1"/>
  <c r="W54" i="1"/>
  <c r="B48" i="15" s="1"/>
  <c r="B64" i="1"/>
  <c r="W64" i="1"/>
  <c r="B58" i="15" s="1"/>
  <c r="D58" i="15" s="1"/>
  <c r="O136" i="1"/>
  <c r="S136" i="1"/>
  <c r="W136" i="1"/>
  <c r="AA136" i="1"/>
  <c r="AE136" i="1"/>
  <c r="AI13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E155" i="1"/>
  <c r="I155" i="1"/>
  <c r="M155" i="1"/>
  <c r="Q155" i="1"/>
  <c r="U155" i="1"/>
  <c r="B142" i="1"/>
  <c r="DD142" i="1" s="1"/>
  <c r="CD142" i="1" s="1"/>
  <c r="B150" i="1"/>
  <c r="DB150" i="1" s="1"/>
  <c r="CB150" i="1" s="1"/>
  <c r="D160" i="1"/>
  <c r="J171" i="1"/>
  <c r="N171" i="1"/>
  <c r="R171" i="1"/>
  <c r="Z171" i="1"/>
  <c r="AD171" i="1"/>
  <c r="AH171" i="1"/>
  <c r="AP171" i="1"/>
  <c r="D163" i="1"/>
  <c r="E168" i="1"/>
  <c r="C168" i="1" s="1"/>
  <c r="DA168" i="1" s="1"/>
  <c r="CA168" i="1" s="1"/>
  <c r="D177" i="1"/>
  <c r="E178" i="1"/>
  <c r="D182" i="1"/>
  <c r="D184" i="1"/>
  <c r="S4" i="16"/>
  <c r="D9" i="16"/>
  <c r="S9" i="16"/>
  <c r="U9" i="16" s="1"/>
  <c r="S15" i="16"/>
  <c r="U15" i="16" s="1"/>
  <c r="C15" i="16"/>
  <c r="S18" i="16"/>
  <c r="U18" i="16" s="1"/>
  <c r="S25" i="16"/>
  <c r="U25" i="16" s="1"/>
  <c r="S31" i="16"/>
  <c r="U31" i="16" s="1"/>
  <c r="S34" i="16"/>
  <c r="U34" i="16" s="1"/>
  <c r="S41" i="16"/>
  <c r="U41" i="16" s="1"/>
  <c r="S47" i="16"/>
  <c r="U47" i="16" s="1"/>
  <c r="S50" i="16"/>
  <c r="U50" i="16" s="1"/>
  <c r="D57" i="16"/>
  <c r="S57" i="16"/>
  <c r="U57" i="16" s="1"/>
  <c r="M69" i="17"/>
  <c r="J70" i="15"/>
  <c r="K7" i="15"/>
  <c r="K17" i="15"/>
  <c r="K21" i="15"/>
  <c r="K25" i="15"/>
  <c r="K29" i="15"/>
  <c r="K33" i="15"/>
  <c r="K53" i="15"/>
  <c r="K57" i="15"/>
  <c r="K62" i="15"/>
  <c r="M62" i="15" s="1"/>
  <c r="C4" i="16"/>
  <c r="S7" i="16"/>
  <c r="U7" i="16" s="1"/>
  <c r="C7" i="16"/>
  <c r="F8" i="16"/>
  <c r="S14" i="16"/>
  <c r="U14" i="16" s="1"/>
  <c r="S22" i="16"/>
  <c r="U22" i="16" s="1"/>
  <c r="S23" i="16"/>
  <c r="U23" i="16" s="1"/>
  <c r="C23" i="16"/>
  <c r="F24" i="16"/>
  <c r="S30" i="16"/>
  <c r="U30" i="16" s="1"/>
  <c r="S38" i="16"/>
  <c r="U38" i="16" s="1"/>
  <c r="S39" i="16"/>
  <c r="U39" i="16" s="1"/>
  <c r="F40" i="16"/>
  <c r="D46" i="16"/>
  <c r="S46" i="16"/>
  <c r="U46" i="16" s="1"/>
  <c r="S54" i="16"/>
  <c r="U54" i="16" s="1"/>
  <c r="S55" i="16"/>
  <c r="U55" i="16" s="1"/>
  <c r="F56" i="16"/>
  <c r="D61" i="16"/>
  <c r="S61" i="16"/>
  <c r="U61" i="16" s="1"/>
  <c r="R69" i="16"/>
  <c r="D71" i="1"/>
  <c r="H71" i="1"/>
  <c r="L71" i="1"/>
  <c r="P71" i="1"/>
  <c r="T71" i="1"/>
  <c r="Y71" i="1"/>
  <c r="AD71" i="1"/>
  <c r="S17" i="16"/>
  <c r="U17" i="16" s="1"/>
  <c r="D17" i="16"/>
  <c r="S33" i="16"/>
  <c r="U33" i="16" s="1"/>
  <c r="D33" i="16"/>
  <c r="S49" i="16"/>
  <c r="U49" i="16" s="1"/>
  <c r="F60" i="16"/>
  <c r="K9" i="15"/>
  <c r="K11" i="15"/>
  <c r="K13" i="15"/>
  <c r="K15" i="15"/>
  <c r="K19" i="15"/>
  <c r="K23" i="15"/>
  <c r="K27" i="15"/>
  <c r="K31" i="15"/>
  <c r="K35" i="15"/>
  <c r="K41" i="15"/>
  <c r="K47" i="15"/>
  <c r="K51" i="15"/>
  <c r="K59" i="15"/>
  <c r="F16" i="16"/>
  <c r="S20" i="16"/>
  <c r="U20" i="16" s="1"/>
  <c r="F32" i="16"/>
  <c r="S36" i="16"/>
  <c r="U36" i="16" s="1"/>
  <c r="F48" i="16"/>
  <c r="S52" i="16"/>
  <c r="U52" i="16" s="1"/>
  <c r="S62" i="16"/>
  <c r="U62" i="16" s="1"/>
  <c r="B11" i="1"/>
  <c r="B4" i="17" s="1"/>
  <c r="AB71" i="1"/>
  <c r="AA11" i="1"/>
  <c r="AF71" i="1"/>
  <c r="W15" i="1"/>
  <c r="B9" i="15" s="1"/>
  <c r="W19" i="1"/>
  <c r="B13" i="15" s="1"/>
  <c r="T69" i="16"/>
  <c r="S11" i="16"/>
  <c r="U11" i="16" s="1"/>
  <c r="C11" i="16"/>
  <c r="S27" i="16"/>
  <c r="U27" i="16" s="1"/>
  <c r="S43" i="16"/>
  <c r="U43" i="16" s="1"/>
  <c r="C43" i="16"/>
  <c r="S59" i="16"/>
  <c r="U59" i="16" s="1"/>
  <c r="I71" i="1"/>
  <c r="Q71" i="1"/>
  <c r="Z71" i="1"/>
  <c r="B14" i="1"/>
  <c r="B7" i="17" s="1"/>
  <c r="W17" i="1"/>
  <c r="B11" i="15" s="1"/>
  <c r="W49" i="1"/>
  <c r="B43" i="15" s="1"/>
  <c r="B50" i="1"/>
  <c r="B43" i="17" s="1"/>
  <c r="W57" i="1"/>
  <c r="B51" i="15" s="1"/>
  <c r="B58" i="1"/>
  <c r="B51" i="17" s="1"/>
  <c r="J76" i="1"/>
  <c r="L136" i="1"/>
  <c r="W27" i="1"/>
  <c r="B21" i="15" s="1"/>
  <c r="W31" i="1"/>
  <c r="B25" i="15" s="1"/>
  <c r="W35" i="1"/>
  <c r="B29" i="15" s="1"/>
  <c r="W39" i="1"/>
  <c r="B33" i="15" s="1"/>
  <c r="W43" i="1"/>
  <c r="B37" i="15" s="1"/>
  <c r="G171" i="1"/>
  <c r="E160" i="1"/>
  <c r="S19" i="16"/>
  <c r="U19" i="16" s="1"/>
  <c r="C19" i="16"/>
  <c r="F21" i="16"/>
  <c r="S35" i="16"/>
  <c r="U35" i="16" s="1"/>
  <c r="C35" i="16"/>
  <c r="F37" i="16"/>
  <c r="S51" i="16"/>
  <c r="U51" i="16" s="1"/>
  <c r="C51" i="16"/>
  <c r="F53" i="16"/>
  <c r="S63" i="16"/>
  <c r="U63" i="16" s="1"/>
  <c r="C63" i="16"/>
  <c r="C71" i="1"/>
  <c r="K71" i="1"/>
  <c r="S71" i="1"/>
  <c r="X71" i="1"/>
  <c r="W11" i="1"/>
  <c r="W13" i="1"/>
  <c r="B7" i="15" s="1"/>
  <c r="B18" i="1"/>
  <c r="B11" i="17" s="1"/>
  <c r="AA19" i="1"/>
  <c r="C13" i="15" s="1"/>
  <c r="W21" i="1"/>
  <c r="B15" i="15" s="1"/>
  <c r="B22" i="1"/>
  <c r="B15" i="17" s="1"/>
  <c r="W25" i="1"/>
  <c r="B19" i="15" s="1"/>
  <c r="B26" i="1"/>
  <c r="B19" i="17" s="1"/>
  <c r="W29" i="1"/>
  <c r="B23" i="15" s="1"/>
  <c r="B30" i="1"/>
  <c r="B23" i="17" s="1"/>
  <c r="W33" i="1"/>
  <c r="B27" i="15" s="1"/>
  <c r="B34" i="1"/>
  <c r="B27" i="17" s="1"/>
  <c r="W37" i="1"/>
  <c r="B31" i="15" s="1"/>
  <c r="B38" i="1"/>
  <c r="B31" i="17" s="1"/>
  <c r="B76" i="1"/>
  <c r="D136" i="1"/>
  <c r="C155" i="1"/>
  <c r="G155" i="1"/>
  <c r="K155" i="1"/>
  <c r="O155" i="1"/>
  <c r="S155" i="1"/>
  <c r="AA46" i="1"/>
  <c r="C40" i="15" s="1"/>
  <c r="AA50" i="1"/>
  <c r="C44" i="15" s="1"/>
  <c r="AA54" i="1"/>
  <c r="C48" i="15" s="1"/>
  <c r="AA58" i="1"/>
  <c r="C52" i="15" s="1"/>
  <c r="AA62" i="1"/>
  <c r="C56" i="15" s="1"/>
  <c r="N76" i="1"/>
  <c r="P136" i="1"/>
  <c r="N69" i="17"/>
  <c r="G71" i="1"/>
  <c r="O71" i="1"/>
  <c r="AE71" i="1"/>
  <c r="DA13" i="1"/>
  <c r="CA13" i="1" s="1"/>
  <c r="AA13" i="1"/>
  <c r="C7" i="15" s="1"/>
  <c r="AA17" i="1"/>
  <c r="C11" i="15" s="1"/>
  <c r="AA21" i="1"/>
  <c r="C15" i="15" s="1"/>
  <c r="AA25" i="1"/>
  <c r="C19" i="15" s="1"/>
  <c r="AA29" i="1"/>
  <c r="C23" i="15" s="1"/>
  <c r="AA33" i="1"/>
  <c r="C27" i="15" s="1"/>
  <c r="AA37" i="1"/>
  <c r="C31" i="15" s="1"/>
  <c r="AA41" i="1"/>
  <c r="C35" i="15" s="1"/>
  <c r="AA45" i="1"/>
  <c r="C39" i="15" s="1"/>
  <c r="AA49" i="1"/>
  <c r="C43" i="15" s="1"/>
  <c r="AA53" i="1"/>
  <c r="C47" i="15" s="1"/>
  <c r="AA57" i="1"/>
  <c r="C51" i="15" s="1"/>
  <c r="AA61" i="1"/>
  <c r="C55" i="15" s="1"/>
  <c r="F76" i="1"/>
  <c r="H136" i="1"/>
  <c r="R136" i="1"/>
  <c r="Z136" i="1"/>
  <c r="AH136" i="1"/>
  <c r="B65" i="1"/>
  <c r="B58" i="17" s="1"/>
  <c r="AA66" i="1"/>
  <c r="C60" i="15" s="1"/>
  <c r="B69" i="1"/>
  <c r="B62" i="17" s="1"/>
  <c r="AA70" i="1"/>
  <c r="C64" i="15" s="1"/>
  <c r="H171" i="1"/>
  <c r="L171" i="1"/>
  <c r="P171" i="1"/>
  <c r="T171" i="1"/>
  <c r="X171" i="1"/>
  <c r="AB171" i="1"/>
  <c r="AF171" i="1"/>
  <c r="AJ171" i="1"/>
  <c r="AN171" i="1"/>
  <c r="W66" i="1"/>
  <c r="B60" i="15" s="1"/>
  <c r="W70" i="1"/>
  <c r="B64" i="15" s="1"/>
  <c r="I171" i="1"/>
  <c r="M171" i="1"/>
  <c r="Q171" i="1"/>
  <c r="U171" i="1"/>
  <c r="Y171" i="1"/>
  <c r="AC171" i="1"/>
  <c r="AG171" i="1"/>
  <c r="AK171" i="1"/>
  <c r="AO171" i="1"/>
  <c r="D43" i="16" l="1"/>
  <c r="AG30" i="16"/>
  <c r="AI30" i="16" s="1"/>
  <c r="AG24" i="16"/>
  <c r="AI24" i="16" s="1"/>
  <c r="C27" i="16"/>
  <c r="E27" i="16" s="1"/>
  <c r="G27" i="16" s="1"/>
  <c r="C45" i="16"/>
  <c r="E45" i="16" s="1"/>
  <c r="G45" i="16" s="1"/>
  <c r="C38" i="16"/>
  <c r="E38" i="16" s="1"/>
  <c r="G38" i="16" s="1"/>
  <c r="D53" i="16"/>
  <c r="E53" i="16" s="1"/>
  <c r="G53" i="16" s="1"/>
  <c r="DA59" i="1"/>
  <c r="CA59" i="1" s="1"/>
  <c r="B52" i="17"/>
  <c r="C52" i="17" s="1"/>
  <c r="DB47" i="1"/>
  <c r="CB47" i="1" s="1"/>
  <c r="B40" i="17"/>
  <c r="DB57" i="1"/>
  <c r="CB57" i="1" s="1"/>
  <c r="B50" i="17"/>
  <c r="C50" i="17" s="1"/>
  <c r="DC39" i="1"/>
  <c r="CC39" i="1" s="1"/>
  <c r="B32" i="17"/>
  <c r="C32" i="17" s="1"/>
  <c r="L34" i="15"/>
  <c r="M34" i="15" s="1"/>
  <c r="B33" i="17"/>
  <c r="DB35" i="1"/>
  <c r="CB35" i="1" s="1"/>
  <c r="B28" i="17"/>
  <c r="DA42" i="1"/>
  <c r="CA42" i="1" s="1"/>
  <c r="B35" i="17"/>
  <c r="C35" i="17" s="1"/>
  <c r="E19" i="15"/>
  <c r="B18" i="17"/>
  <c r="DC48" i="1"/>
  <c r="CC48" i="1" s="1"/>
  <c r="B41" i="17"/>
  <c r="E25" i="15"/>
  <c r="B24" i="17"/>
  <c r="C24" i="17" s="1"/>
  <c r="DA51" i="1"/>
  <c r="CA51" i="1" s="1"/>
  <c r="B44" i="17"/>
  <c r="C44" i="17" s="1"/>
  <c r="DC55" i="1"/>
  <c r="CC55" i="1" s="1"/>
  <c r="B48" i="17"/>
  <c r="C48" i="17" s="1"/>
  <c r="L23" i="15"/>
  <c r="M23" i="15" s="1"/>
  <c r="B22" i="17"/>
  <c r="DC19" i="1"/>
  <c r="CC19" i="1" s="1"/>
  <c r="B12" i="17"/>
  <c r="C12" i="17" s="1"/>
  <c r="DC36" i="1"/>
  <c r="CC36" i="1" s="1"/>
  <c r="B29" i="17"/>
  <c r="DA32" i="1"/>
  <c r="CA32" i="1" s="1"/>
  <c r="B25" i="17"/>
  <c r="DC28" i="1"/>
  <c r="CC28" i="1" s="1"/>
  <c r="B21" i="17"/>
  <c r="DA70" i="1"/>
  <c r="CA70" i="1" s="1"/>
  <c r="B63" i="17"/>
  <c r="DC67" i="1"/>
  <c r="CC67" i="1" s="1"/>
  <c r="B60" i="17"/>
  <c r="DA62" i="1"/>
  <c r="CA62" i="1" s="1"/>
  <c r="B55" i="17"/>
  <c r="DB63" i="1"/>
  <c r="CB63" i="1" s="1"/>
  <c r="B56" i="17"/>
  <c r="C56" i="17" s="1"/>
  <c r="L27" i="15"/>
  <c r="M27" i="15" s="1"/>
  <c r="B26" i="17"/>
  <c r="DC46" i="1"/>
  <c r="CC46" i="1" s="1"/>
  <c r="B39" i="17"/>
  <c r="DA23" i="1"/>
  <c r="CA23" i="1" s="1"/>
  <c r="B16" i="17"/>
  <c r="DB12" i="1"/>
  <c r="CB12" i="1" s="1"/>
  <c r="B5" i="17"/>
  <c r="DB68" i="1"/>
  <c r="CB68" i="1" s="1"/>
  <c r="B61" i="17"/>
  <c r="C48" i="16"/>
  <c r="E48" i="16" s="1"/>
  <c r="G48" i="16" s="1"/>
  <c r="C5" i="17"/>
  <c r="AG5" i="16"/>
  <c r="AI5" i="16" s="1"/>
  <c r="DA53" i="1"/>
  <c r="CA53" i="1" s="1"/>
  <c r="B46" i="17"/>
  <c r="DC20" i="1"/>
  <c r="CC20" i="1" s="1"/>
  <c r="B13" i="17"/>
  <c r="DC56" i="1"/>
  <c r="CC56" i="1" s="1"/>
  <c r="B49" i="17"/>
  <c r="C49" i="17" s="1"/>
  <c r="L9" i="15"/>
  <c r="M9" i="15" s="1"/>
  <c r="B8" i="17"/>
  <c r="C8" i="17" s="1"/>
  <c r="DC64" i="1"/>
  <c r="CC64" i="1" s="1"/>
  <c r="B57" i="17"/>
  <c r="DA52" i="1"/>
  <c r="CA52" i="1" s="1"/>
  <c r="B45" i="17"/>
  <c r="C17" i="14"/>
  <c r="E17" i="14" s="1"/>
  <c r="B17" i="17"/>
  <c r="L35" i="15"/>
  <c r="M35" i="15" s="1"/>
  <c r="B34" i="17"/>
  <c r="C34" i="17" s="1"/>
  <c r="C37" i="14"/>
  <c r="E37" i="14" s="1"/>
  <c r="B37" i="17"/>
  <c r="C37" i="17" s="1"/>
  <c r="DA54" i="1"/>
  <c r="CA54" i="1" s="1"/>
  <c r="B47" i="17"/>
  <c r="DC66" i="1"/>
  <c r="CC66" i="1" s="1"/>
  <c r="B59" i="17"/>
  <c r="DB61" i="1"/>
  <c r="CB61" i="1" s="1"/>
  <c r="B54" i="17"/>
  <c r="C54" i="17" s="1"/>
  <c r="DA49" i="1"/>
  <c r="CA49" i="1" s="1"/>
  <c r="B42" i="17"/>
  <c r="DC60" i="1"/>
  <c r="CC60" i="1" s="1"/>
  <c r="B53" i="17"/>
  <c r="C53" i="17" s="1"/>
  <c r="L39" i="15"/>
  <c r="M39" i="15" s="1"/>
  <c r="B38" i="17"/>
  <c r="L21" i="15"/>
  <c r="M21" i="15" s="1"/>
  <c r="B20" i="17"/>
  <c r="E37" i="15"/>
  <c r="B36" i="17"/>
  <c r="C36" i="17" s="1"/>
  <c r="L31" i="15"/>
  <c r="M31" i="15" s="1"/>
  <c r="B30" i="17"/>
  <c r="C4" i="17"/>
  <c r="L15" i="15"/>
  <c r="M15" i="15" s="1"/>
  <c r="B14" i="17"/>
  <c r="C14" i="17" s="1"/>
  <c r="C31" i="17"/>
  <c r="C58" i="17"/>
  <c r="AG37" i="16"/>
  <c r="AI37" i="16" s="1"/>
  <c r="C51" i="17"/>
  <c r="C47" i="17"/>
  <c r="C7" i="17"/>
  <c r="C43" i="17"/>
  <c r="C10" i="17"/>
  <c r="C9" i="17"/>
  <c r="C26" i="16"/>
  <c r="C37" i="16"/>
  <c r="E37" i="16" s="1"/>
  <c r="G37" i="16" s="1"/>
  <c r="F4" i="16"/>
  <c r="F69" i="16" s="1"/>
  <c r="D14" i="16"/>
  <c r="E14" i="16" s="1"/>
  <c r="G14" i="16" s="1"/>
  <c r="C29" i="16"/>
  <c r="E29" i="16" s="1"/>
  <c r="G29" i="16" s="1"/>
  <c r="AG62" i="16"/>
  <c r="AI62" i="16" s="1"/>
  <c r="C6" i="16"/>
  <c r="E6" i="16" s="1"/>
  <c r="G6" i="16" s="1"/>
  <c r="C33" i="16"/>
  <c r="E33" i="16" s="1"/>
  <c r="G33" i="16" s="1"/>
  <c r="C31" i="16"/>
  <c r="E31" i="16" s="1"/>
  <c r="G31" i="16" s="1"/>
  <c r="D50" i="16"/>
  <c r="E50" i="16" s="1"/>
  <c r="G50" i="16" s="1"/>
  <c r="D35" i="16"/>
  <c r="E35" i="16" s="1"/>
  <c r="G35" i="16" s="1"/>
  <c r="D41" i="16"/>
  <c r="E41" i="16" s="1"/>
  <c r="G41" i="16" s="1"/>
  <c r="AG25" i="16"/>
  <c r="AI25" i="16" s="1"/>
  <c r="AG52" i="16"/>
  <c r="AI52" i="16" s="1"/>
  <c r="D36" i="16"/>
  <c r="E36" i="16" s="1"/>
  <c r="G36" i="16" s="1"/>
  <c r="AG23" i="16"/>
  <c r="AI23" i="16" s="1"/>
  <c r="C57" i="16"/>
  <c r="E57" i="16" s="1"/>
  <c r="G57" i="16" s="1"/>
  <c r="AF69" i="16"/>
  <c r="C34" i="16"/>
  <c r="E34" i="16" s="1"/>
  <c r="G34" i="16" s="1"/>
  <c r="D56" i="16"/>
  <c r="E56" i="16" s="1"/>
  <c r="G56" i="16" s="1"/>
  <c r="AG39" i="16"/>
  <c r="AI39" i="16" s="1"/>
  <c r="AG55" i="16"/>
  <c r="AI55" i="16" s="1"/>
  <c r="C47" i="16"/>
  <c r="E47" i="16" s="1"/>
  <c r="G47" i="16" s="1"/>
  <c r="AE69" i="16"/>
  <c r="DB64" i="1"/>
  <c r="CB64" i="1" s="1"/>
  <c r="Y69" i="16"/>
  <c r="DB37" i="1"/>
  <c r="CB37" i="1" s="1"/>
  <c r="DB151" i="1"/>
  <c r="CB151" i="1" s="1"/>
  <c r="D42" i="16"/>
  <c r="E42" i="16" s="1"/>
  <c r="G42" i="16" s="1"/>
  <c r="L6" i="15"/>
  <c r="M6" i="15" s="1"/>
  <c r="Z49" i="16"/>
  <c r="AB49" i="16" s="1"/>
  <c r="DA31" i="1"/>
  <c r="CA31" i="1" s="1"/>
  <c r="D58" i="16"/>
  <c r="E58" i="16" s="1"/>
  <c r="G58" i="16" s="1"/>
  <c r="E18" i="16"/>
  <c r="G18" i="16" s="1"/>
  <c r="D26" i="16"/>
  <c r="E32" i="16"/>
  <c r="G32" i="16" s="1"/>
  <c r="DC37" i="1"/>
  <c r="CC37" i="1" s="1"/>
  <c r="C59" i="16"/>
  <c r="E59" i="16" s="1"/>
  <c r="G59" i="16" s="1"/>
  <c r="E8" i="16"/>
  <c r="G8" i="16" s="1"/>
  <c r="DD144" i="1"/>
  <c r="CD144" i="1" s="1"/>
  <c r="E62" i="16"/>
  <c r="G62" i="16" s="1"/>
  <c r="E13" i="16"/>
  <c r="G13" i="16" s="1"/>
  <c r="DA150" i="1"/>
  <c r="CA150" i="1" s="1"/>
  <c r="E55" i="16"/>
  <c r="G55" i="16" s="1"/>
  <c r="E54" i="16"/>
  <c r="G54" i="16" s="1"/>
  <c r="D42" i="15"/>
  <c r="E16" i="16"/>
  <c r="G16" i="16" s="1"/>
  <c r="DC147" i="1"/>
  <c r="CC147" i="1" s="1"/>
  <c r="E9" i="15"/>
  <c r="D59" i="15"/>
  <c r="C38" i="14"/>
  <c r="E38" i="14" s="1"/>
  <c r="E52" i="16"/>
  <c r="G52" i="16" s="1"/>
  <c r="L14" i="15"/>
  <c r="M14" i="15" s="1"/>
  <c r="E25" i="16"/>
  <c r="G25" i="16" s="1"/>
  <c r="C162" i="1"/>
  <c r="C180" i="1"/>
  <c r="DB180" i="1" s="1"/>
  <c r="CB180" i="1" s="1"/>
  <c r="D10" i="15"/>
  <c r="C167" i="1"/>
  <c r="DB167" i="1" s="1"/>
  <c r="CB167" i="1" s="1"/>
  <c r="E19" i="16"/>
  <c r="G19" i="16" s="1"/>
  <c r="DA20" i="1"/>
  <c r="CA20" i="1" s="1"/>
  <c r="DB20" i="1"/>
  <c r="CB20" i="1" s="1"/>
  <c r="DB143" i="1"/>
  <c r="CB143" i="1" s="1"/>
  <c r="D52" i="15"/>
  <c r="DA140" i="1"/>
  <c r="CA140" i="1" s="1"/>
  <c r="C30" i="14"/>
  <c r="E30" i="14" s="1"/>
  <c r="DA15" i="1"/>
  <c r="CA15" i="1" s="1"/>
  <c r="DA153" i="1"/>
  <c r="CA153" i="1" s="1"/>
  <c r="DC140" i="1"/>
  <c r="CC140" i="1" s="1"/>
  <c r="DA47" i="1"/>
  <c r="CA47" i="1" s="1"/>
  <c r="DC35" i="1"/>
  <c r="CC35" i="1" s="1"/>
  <c r="L19" i="15"/>
  <c r="M19" i="15" s="1"/>
  <c r="DC25" i="1"/>
  <c r="CC25" i="1" s="1"/>
  <c r="L11" i="15"/>
  <c r="M11" i="15" s="1"/>
  <c r="C10" i="14"/>
  <c r="E10" i="14" s="1"/>
  <c r="C179" i="1"/>
  <c r="DG179" i="1" s="1"/>
  <c r="CG179" i="1" s="1"/>
  <c r="DC141" i="1"/>
  <c r="CC141" i="1" s="1"/>
  <c r="DB17" i="1"/>
  <c r="CB17" i="1" s="1"/>
  <c r="DB25" i="1"/>
  <c r="CB25" i="1" s="1"/>
  <c r="DC16" i="1"/>
  <c r="CC16" i="1" s="1"/>
  <c r="C9" i="14"/>
  <c r="E9" i="14" s="1"/>
  <c r="D34" i="15"/>
  <c r="C8" i="14"/>
  <c r="E8" i="14" s="1"/>
  <c r="E24" i="16"/>
  <c r="G24" i="16" s="1"/>
  <c r="E40" i="16"/>
  <c r="G40" i="16" s="1"/>
  <c r="AI4" i="16"/>
  <c r="DB28" i="1"/>
  <c r="CB28" i="1" s="1"/>
  <c r="D38" i="15"/>
  <c r="E12" i="16"/>
  <c r="G12" i="16" s="1"/>
  <c r="DB141" i="1"/>
  <c r="CB141" i="1" s="1"/>
  <c r="D55" i="15"/>
  <c r="D39" i="15"/>
  <c r="DB70" i="1"/>
  <c r="CB70" i="1" s="1"/>
  <c r="D33" i="15"/>
  <c r="DC40" i="1"/>
  <c r="CC40" i="1" s="1"/>
  <c r="C5" i="14"/>
  <c r="E5" i="14" s="1"/>
  <c r="E7" i="16"/>
  <c r="G7" i="16" s="1"/>
  <c r="DA25" i="1"/>
  <c r="CA25" i="1" s="1"/>
  <c r="D45" i="15"/>
  <c r="E34" i="15"/>
  <c r="Z64" i="16"/>
  <c r="AB64" i="16" s="1"/>
  <c r="AB4" i="16"/>
  <c r="DB67" i="1"/>
  <c r="CB67" i="1" s="1"/>
  <c r="D48" i="15"/>
  <c r="DC63" i="1"/>
  <c r="CC63" i="1" s="1"/>
  <c r="DB154" i="1"/>
  <c r="CB154" i="1" s="1"/>
  <c r="DC41" i="1"/>
  <c r="CC41" i="1" s="1"/>
  <c r="DD150" i="1"/>
  <c r="CD150" i="1" s="1"/>
  <c r="C182" i="1"/>
  <c r="DA182" i="1" s="1"/>
  <c r="CA182" i="1" s="1"/>
  <c r="C163" i="1"/>
  <c r="DD163" i="1" s="1"/>
  <c r="CD163" i="1" s="1"/>
  <c r="C164" i="1"/>
  <c r="DD164" i="1" s="1"/>
  <c r="CD164" i="1" s="1"/>
  <c r="L37" i="15"/>
  <c r="M37" i="15" s="1"/>
  <c r="L22" i="15"/>
  <c r="M22" i="15" s="1"/>
  <c r="X69" i="16"/>
  <c r="DB145" i="1"/>
  <c r="CB145" i="1" s="1"/>
  <c r="DC52" i="1"/>
  <c r="CC52" i="1" s="1"/>
  <c r="DA43" i="1"/>
  <c r="CA43" i="1" s="1"/>
  <c r="E30" i="16"/>
  <c r="G30" i="16" s="1"/>
  <c r="DC12" i="1"/>
  <c r="CC12" i="1" s="1"/>
  <c r="E62" i="15"/>
  <c r="DA151" i="1"/>
  <c r="CA151" i="1" s="1"/>
  <c r="DC145" i="1"/>
  <c r="CC145" i="1" s="1"/>
  <c r="DC70" i="1"/>
  <c r="CC70" i="1" s="1"/>
  <c r="DC43" i="1"/>
  <c r="CC43" i="1" s="1"/>
  <c r="DA36" i="1"/>
  <c r="CA36" i="1" s="1"/>
  <c r="DC150" i="1"/>
  <c r="CC150" i="1" s="1"/>
  <c r="DB56" i="1"/>
  <c r="CB56" i="1" s="1"/>
  <c r="DA12" i="1"/>
  <c r="CA12" i="1" s="1"/>
  <c r="E27" i="15"/>
  <c r="E49" i="16"/>
  <c r="G49" i="16" s="1"/>
  <c r="E46" i="16"/>
  <c r="G46" i="16" s="1"/>
  <c r="C18" i="14"/>
  <c r="E18" i="14" s="1"/>
  <c r="C177" i="1"/>
  <c r="DD177" i="1" s="1"/>
  <c r="CD177" i="1" s="1"/>
  <c r="C178" i="1"/>
  <c r="DA178" i="1" s="1"/>
  <c r="CA178" i="1" s="1"/>
  <c r="D32" i="15"/>
  <c r="D61" i="15"/>
  <c r="D12" i="15"/>
  <c r="C33" i="14"/>
  <c r="E33" i="14" s="1"/>
  <c r="E29" i="15"/>
  <c r="E28" i="16"/>
  <c r="G28" i="16" s="1"/>
  <c r="C176" i="1"/>
  <c r="DE176" i="1" s="1"/>
  <c r="CE176" i="1" s="1"/>
  <c r="F69" i="17"/>
  <c r="E21" i="16"/>
  <c r="G21" i="16" s="1"/>
  <c r="C170" i="1"/>
  <c r="DB170" i="1" s="1"/>
  <c r="CB170" i="1" s="1"/>
  <c r="DC68" i="1"/>
  <c r="CC68" i="1" s="1"/>
  <c r="DB40" i="1"/>
  <c r="CB40" i="1" s="1"/>
  <c r="DD56" i="1"/>
  <c r="CD56" i="1" s="1"/>
  <c r="E6" i="15"/>
  <c r="DB43" i="1"/>
  <c r="CB43" i="1" s="1"/>
  <c r="DA67" i="1"/>
  <c r="CA67" i="1" s="1"/>
  <c r="D44" i="15"/>
  <c r="DC62" i="1"/>
  <c r="CC62" i="1" s="1"/>
  <c r="DB153" i="1"/>
  <c r="CB153" i="1" s="1"/>
  <c r="DB147" i="1"/>
  <c r="CB147" i="1" s="1"/>
  <c r="DA145" i="1"/>
  <c r="CA145" i="1" s="1"/>
  <c r="DC139" i="1"/>
  <c r="CC139" i="1" s="1"/>
  <c r="E31" i="15"/>
  <c r="DA40" i="1"/>
  <c r="CA40" i="1" s="1"/>
  <c r="DB36" i="1"/>
  <c r="CB36" i="1" s="1"/>
  <c r="DD48" i="1"/>
  <c r="CD48" i="1" s="1"/>
  <c r="C36" i="14"/>
  <c r="E36" i="14" s="1"/>
  <c r="E60" i="16"/>
  <c r="G60" i="16" s="1"/>
  <c r="D54" i="15"/>
  <c r="C185" i="1"/>
  <c r="DF185" i="1" s="1"/>
  <c r="CF185" i="1" s="1"/>
  <c r="DA143" i="1"/>
  <c r="CA143" i="1" s="1"/>
  <c r="D47" i="15"/>
  <c r="DD140" i="1"/>
  <c r="CD140" i="1" s="1"/>
  <c r="DA57" i="1"/>
  <c r="CA57" i="1" s="1"/>
  <c r="DA60" i="1"/>
  <c r="CA60" i="1" s="1"/>
  <c r="DB53" i="1"/>
  <c r="CB53" i="1" s="1"/>
  <c r="DA44" i="1"/>
  <c r="CA44" i="1" s="1"/>
  <c r="DC23" i="1"/>
  <c r="CC23" i="1" s="1"/>
  <c r="E14" i="15"/>
  <c r="DA17" i="1"/>
  <c r="CA17" i="1" s="1"/>
  <c r="E61" i="16"/>
  <c r="G61" i="16" s="1"/>
  <c r="D62" i="15"/>
  <c r="E5" i="16"/>
  <c r="G5" i="16" s="1"/>
  <c r="C186" i="1"/>
  <c r="DA186" i="1" s="1"/>
  <c r="CA186" i="1" s="1"/>
  <c r="D14" i="15"/>
  <c r="E69" i="17"/>
  <c r="DC143" i="1"/>
  <c r="CC143" i="1" s="1"/>
  <c r="DC144" i="1"/>
  <c r="CC144" i="1" s="1"/>
  <c r="DC59" i="1"/>
  <c r="CC59" i="1" s="1"/>
  <c r="DB44" i="1"/>
  <c r="CB44" i="1" s="1"/>
  <c r="DD64" i="1"/>
  <c r="CD64" i="1" s="1"/>
  <c r="DB41" i="1"/>
  <c r="CB41" i="1" s="1"/>
  <c r="E15" i="16"/>
  <c r="G15" i="16" s="1"/>
  <c r="C181" i="1"/>
  <c r="DE181" i="1" s="1"/>
  <c r="CE181" i="1" s="1"/>
  <c r="C169" i="1"/>
  <c r="N136" i="1"/>
  <c r="D25" i="15"/>
  <c r="E42" i="15"/>
  <c r="DA48" i="1"/>
  <c r="CA48" i="1" s="1"/>
  <c r="D9" i="15"/>
  <c r="E10" i="15"/>
  <c r="D16" i="15"/>
  <c r="DA161" i="1"/>
  <c r="CA161" i="1" s="1"/>
  <c r="DC151" i="1"/>
  <c r="CC151" i="1" s="1"/>
  <c r="DB139" i="1"/>
  <c r="CB139" i="1" s="1"/>
  <c r="D40" i="15"/>
  <c r="DC47" i="1"/>
  <c r="CC47" i="1" s="1"/>
  <c r="E63" i="16"/>
  <c r="G63" i="16" s="1"/>
  <c r="DC24" i="1"/>
  <c r="CC24" i="1" s="1"/>
  <c r="E43" i="16"/>
  <c r="G43" i="16" s="1"/>
  <c r="DB168" i="1"/>
  <c r="CB168" i="1" s="1"/>
  <c r="DB48" i="1"/>
  <c r="CB48" i="1" s="1"/>
  <c r="DC21" i="1"/>
  <c r="CC21" i="1" s="1"/>
  <c r="C14" i="14"/>
  <c r="E14" i="14" s="1"/>
  <c r="DB16" i="1"/>
  <c r="CB16" i="1" s="1"/>
  <c r="E9" i="16"/>
  <c r="G9" i="16" s="1"/>
  <c r="DD51" i="1"/>
  <c r="CD51" i="1" s="1"/>
  <c r="C166" i="1"/>
  <c r="DC166" i="1" s="1"/>
  <c r="CC166" i="1" s="1"/>
  <c r="DB31" i="1"/>
  <c r="CB31" i="1" s="1"/>
  <c r="DB161" i="1"/>
  <c r="CB161" i="1" s="1"/>
  <c r="E10" i="16"/>
  <c r="G10" i="16" s="1"/>
  <c r="DD154" i="1"/>
  <c r="CD154" i="1" s="1"/>
  <c r="E11" i="16"/>
  <c r="G11" i="16" s="1"/>
  <c r="DA33" i="1"/>
  <c r="CA33" i="1" s="1"/>
  <c r="C161" i="1"/>
  <c r="E20" i="16"/>
  <c r="G20" i="16" s="1"/>
  <c r="DC161" i="1"/>
  <c r="CC161" i="1" s="1"/>
  <c r="DB149" i="1"/>
  <c r="CB149" i="1" s="1"/>
  <c r="DA139" i="1"/>
  <c r="CA139" i="1" s="1"/>
  <c r="D35" i="15"/>
  <c r="DD148" i="1"/>
  <c r="CD148" i="1" s="1"/>
  <c r="DA63" i="1"/>
  <c r="CA63" i="1" s="1"/>
  <c r="DA39" i="1"/>
  <c r="CA39" i="1" s="1"/>
  <c r="DC32" i="1"/>
  <c r="CC32" i="1" s="1"/>
  <c r="DD168" i="1"/>
  <c r="CD168" i="1" s="1"/>
  <c r="DC33" i="1"/>
  <c r="CC33" i="1" s="1"/>
  <c r="DB21" i="1"/>
  <c r="CB21" i="1" s="1"/>
  <c r="C165" i="1"/>
  <c r="D17" i="15"/>
  <c r="E38" i="15"/>
  <c r="E44" i="16"/>
  <c r="G44" i="16" s="1"/>
  <c r="E22" i="16"/>
  <c r="G22" i="16" s="1"/>
  <c r="DC153" i="1"/>
  <c r="CC153" i="1" s="1"/>
  <c r="DA147" i="1"/>
  <c r="CA147" i="1" s="1"/>
  <c r="DB148" i="1"/>
  <c r="CB148" i="1" s="1"/>
  <c r="E51" i="16"/>
  <c r="G51" i="16" s="1"/>
  <c r="DC44" i="1"/>
  <c r="CC44" i="1" s="1"/>
  <c r="DA35" i="1"/>
  <c r="CA35" i="1" s="1"/>
  <c r="DB32" i="1"/>
  <c r="CB32" i="1" s="1"/>
  <c r="DA27" i="1"/>
  <c r="CA27" i="1" s="1"/>
  <c r="DA56" i="1"/>
  <c r="CA56" i="1" s="1"/>
  <c r="DA41" i="1"/>
  <c r="CA41" i="1" s="1"/>
  <c r="L10" i="15"/>
  <c r="M10" i="15" s="1"/>
  <c r="DA21" i="1"/>
  <c r="CA21" i="1" s="1"/>
  <c r="E23" i="16"/>
  <c r="G23" i="16" s="1"/>
  <c r="C184" i="1"/>
  <c r="DB184" i="1" s="1"/>
  <c r="CB184" i="1" s="1"/>
  <c r="D20" i="15"/>
  <c r="DB15" i="1"/>
  <c r="CB15" i="1" s="1"/>
  <c r="C24" i="14"/>
  <c r="E24" i="14" s="1"/>
  <c r="C21" i="14"/>
  <c r="E21" i="14" s="1"/>
  <c r="D50" i="15"/>
  <c r="L38" i="15"/>
  <c r="M38" i="15" s="1"/>
  <c r="C61" i="14"/>
  <c r="E61" i="14" s="1"/>
  <c r="L42" i="15"/>
  <c r="M42" i="15" s="1"/>
  <c r="C41" i="14"/>
  <c r="E41" i="14" s="1"/>
  <c r="DD16" i="1"/>
  <c r="CD16" i="1" s="1"/>
  <c r="D64" i="15"/>
  <c r="DA149" i="1"/>
  <c r="CA149" i="1" s="1"/>
  <c r="DA68" i="1"/>
  <c r="CA68" i="1" s="1"/>
  <c r="DB162" i="1"/>
  <c r="CB162" i="1" s="1"/>
  <c r="D56" i="15"/>
  <c r="DD55" i="1"/>
  <c r="CD55" i="1" s="1"/>
  <c r="DD60" i="1"/>
  <c r="CD60" i="1" s="1"/>
  <c r="D37" i="15"/>
  <c r="DC31" i="1"/>
  <c r="CC31" i="1" s="1"/>
  <c r="DC15" i="1"/>
  <c r="CC15" i="1" s="1"/>
  <c r="E50" i="15"/>
  <c r="DA37" i="1"/>
  <c r="CA37" i="1" s="1"/>
  <c r="DA16" i="1"/>
  <c r="CA16" i="1" s="1"/>
  <c r="E15" i="15"/>
  <c r="DB19" i="1"/>
  <c r="CB19" i="1" s="1"/>
  <c r="L25" i="15"/>
  <c r="M25" i="15" s="1"/>
  <c r="C183" i="1"/>
  <c r="DE183" i="1" s="1"/>
  <c r="CE183" i="1" s="1"/>
  <c r="D49" i="15"/>
  <c r="DD42" i="1"/>
  <c r="CD42" i="1" s="1"/>
  <c r="DB66" i="1"/>
  <c r="CB66" i="1" s="1"/>
  <c r="DD54" i="1"/>
  <c r="CD54" i="1" s="1"/>
  <c r="D21" i="15"/>
  <c r="DA152" i="1"/>
  <c r="CA152" i="1" s="1"/>
  <c r="DB24" i="1"/>
  <c r="CB24" i="1" s="1"/>
  <c r="DC183" i="1"/>
  <c r="CC183" i="1" s="1"/>
  <c r="DA141" i="1"/>
  <c r="CA141" i="1" s="1"/>
  <c r="F136" i="1"/>
  <c r="DC162" i="1"/>
  <c r="CC162" i="1" s="1"/>
  <c r="DD162" i="1"/>
  <c r="CD162" i="1" s="1"/>
  <c r="DA148" i="1"/>
  <c r="CA148" i="1" s="1"/>
  <c r="DA66" i="1"/>
  <c r="CA66" i="1" s="1"/>
  <c r="DD63" i="1"/>
  <c r="CD63" i="1" s="1"/>
  <c r="E39" i="15"/>
  <c r="C34" i="14"/>
  <c r="E34" i="14" s="1"/>
  <c r="DA154" i="1"/>
  <c r="CA154" i="1" s="1"/>
  <c r="DC146" i="1"/>
  <c r="CC146" i="1" s="1"/>
  <c r="DB60" i="1"/>
  <c r="CB60" i="1" s="1"/>
  <c r="DC45" i="1"/>
  <c r="CC45" i="1" s="1"/>
  <c r="DD152" i="1"/>
  <c r="CD152" i="1" s="1"/>
  <c r="DB144" i="1"/>
  <c r="CB144" i="1" s="1"/>
  <c r="DB59" i="1"/>
  <c r="CB59" i="1" s="1"/>
  <c r="DA28" i="1"/>
  <c r="CA28" i="1" s="1"/>
  <c r="DC27" i="1"/>
  <c r="CC27" i="1" s="1"/>
  <c r="DC168" i="1"/>
  <c r="CC168" i="1" s="1"/>
  <c r="DA142" i="1"/>
  <c r="CA142" i="1" s="1"/>
  <c r="DA45" i="1"/>
  <c r="CA45" i="1" s="1"/>
  <c r="C22" i="14"/>
  <c r="E22" i="14" s="1"/>
  <c r="L13" i="15"/>
  <c r="M13" i="15" s="1"/>
  <c r="C12" i="14"/>
  <c r="E12" i="14" s="1"/>
  <c r="D171" i="1"/>
  <c r="D53" i="15"/>
  <c r="D41" i="15"/>
  <c r="D28" i="15"/>
  <c r="E22" i="15"/>
  <c r="L18" i="15"/>
  <c r="M18" i="15" s="1"/>
  <c r="E18" i="15"/>
  <c r="DB42" i="1"/>
  <c r="CB42" i="1" s="1"/>
  <c r="L36" i="15"/>
  <c r="M36" i="15" s="1"/>
  <c r="E36" i="15"/>
  <c r="DD59" i="1"/>
  <c r="CD59" i="1" s="1"/>
  <c r="C35" i="14"/>
  <c r="E35" i="14" s="1"/>
  <c r="C20" i="14"/>
  <c r="E20" i="14" s="1"/>
  <c r="E21" i="15"/>
  <c r="L69" i="16"/>
  <c r="N69" i="16" s="1"/>
  <c r="DA55" i="1"/>
  <c r="CA55" i="1" s="1"/>
  <c r="DC42" i="1"/>
  <c r="CC42" i="1" s="1"/>
  <c r="E35" i="15"/>
  <c r="DD146" i="1"/>
  <c r="CD146" i="1" s="1"/>
  <c r="D29" i="15"/>
  <c r="DA24" i="1"/>
  <c r="CA24" i="1" s="1"/>
  <c r="DB142" i="1"/>
  <c r="CB142" i="1" s="1"/>
  <c r="DB45" i="1"/>
  <c r="CB45" i="1" s="1"/>
  <c r="DC17" i="1"/>
  <c r="CC17" i="1" s="1"/>
  <c r="DB29" i="1"/>
  <c r="CB29" i="1" s="1"/>
  <c r="E39" i="16"/>
  <c r="G39" i="16" s="1"/>
  <c r="M7" i="15"/>
  <c r="DA19" i="1"/>
  <c r="CA19" i="1" s="1"/>
  <c r="D36" i="15"/>
  <c r="D24" i="15"/>
  <c r="D63" i="15"/>
  <c r="D8" i="15"/>
  <c r="DB27" i="1"/>
  <c r="CB27" i="1" s="1"/>
  <c r="D57" i="15"/>
  <c r="E26" i="15"/>
  <c r="L26" i="15"/>
  <c r="M26" i="15" s="1"/>
  <c r="C25" i="14"/>
  <c r="E25" i="14" s="1"/>
  <c r="C49" i="14"/>
  <c r="E49" i="14" s="1"/>
  <c r="L50" i="15"/>
  <c r="M50" i="15" s="1"/>
  <c r="C28" i="14"/>
  <c r="E28" i="14" s="1"/>
  <c r="L29" i="15"/>
  <c r="M29" i="15" s="1"/>
  <c r="DD39" i="1"/>
  <c r="CD39" i="1" s="1"/>
  <c r="L58" i="15"/>
  <c r="M58" i="15" s="1"/>
  <c r="C57" i="14"/>
  <c r="E57" i="14" s="1"/>
  <c r="L45" i="15"/>
  <c r="M45" i="15" s="1"/>
  <c r="C44" i="14"/>
  <c r="E44" i="14" s="1"/>
  <c r="E45" i="15"/>
  <c r="E46" i="15"/>
  <c r="C45" i="14"/>
  <c r="E45" i="14" s="1"/>
  <c r="L46" i="15"/>
  <c r="M46" i="15" s="1"/>
  <c r="DD40" i="1"/>
  <c r="CD40" i="1" s="1"/>
  <c r="C39" i="14"/>
  <c r="E39" i="14" s="1"/>
  <c r="DB46" i="1"/>
  <c r="CB46" i="1" s="1"/>
  <c r="E40" i="15"/>
  <c r="L40" i="15"/>
  <c r="M40" i="15" s="1"/>
  <c r="E17" i="15"/>
  <c r="C16" i="14"/>
  <c r="E16" i="14" s="1"/>
  <c r="DB23" i="1"/>
  <c r="CB23" i="1" s="1"/>
  <c r="L17" i="15"/>
  <c r="M17" i="15" s="1"/>
  <c r="DD68" i="1"/>
  <c r="CD68" i="1" s="1"/>
  <c r="DA46" i="1"/>
  <c r="CA46" i="1" s="1"/>
  <c r="DA146" i="1"/>
  <c r="CA146" i="1" s="1"/>
  <c r="DD52" i="1"/>
  <c r="CD52" i="1" s="1"/>
  <c r="DC152" i="1"/>
  <c r="CC152" i="1" s="1"/>
  <c r="J136" i="1"/>
  <c r="DB51" i="1"/>
  <c r="CB51" i="1" s="1"/>
  <c r="DD23" i="1"/>
  <c r="CD23" i="1" s="1"/>
  <c r="DD15" i="1"/>
  <c r="CD15" i="1" s="1"/>
  <c r="E58" i="15"/>
  <c r="F58" i="15" s="1"/>
  <c r="DC142" i="1"/>
  <c r="CC142" i="1" s="1"/>
  <c r="DA64" i="1"/>
  <c r="CA64" i="1" s="1"/>
  <c r="DD37" i="1"/>
  <c r="CD37" i="1" s="1"/>
  <c r="D13" i="15"/>
  <c r="C26" i="14"/>
  <c r="E26" i="14" s="1"/>
  <c r="E11" i="15"/>
  <c r="E23" i="15"/>
  <c r="E13" i="15"/>
  <c r="E64" i="15"/>
  <c r="C63" i="14"/>
  <c r="E63" i="14" s="1"/>
  <c r="C60" i="14"/>
  <c r="E60" i="14" s="1"/>
  <c r="E61" i="15"/>
  <c r="DB62" i="1"/>
  <c r="CB62" i="1" s="1"/>
  <c r="E56" i="15"/>
  <c r="L56" i="15"/>
  <c r="M56" i="15" s="1"/>
  <c r="C55" i="14"/>
  <c r="E55" i="14" s="1"/>
  <c r="DC57" i="1"/>
  <c r="CC57" i="1" s="1"/>
  <c r="E51" i="15"/>
  <c r="L51" i="15"/>
  <c r="C50" i="14"/>
  <c r="E50" i="14" s="1"/>
  <c r="C13" i="14"/>
  <c r="E13" i="14" s="1"/>
  <c r="DD20" i="1"/>
  <c r="CD20" i="1" s="1"/>
  <c r="L30" i="15"/>
  <c r="M30" i="15" s="1"/>
  <c r="C29" i="14"/>
  <c r="E29" i="14" s="1"/>
  <c r="E30" i="15"/>
  <c r="E54" i="15"/>
  <c r="L54" i="15"/>
  <c r="M54" i="15" s="1"/>
  <c r="C53" i="14"/>
  <c r="E53" i="14" s="1"/>
  <c r="D23" i="15"/>
  <c r="DD61" i="1"/>
  <c r="CD61" i="1" s="1"/>
  <c r="M51" i="15"/>
  <c r="E48" i="15"/>
  <c r="DB54" i="1"/>
  <c r="CB54" i="1" s="1"/>
  <c r="L48" i="15"/>
  <c r="M48" i="15" s="1"/>
  <c r="C47" i="14"/>
  <c r="E47" i="14" s="1"/>
  <c r="C59" i="14"/>
  <c r="E59" i="14" s="1"/>
  <c r="E60" i="15"/>
  <c r="DC61" i="1"/>
  <c r="CC61" i="1" s="1"/>
  <c r="E55" i="15"/>
  <c r="L55" i="15"/>
  <c r="M55" i="15" s="1"/>
  <c r="C54" i="14"/>
  <c r="E54" i="14" s="1"/>
  <c r="E43" i="15"/>
  <c r="DC49" i="1"/>
  <c r="CC49" i="1" s="1"/>
  <c r="L43" i="15"/>
  <c r="M43" i="15" s="1"/>
  <c r="C42" i="14"/>
  <c r="E42" i="14" s="1"/>
  <c r="E49" i="15"/>
  <c r="C48" i="14"/>
  <c r="E48" i="14" s="1"/>
  <c r="L49" i="15"/>
  <c r="M49" i="15" s="1"/>
  <c r="DD44" i="1"/>
  <c r="CD44" i="1" s="1"/>
  <c r="D18" i="15"/>
  <c r="D30" i="15"/>
  <c r="B155" i="1"/>
  <c r="DC149" i="1"/>
  <c r="CC149" i="1" s="1"/>
  <c r="DD67" i="1"/>
  <c r="CD67" i="1" s="1"/>
  <c r="B136" i="1"/>
  <c r="DB55" i="1"/>
  <c r="CB55" i="1" s="1"/>
  <c r="DC54" i="1"/>
  <c r="CC54" i="1" s="1"/>
  <c r="DB49" i="1"/>
  <c r="CB49" i="1" s="1"/>
  <c r="DD47" i="1"/>
  <c r="CD47" i="1" s="1"/>
  <c r="E171" i="1"/>
  <c r="DB52" i="1"/>
  <c r="CB52" i="1" s="1"/>
  <c r="DA61" i="1"/>
  <c r="CA61" i="1" s="1"/>
  <c r="DC51" i="1"/>
  <c r="CC51" i="1" s="1"/>
  <c r="DD45" i="1"/>
  <c r="CD45" i="1" s="1"/>
  <c r="DD12" i="1"/>
  <c r="CD12" i="1" s="1"/>
  <c r="DB33" i="1"/>
  <c r="CB33" i="1" s="1"/>
  <c r="DC29" i="1"/>
  <c r="CC29" i="1" s="1"/>
  <c r="DA29" i="1"/>
  <c r="CA29" i="1" s="1"/>
  <c r="DC53" i="1"/>
  <c r="CC53" i="1" s="1"/>
  <c r="C46" i="14"/>
  <c r="E46" i="14" s="1"/>
  <c r="L47" i="15"/>
  <c r="M47" i="15" s="1"/>
  <c r="E47" i="15"/>
  <c r="L53" i="15"/>
  <c r="M53" i="15" s="1"/>
  <c r="C52" i="14"/>
  <c r="E52" i="14" s="1"/>
  <c r="E53" i="15"/>
  <c r="E41" i="15"/>
  <c r="C40" i="14"/>
  <c r="E40" i="14" s="1"/>
  <c r="L41" i="15"/>
  <c r="M41" i="15" s="1"/>
  <c r="C56" i="14"/>
  <c r="E56" i="14" s="1"/>
  <c r="E57" i="15"/>
  <c r="L57" i="15"/>
  <c r="M57" i="15" s="1"/>
  <c r="D46" i="15"/>
  <c r="DD28" i="1"/>
  <c r="CD28" i="1" s="1"/>
  <c r="B22" i="15"/>
  <c r="D22" i="15" s="1"/>
  <c r="DD32" i="1"/>
  <c r="CD32" i="1" s="1"/>
  <c r="B26" i="15"/>
  <c r="D26" i="15" s="1"/>
  <c r="D6" i="15"/>
  <c r="DB39" i="1"/>
  <c r="CB39" i="1" s="1"/>
  <c r="E33" i="15"/>
  <c r="C32" i="14"/>
  <c r="E32" i="14" s="1"/>
  <c r="L33" i="15"/>
  <c r="M33" i="15" s="1"/>
  <c r="DD24" i="1"/>
  <c r="CD24" i="1" s="1"/>
  <c r="DD36" i="1"/>
  <c r="CD36" i="1" s="1"/>
  <c r="DD38" i="1"/>
  <c r="CD38" i="1" s="1"/>
  <c r="DA38" i="1"/>
  <c r="CA38" i="1" s="1"/>
  <c r="DC38" i="1"/>
  <c r="CC38" i="1" s="1"/>
  <c r="E32" i="15"/>
  <c r="DB38" i="1"/>
  <c r="CB38" i="1" s="1"/>
  <c r="L32" i="15"/>
  <c r="M32" i="15" s="1"/>
  <c r="C31" i="14"/>
  <c r="E31" i="14" s="1"/>
  <c r="DD22" i="1"/>
  <c r="CD22" i="1" s="1"/>
  <c r="DA22" i="1"/>
  <c r="CA22" i="1" s="1"/>
  <c r="DC22" i="1"/>
  <c r="CC22" i="1" s="1"/>
  <c r="E16" i="15"/>
  <c r="L16" i="15"/>
  <c r="M16" i="15" s="1"/>
  <c r="DB22" i="1"/>
  <c r="CB22" i="1" s="1"/>
  <c r="C15" i="14"/>
  <c r="E15" i="14" s="1"/>
  <c r="DA58" i="1"/>
  <c r="CA58" i="1" s="1"/>
  <c r="DD58" i="1"/>
  <c r="CD58" i="1" s="1"/>
  <c r="DC58" i="1"/>
  <c r="CC58" i="1" s="1"/>
  <c r="E52" i="15"/>
  <c r="DB58" i="1"/>
  <c r="CB58" i="1" s="1"/>
  <c r="L52" i="15"/>
  <c r="M52" i="15" s="1"/>
  <c r="C51" i="14"/>
  <c r="E51" i="14" s="1"/>
  <c r="DD19" i="1"/>
  <c r="CD19" i="1" s="1"/>
  <c r="DB65" i="1"/>
  <c r="CB65" i="1" s="1"/>
  <c r="DD65" i="1"/>
  <c r="CD65" i="1" s="1"/>
  <c r="DA65" i="1"/>
  <c r="CA65" i="1" s="1"/>
  <c r="E59" i="15"/>
  <c r="C58" i="14"/>
  <c r="E58" i="14" s="1"/>
  <c r="DC65" i="1"/>
  <c r="CC65" i="1" s="1"/>
  <c r="L59" i="15"/>
  <c r="M59" i="15" s="1"/>
  <c r="D31" i="15"/>
  <c r="D15" i="15"/>
  <c r="W71" i="1"/>
  <c r="B5" i="15"/>
  <c r="DA50" i="1"/>
  <c r="CA50" i="1" s="1"/>
  <c r="DD50" i="1"/>
  <c r="CD50" i="1" s="1"/>
  <c r="DC50" i="1"/>
  <c r="CC50" i="1" s="1"/>
  <c r="E44" i="15"/>
  <c r="DB50" i="1"/>
  <c r="CB50" i="1" s="1"/>
  <c r="C43" i="14"/>
  <c r="E43" i="14" s="1"/>
  <c r="L44" i="15"/>
  <c r="M44" i="15" s="1"/>
  <c r="K70" i="15"/>
  <c r="DD34" i="1"/>
  <c r="CD34" i="1" s="1"/>
  <c r="DA34" i="1"/>
  <c r="CA34" i="1" s="1"/>
  <c r="DC34" i="1"/>
  <c r="CC34" i="1" s="1"/>
  <c r="E28" i="15"/>
  <c r="L28" i="15"/>
  <c r="M28" i="15" s="1"/>
  <c r="DB34" i="1"/>
  <c r="CB34" i="1" s="1"/>
  <c r="C27" i="14"/>
  <c r="E27" i="14" s="1"/>
  <c r="DD26" i="1"/>
  <c r="CD26" i="1" s="1"/>
  <c r="DA26" i="1"/>
  <c r="CA26" i="1" s="1"/>
  <c r="DC26" i="1"/>
  <c r="CC26" i="1" s="1"/>
  <c r="E20" i="15"/>
  <c r="L20" i="15"/>
  <c r="M20" i="15" s="1"/>
  <c r="DB26" i="1"/>
  <c r="CB26" i="1" s="1"/>
  <c r="C19" i="14"/>
  <c r="E19" i="14" s="1"/>
  <c r="DD53" i="1"/>
  <c r="CD53" i="1" s="1"/>
  <c r="D43" i="15"/>
  <c r="AA71" i="1"/>
  <c r="C5" i="15"/>
  <c r="C70" i="15" s="1"/>
  <c r="DD33" i="1"/>
  <c r="CD33" i="1" s="1"/>
  <c r="DD17" i="1"/>
  <c r="CD17" i="1" s="1"/>
  <c r="E17" i="16"/>
  <c r="G17" i="16" s="1"/>
  <c r="DD29" i="1"/>
  <c r="CD29" i="1" s="1"/>
  <c r="DD30" i="1"/>
  <c r="CD30" i="1" s="1"/>
  <c r="DA30" i="1"/>
  <c r="CA30" i="1" s="1"/>
  <c r="DC30" i="1"/>
  <c r="CC30" i="1" s="1"/>
  <c r="E24" i="15"/>
  <c r="DB30" i="1"/>
  <c r="CB30" i="1" s="1"/>
  <c r="L24" i="15"/>
  <c r="M24" i="15" s="1"/>
  <c r="C23" i="14"/>
  <c r="E23" i="14" s="1"/>
  <c r="D7" i="15"/>
  <c r="F7" i="15" s="1"/>
  <c r="B71" i="1"/>
  <c r="B69" i="17" s="1"/>
  <c r="B70" i="17" s="1"/>
  <c r="DC11" i="1"/>
  <c r="CC11" i="1" s="1"/>
  <c r="DD11" i="1"/>
  <c r="CD11" i="1" s="1"/>
  <c r="DB11" i="1"/>
  <c r="CB11" i="1" s="1"/>
  <c r="E5" i="15"/>
  <c r="C4" i="14"/>
  <c r="DA11" i="1"/>
  <c r="L5" i="15"/>
  <c r="S69" i="16"/>
  <c r="U69" i="16" s="1"/>
  <c r="U4" i="16"/>
  <c r="C160" i="1"/>
  <c r="DD57" i="1"/>
  <c r="CD57" i="1" s="1"/>
  <c r="D51" i="15"/>
  <c r="DD31" i="1"/>
  <c r="CD31" i="1" s="1"/>
  <c r="DD41" i="1"/>
  <c r="CD41" i="1" s="1"/>
  <c r="D60" i="15"/>
  <c r="DB69" i="1"/>
  <c r="CB69" i="1" s="1"/>
  <c r="DD69" i="1"/>
  <c r="CD69" i="1" s="1"/>
  <c r="DA69" i="1"/>
  <c r="CA69" i="1" s="1"/>
  <c r="C62" i="14"/>
  <c r="E62" i="14" s="1"/>
  <c r="DC69" i="1"/>
  <c r="CC69" i="1" s="1"/>
  <c r="E63" i="15"/>
  <c r="DD13" i="1"/>
  <c r="CD13" i="1" s="1"/>
  <c r="AG13" i="1" s="1"/>
  <c r="DD66" i="1"/>
  <c r="CD66" i="1" s="1"/>
  <c r="DD62" i="1"/>
  <c r="CD62" i="1" s="1"/>
  <c r="DD49" i="1"/>
  <c r="CD49" i="1" s="1"/>
  <c r="DD46" i="1"/>
  <c r="CD46" i="1" s="1"/>
  <c r="D27" i="15"/>
  <c r="D19" i="15"/>
  <c r="DD18" i="1"/>
  <c r="CD18" i="1" s="1"/>
  <c r="DA18" i="1"/>
  <c r="CA18" i="1" s="1"/>
  <c r="DB18" i="1"/>
  <c r="CB18" i="1" s="1"/>
  <c r="E12" i="15"/>
  <c r="L12" i="15"/>
  <c r="M12" i="15" s="1"/>
  <c r="DC18" i="1"/>
  <c r="CC18" i="1" s="1"/>
  <c r="C11" i="14"/>
  <c r="E11" i="14" s="1"/>
  <c r="DD70" i="1"/>
  <c r="CD70" i="1" s="1"/>
  <c r="DD43" i="1"/>
  <c r="CD43" i="1" s="1"/>
  <c r="DD35" i="1"/>
  <c r="CD35" i="1" s="1"/>
  <c r="DD27" i="1"/>
  <c r="CD27" i="1" s="1"/>
  <c r="D11" i="15"/>
  <c r="DD14" i="1"/>
  <c r="CD14" i="1" s="1"/>
  <c r="DA14" i="1"/>
  <c r="CA14" i="1" s="1"/>
  <c r="DB14" i="1"/>
  <c r="CB14" i="1" s="1"/>
  <c r="C7" i="14"/>
  <c r="E7" i="14" s="1"/>
  <c r="E8" i="15"/>
  <c r="DC14" i="1"/>
  <c r="CC14" i="1" s="1"/>
  <c r="L8" i="15"/>
  <c r="M8" i="15" s="1"/>
  <c r="DD21" i="1"/>
  <c r="CD21" i="1" s="1"/>
  <c r="E4" i="16"/>
  <c r="DD25" i="1"/>
  <c r="CD25" i="1" s="1"/>
  <c r="F19" i="15" l="1"/>
  <c r="F25" i="15"/>
  <c r="B71" i="17"/>
  <c r="C69" i="17"/>
  <c r="F37" i="15"/>
  <c r="AG69" i="16"/>
  <c r="AI69" i="16" s="1"/>
  <c r="D69" i="16"/>
  <c r="E26" i="16"/>
  <c r="G26" i="16" s="1"/>
  <c r="DG176" i="1"/>
  <c r="CG176" i="1" s="1"/>
  <c r="F41" i="15"/>
  <c r="C69" i="16"/>
  <c r="DC170" i="1"/>
  <c r="CC170" i="1" s="1"/>
  <c r="Z69" i="16"/>
  <c r="AB69" i="16" s="1"/>
  <c r="DA180" i="1"/>
  <c r="CA180" i="1" s="1"/>
  <c r="DF180" i="1"/>
  <c r="CF180" i="1" s="1"/>
  <c r="DB164" i="1"/>
  <c r="CB164" i="1" s="1"/>
  <c r="F42" i="15"/>
  <c r="DD180" i="1"/>
  <c r="CD180" i="1" s="1"/>
  <c r="DA167" i="1"/>
  <c r="CA167" i="1" s="1"/>
  <c r="F54" i="15"/>
  <c r="DG182" i="1"/>
  <c r="CG182" i="1" s="1"/>
  <c r="V150" i="1"/>
  <c r="F31" i="15"/>
  <c r="DG180" i="1"/>
  <c r="CG180" i="1" s="1"/>
  <c r="DE180" i="1"/>
  <c r="CE180" i="1" s="1"/>
  <c r="F52" i="15"/>
  <c r="AG20" i="1"/>
  <c r="V141" i="1"/>
  <c r="F10" i="15"/>
  <c r="F44" i="15"/>
  <c r="DB163" i="1"/>
  <c r="CB163" i="1" s="1"/>
  <c r="DC180" i="1"/>
  <c r="CC180" i="1" s="1"/>
  <c r="DA185" i="1"/>
  <c r="CA185" i="1" s="1"/>
  <c r="AG64" i="1"/>
  <c r="DC181" i="1"/>
  <c r="CC181" i="1" s="1"/>
  <c r="F50" i="15"/>
  <c r="V147" i="1"/>
  <c r="F9" i="15"/>
  <c r="DF182" i="1"/>
  <c r="CF182" i="1" s="1"/>
  <c r="AG70" i="1"/>
  <c r="F12" i="15"/>
  <c r="DF176" i="1"/>
  <c r="CF176" i="1" s="1"/>
  <c r="F59" i="15"/>
  <c r="DB179" i="1"/>
  <c r="CB179" i="1" s="1"/>
  <c r="DB176" i="1"/>
  <c r="CB176" i="1" s="1"/>
  <c r="DE179" i="1"/>
  <c r="CE179" i="1" s="1"/>
  <c r="V145" i="1"/>
  <c r="DF178" i="1"/>
  <c r="CF178" i="1" s="1"/>
  <c r="DB177" i="1"/>
  <c r="CB177" i="1" s="1"/>
  <c r="DE177" i="1"/>
  <c r="CE177" i="1" s="1"/>
  <c r="DC179" i="1"/>
  <c r="CC179" i="1" s="1"/>
  <c r="DD167" i="1"/>
  <c r="CD167" i="1" s="1"/>
  <c r="F6" i="15"/>
  <c r="F48" i="15"/>
  <c r="DA164" i="1"/>
  <c r="CA164" i="1" s="1"/>
  <c r="DC177" i="1"/>
  <c r="CC177" i="1" s="1"/>
  <c r="DF181" i="1"/>
  <c r="CF181" i="1" s="1"/>
  <c r="DD179" i="1"/>
  <c r="CD179" i="1" s="1"/>
  <c r="F38" i="15"/>
  <c r="F34" i="15"/>
  <c r="DC167" i="1"/>
  <c r="CC167" i="1" s="1"/>
  <c r="DA177" i="1"/>
  <c r="CA177" i="1" s="1"/>
  <c r="DF179" i="1"/>
  <c r="CF179" i="1" s="1"/>
  <c r="F45" i="15"/>
  <c r="DG177" i="1"/>
  <c r="CG177" i="1" s="1"/>
  <c r="F39" i="15"/>
  <c r="DF177" i="1"/>
  <c r="CF177" i="1" s="1"/>
  <c r="DC164" i="1"/>
  <c r="CC164" i="1" s="1"/>
  <c r="DA179" i="1"/>
  <c r="CA179" i="1" s="1"/>
  <c r="V140" i="1"/>
  <c r="DA163" i="1"/>
  <c r="CA163" i="1" s="1"/>
  <c r="AG12" i="1"/>
  <c r="AG52" i="1"/>
  <c r="AG51" i="1"/>
  <c r="V153" i="1"/>
  <c r="AG43" i="1"/>
  <c r="AG49" i="1"/>
  <c r="DC176" i="1"/>
  <c r="CC176" i="1" s="1"/>
  <c r="DG184" i="1"/>
  <c r="CG184" i="1" s="1"/>
  <c r="DC163" i="1"/>
  <c r="CC163" i="1" s="1"/>
  <c r="F33" i="15"/>
  <c r="DC178" i="1"/>
  <c r="CC178" i="1" s="1"/>
  <c r="DC185" i="1"/>
  <c r="CC185" i="1" s="1"/>
  <c r="F17" i="15"/>
  <c r="AG48" i="1"/>
  <c r="DD185" i="1"/>
  <c r="CD185" i="1" s="1"/>
  <c r="F62" i="15"/>
  <c r="DF184" i="1"/>
  <c r="CF184" i="1" s="1"/>
  <c r="F57" i="15"/>
  <c r="DE186" i="1"/>
  <c r="CE186" i="1" s="1"/>
  <c r="DC182" i="1"/>
  <c r="CC182" i="1" s="1"/>
  <c r="DD182" i="1"/>
  <c r="CD182" i="1" s="1"/>
  <c r="F55" i="15"/>
  <c r="AG37" i="1"/>
  <c r="F35" i="15"/>
  <c r="DE178" i="1"/>
  <c r="CE178" i="1" s="1"/>
  <c r="DB182" i="1"/>
  <c r="CB182" i="1" s="1"/>
  <c r="AG25" i="1"/>
  <c r="DA176" i="1"/>
  <c r="CA176" i="1" s="1"/>
  <c r="DD176" i="1"/>
  <c r="CD176" i="1" s="1"/>
  <c r="AG17" i="1"/>
  <c r="AG47" i="1"/>
  <c r="AG15" i="1"/>
  <c r="DD178" i="1"/>
  <c r="CD178" i="1" s="1"/>
  <c r="DB178" i="1"/>
  <c r="CB178" i="1" s="1"/>
  <c r="DE182" i="1"/>
  <c r="CE182" i="1" s="1"/>
  <c r="DG178" i="1"/>
  <c r="CG178" i="1" s="1"/>
  <c r="V143" i="1"/>
  <c r="AG67" i="1"/>
  <c r="V151" i="1"/>
  <c r="AG63" i="1"/>
  <c r="AG62" i="1"/>
  <c r="DA170" i="1"/>
  <c r="CA170" i="1" s="1"/>
  <c r="F61" i="15"/>
  <c r="DB183" i="1"/>
  <c r="CB183" i="1" s="1"/>
  <c r="F27" i="15"/>
  <c r="DD170" i="1"/>
  <c r="CD170" i="1" s="1"/>
  <c r="F32" i="15"/>
  <c r="AG36" i="1"/>
  <c r="AG32" i="1"/>
  <c r="AG53" i="1"/>
  <c r="AG40" i="1"/>
  <c r="F29" i="15"/>
  <c r="DD183" i="1"/>
  <c r="CD183" i="1" s="1"/>
  <c r="AG21" i="1"/>
  <c r="F11" i="15"/>
  <c r="AG46" i="1"/>
  <c r="F16" i="15"/>
  <c r="F47" i="15"/>
  <c r="DF183" i="1"/>
  <c r="CF183" i="1" s="1"/>
  <c r="F64" i="15"/>
  <c r="AG56" i="1"/>
  <c r="V139" i="1"/>
  <c r="AR161" i="1"/>
  <c r="DA184" i="1"/>
  <c r="CA184" i="1" s="1"/>
  <c r="F28" i="15"/>
  <c r="DB185" i="1"/>
  <c r="CB185" i="1" s="1"/>
  <c r="DG186" i="1"/>
  <c r="CG186" i="1" s="1"/>
  <c r="V154" i="1"/>
  <c r="DB186" i="1"/>
  <c r="CB186" i="1" s="1"/>
  <c r="AG35" i="1"/>
  <c r="DE184" i="1"/>
  <c r="CE184" i="1" s="1"/>
  <c r="AG28" i="1"/>
  <c r="DD186" i="1"/>
  <c r="CD186" i="1" s="1"/>
  <c r="AG68" i="1"/>
  <c r="DG181" i="1"/>
  <c r="CG181" i="1" s="1"/>
  <c r="AR168" i="1"/>
  <c r="V144" i="1"/>
  <c r="AG60" i="1"/>
  <c r="V149" i="1"/>
  <c r="DB181" i="1"/>
  <c r="CB181" i="1" s="1"/>
  <c r="DD181" i="1"/>
  <c r="CD181" i="1" s="1"/>
  <c r="DE185" i="1"/>
  <c r="CE185" i="1" s="1"/>
  <c r="DF186" i="1"/>
  <c r="CF186" i="1" s="1"/>
  <c r="F14" i="15"/>
  <c r="DD184" i="1"/>
  <c r="CD184" i="1" s="1"/>
  <c r="AG16" i="1"/>
  <c r="DA181" i="1"/>
  <c r="CA181" i="1" s="1"/>
  <c r="DC184" i="1"/>
  <c r="CC184" i="1" s="1"/>
  <c r="DC186" i="1"/>
  <c r="CC186" i="1" s="1"/>
  <c r="AG42" i="1"/>
  <c r="AR162" i="1"/>
  <c r="DG185" i="1"/>
  <c r="CG185" i="1" s="1"/>
  <c r="DD166" i="1"/>
  <c r="CD166" i="1" s="1"/>
  <c r="DB166" i="1"/>
  <c r="CB166" i="1" s="1"/>
  <c r="AG27" i="1"/>
  <c r="F60" i="15"/>
  <c r="AG31" i="1"/>
  <c r="AG33" i="1"/>
  <c r="F53" i="15"/>
  <c r="F56" i="15"/>
  <c r="DA166" i="1"/>
  <c r="CA166" i="1" s="1"/>
  <c r="DC165" i="1"/>
  <c r="CC165" i="1" s="1"/>
  <c r="DB165" i="1"/>
  <c r="CB165" i="1" s="1"/>
  <c r="DA165" i="1"/>
  <c r="CA165" i="1" s="1"/>
  <c r="DD165" i="1"/>
  <c r="CD165" i="1" s="1"/>
  <c r="F40" i="15"/>
  <c r="F24" i="15"/>
  <c r="F49" i="15"/>
  <c r="AG19" i="1"/>
  <c r="AG55" i="1"/>
  <c r="F23" i="15"/>
  <c r="AG41" i="1"/>
  <c r="F20" i="15"/>
  <c r="AG24" i="1"/>
  <c r="AG39" i="1"/>
  <c r="F22" i="15"/>
  <c r="AG44" i="1"/>
  <c r="AG61" i="1"/>
  <c r="DG183" i="1"/>
  <c r="CG183" i="1" s="1"/>
  <c r="DA183" i="1"/>
  <c r="CA183" i="1" s="1"/>
  <c r="F51" i="15"/>
  <c r="F15" i="15"/>
  <c r="F46" i="15"/>
  <c r="F18" i="15"/>
  <c r="F13" i="15"/>
  <c r="V142" i="1"/>
  <c r="AG59" i="1"/>
  <c r="V148" i="1"/>
  <c r="AG23" i="1"/>
  <c r="F63" i="15"/>
  <c r="F26" i="15"/>
  <c r="F21" i="15"/>
  <c r="AG66" i="1"/>
  <c r="AG45" i="1"/>
  <c r="F30" i="15"/>
  <c r="F8" i="15"/>
  <c r="AG57" i="1"/>
  <c r="AG29" i="1"/>
  <c r="AG54" i="1"/>
  <c r="V152" i="1"/>
  <c r="V146" i="1"/>
  <c r="F36" i="15"/>
  <c r="F43" i="15"/>
  <c r="CA11" i="1"/>
  <c r="AG11" i="1" s="1"/>
  <c r="AG34" i="1"/>
  <c r="AG50" i="1"/>
  <c r="AG38" i="1"/>
  <c r="AG18" i="1"/>
  <c r="C171" i="1"/>
  <c r="A262" i="1" s="1"/>
  <c r="DB160" i="1"/>
  <c r="CB160" i="1" s="1"/>
  <c r="DD160" i="1"/>
  <c r="CD160" i="1" s="1"/>
  <c r="DA160" i="1"/>
  <c r="CA160" i="1" s="1"/>
  <c r="DC160" i="1"/>
  <c r="CC160" i="1" s="1"/>
  <c r="C69" i="14"/>
  <c r="E69" i="14" s="1"/>
  <c r="E4" i="14"/>
  <c r="AG30" i="1"/>
  <c r="AG26" i="1"/>
  <c r="AG58" i="1"/>
  <c r="AG22" i="1"/>
  <c r="L70" i="15"/>
  <c r="M70" i="15" s="1"/>
  <c r="M5" i="15"/>
  <c r="AG14" i="1"/>
  <c r="AG69" i="1"/>
  <c r="E70" i="15"/>
  <c r="B70" i="15"/>
  <c r="D5" i="15"/>
  <c r="AG65" i="1"/>
  <c r="G4" i="16"/>
  <c r="E69" i="16" l="1"/>
  <c r="G69" i="16" s="1"/>
  <c r="AR163" i="1"/>
  <c r="AR164" i="1"/>
  <c r="AU180" i="1"/>
  <c r="AU176" i="1"/>
  <c r="AU177" i="1"/>
  <c r="AR167" i="1"/>
  <c r="AU179" i="1"/>
  <c r="AU178" i="1"/>
  <c r="AU182" i="1"/>
  <c r="AU181" i="1"/>
  <c r="AU186" i="1"/>
  <c r="AR170" i="1"/>
  <c r="AU185" i="1"/>
  <c r="AU184" i="1"/>
  <c r="AR166" i="1"/>
  <c r="AR165" i="1"/>
  <c r="AU183" i="1"/>
  <c r="AR160" i="1"/>
  <c r="B262" i="1"/>
  <c r="D70" i="15"/>
  <c r="F70" i="15" s="1"/>
  <c r="F5" i="15"/>
</calcChain>
</file>

<file path=xl/sharedStrings.xml><?xml version="1.0" encoding="utf-8"?>
<sst xmlns="http://schemas.openxmlformats.org/spreadsheetml/2006/main" count="6719" uniqueCount="248">
  <si>
    <t>SERVICIO DE SALUD</t>
  </si>
  <si>
    <t xml:space="preserve">REM-07.  ATENCIÓN  DE ESPECIALIDADES </t>
  </si>
  <si>
    <t>SECCIÓN A : ATENCIONES MÉDICAS DE ESPECIALIDAD</t>
  </si>
  <si>
    <t>ESPECIALIDADES   Y  SUB-ESPECIALIDADES</t>
  </si>
  <si>
    <t>ATECIONES MÉDICAS</t>
  </si>
  <si>
    <t>CONSULTAS NUEVAS SEGÚN ORIGEN(*)</t>
  </si>
  <si>
    <t>Consultas de Especialidades resueltas por Médico General</t>
  </si>
  <si>
    <t xml:space="preserve">TOTAL               </t>
  </si>
  <si>
    <t>GRUPOS DE EDAD (en años)</t>
  </si>
  <si>
    <t>Beneficiarios</t>
  </si>
  <si>
    <t>POR SEXO</t>
  </si>
  <si>
    <t>Menos 15 años</t>
  </si>
  <si>
    <t>De 15 y más años</t>
  </si>
  <si>
    <t>0 - 4 años</t>
  </si>
  <si>
    <t>5 - 9 años</t>
  </si>
  <si>
    <t>10 - 14 años</t>
  </si>
  <si>
    <t>15 - 19 años</t>
  </si>
  <si>
    <t>20 - 24 años</t>
  </si>
  <si>
    <t>25 - 29 años</t>
  </si>
  <si>
    <t>30 - 34 años</t>
  </si>
  <si>
    <t>35 - 39 años</t>
  </si>
  <si>
    <t>40 - 44 años</t>
  </si>
  <si>
    <t>45 - 49 años</t>
  </si>
  <si>
    <t>50 - 54 años</t>
  </si>
  <si>
    <t>55 - 59 años</t>
  </si>
  <si>
    <t>60 - 64 años</t>
  </si>
  <si>
    <t>65 - 69 años</t>
  </si>
  <si>
    <t>70 - 74 años</t>
  </si>
  <si>
    <t>75 - 79 años</t>
  </si>
  <si>
    <t>80 y más años</t>
  </si>
  <si>
    <t>Hombres</t>
  </si>
  <si>
    <t>Mujeres</t>
  </si>
  <si>
    <t>Total</t>
  </si>
  <si>
    <t>APS</t>
  </si>
  <si>
    <t xml:space="preserve">CAE/CDT/CRS/Hospitalización </t>
  </si>
  <si>
    <t xml:space="preserve">Urgencia </t>
  </si>
  <si>
    <t>Urgencia</t>
  </si>
  <si>
    <t>Menos 
15 años</t>
  </si>
  <si>
    <t>15 y más 
años</t>
  </si>
  <si>
    <t>PEDIATRÍA</t>
  </si>
  <si>
    <t>MEDICINA INTERNA</t>
  </si>
  <si>
    <t>NEONATOLOGÍA</t>
  </si>
  <si>
    <t>ENFERMEDAD RESPIRATORIA PEDIÁTRICA (BRONCOPULMONAR INFANTIL)</t>
  </si>
  <si>
    <t>ENFERMEDAD RESPIRATORIA DE ADULTO (BRONCOPULMONAR)</t>
  </si>
  <si>
    <t>CARDIOLOGÍA PEDIÁTRICA</t>
  </si>
  <si>
    <t>CARDIOLOGÍA ADULTO</t>
  </si>
  <si>
    <t>ENDOCRINOLOGÍA PEDIÁTRICA</t>
  </si>
  <si>
    <t>ENDOCRINOLOGÍA ADULTO</t>
  </si>
  <si>
    <t>GASTROENTEROLOGÍA PEDIÁTRICA</t>
  </si>
  <si>
    <t>GASTROENTEROLOGÍA ADULTO</t>
  </si>
  <si>
    <t>GENÉTICA CLÍNICA</t>
  </si>
  <si>
    <t>HEMATO-ONCOLOGÍA INFANTIL</t>
  </si>
  <si>
    <t>HEMATOLOGÍA ADULTO</t>
  </si>
  <si>
    <t>NEFROLOGÍA PEDIÁTRICA</t>
  </si>
  <si>
    <t>NEFROLOGÍA ADULTO</t>
  </si>
  <si>
    <t>NUTRIÓLOGO PEDIÁTRICO</t>
  </si>
  <si>
    <t>NUTRIÓLOGO ADULTO</t>
  </si>
  <si>
    <t>REUMATOLOGÍA PEDIÁTRICA</t>
  </si>
  <si>
    <t>REUMATOLOGÍA ADULTO</t>
  </si>
  <si>
    <t>DERMATOLOGÍA</t>
  </si>
  <si>
    <t>INFECTOLOGÍA PEDIÁTRICA</t>
  </si>
  <si>
    <t>INFECTOLOGÍA ADULTO</t>
  </si>
  <si>
    <t>INMUNOLOGÍA</t>
  </si>
  <si>
    <t>GERIATRÍA</t>
  </si>
  <si>
    <t>MEDICINA FÍSICA Y REHABILITACIÓN PEDIÁTRICA (FISIATRÍA PEDIÁTRICA)</t>
  </si>
  <si>
    <t>MEDICINA FÍSICA Y REHABILITACIÓN ADULTO (FISIATRÍA ADULTO)</t>
  </si>
  <si>
    <t>NEUROLOGÍA PEDIÁTRICA</t>
  </si>
  <si>
    <t>NEUROLOGÍA ADULTO</t>
  </si>
  <si>
    <t>ONCOLOGÍA MÉDICA</t>
  </si>
  <si>
    <t>PSIQUIATRÍA PEDIÁTRICA Y DE LA ADOLESCENCIA</t>
  </si>
  <si>
    <t>PSIQUIATRÍA ADULTO</t>
  </si>
  <si>
    <t>CIRUGÍA PEDIÁTRICA</t>
  </si>
  <si>
    <t>CIRUGÍA GENERAL ADULTO</t>
  </si>
  <si>
    <t>CIRUGÍA DIGESTIVA (ALTA)</t>
  </si>
  <si>
    <t>CIRUGÍA DE CABEZA, CUELLO Y MAXILOFACIAL</t>
  </si>
  <si>
    <t>CIRUGÍA PLÁSTICA Y REPARADORA PEDIÁTRICA</t>
  </si>
  <si>
    <t>CIRUGÍA PLÁSTICA Y REPARADORA ADULTO</t>
  </si>
  <si>
    <t>COLOPROCTOLOGÍA (CIRUGIA DIGESTIVA BAJA)</t>
  </si>
  <si>
    <t>CIRUGÍA TÓRAX</t>
  </si>
  <si>
    <t>CIRUGÍA VASCULAR PERIFÉRICA</t>
  </si>
  <si>
    <t>NEUROCIRUGÍA</t>
  </si>
  <si>
    <t>CIRUGÍA CARDIOVASCULAR</t>
  </si>
  <si>
    <t>ANESTESIOLOGÍA</t>
  </si>
  <si>
    <t>OBSTETRICIA</t>
  </si>
  <si>
    <t>GINECOLOGÍA PEDIÁTRICA Y DE LA ADOLESCENCIA</t>
  </si>
  <si>
    <t>GINECOLOGÍA ADULTO</t>
  </si>
  <si>
    <t>OFTALMOLOGÍA</t>
  </si>
  <si>
    <t>OTORRINOLARINGOLOGÍA</t>
  </si>
  <si>
    <t>TRAUMATOLOGÍA Y ORTOPEDIA PEDIÁTRICA</t>
  </si>
  <si>
    <t>TRAUMATOLOGÍA Y ORTOPEDIA ADULTO</t>
  </si>
  <si>
    <t>UROLOGÍA PEDIÁTRICA</t>
  </si>
  <si>
    <t>UROLOGÍA ADULTO</t>
  </si>
  <si>
    <t>MEDICINA FAMILIAR DEL NIÑO</t>
  </si>
  <si>
    <t>MEDICINA FAMILIAR</t>
  </si>
  <si>
    <t>MEDICINA FAMILIAR ADULTO</t>
  </si>
  <si>
    <t>DIABETOLOGÍA</t>
  </si>
  <si>
    <t>MEDICINA NUCLEAR (EXCLUYE INFORMES)</t>
  </si>
  <si>
    <t>IMAGENOLOGÍA</t>
  </si>
  <si>
    <t>RADIOTERAPIA ONCOLÓGICA</t>
  </si>
  <si>
    <t>TOTAL</t>
  </si>
  <si>
    <t>SECCIÓN A.1: ATRIBUTOS DE LAS ATENCIONES DE ESPECIALIDAD</t>
  </si>
  <si>
    <t>Interconsultas pertinentes según Criterio Clínico</t>
  </si>
  <si>
    <t>Consultas pertinentes según tiempo establecido en Box</t>
  </si>
  <si>
    <t>Consultas  pertinentes según Criterio Clínico en Box</t>
  </si>
  <si>
    <t>Contrarreferencia inicial o retorno</t>
  </si>
  <si>
    <t>Contrarreferencia al alta</t>
  </si>
  <si>
    <t>ALTA DE CONSULTA DE ESPECIALIDAD AMBULATORIA</t>
  </si>
  <si>
    <t>Inasistente a consulta médica (NSP)</t>
  </si>
  <si>
    <t>CONSULTA ABREVIADA (Confección de recetas o lectura de exámenes)</t>
  </si>
  <si>
    <t>Atención Especialista en Sala</t>
  </si>
  <si>
    <t>Consultas realizadas en APS e informadas (contenidas en sección A)</t>
  </si>
  <si>
    <t>Compra de Servicios (No incluidas en total de atenciones)</t>
  </si>
  <si>
    <t>Consultas Médicas por Operativos (no incluidas en produccion)</t>
  </si>
  <si>
    <t>Total Interconsultas generadas en APS para derivación Especialidad</t>
  </si>
  <si>
    <t xml:space="preserve">Consultorías de Médicos Especialistas otorgadas </t>
  </si>
  <si>
    <t>CDT/CAE/CRS/Hospitalizado</t>
  </si>
  <si>
    <t>15 y más años</t>
  </si>
  <si>
    <t xml:space="preserve">Nuevas </t>
  </si>
  <si>
    <t>Controles</t>
  </si>
  <si>
    <t>Contratados por el Establecimiento o Dirección del Servicio</t>
  </si>
  <si>
    <t>Especialistas de Hospitales</t>
  </si>
  <si>
    <t>Red Pública</t>
  </si>
  <si>
    <t>Privados</t>
  </si>
  <si>
    <t>Nº Consultorías</t>
  </si>
  <si>
    <t>Nº de casos revisados por el equipo</t>
  </si>
  <si>
    <t>Nº de casos atendidos</t>
  </si>
  <si>
    <t>SECCIÓN B: ATENCIONES MEDICAS POR PROGRAMAS Y POLICLÍNICOS  (INCLUIDAS EN SECCION A Y A1)</t>
  </si>
  <si>
    <t>ATENCIONES</t>
  </si>
  <si>
    <t>80  años y mas</t>
  </si>
  <si>
    <t>Trans Masculino</t>
  </si>
  <si>
    <t>Trans Femenino</t>
  </si>
  <si>
    <t>ARRITMIAS</t>
  </si>
  <si>
    <t>DIABETES</t>
  </si>
  <si>
    <t>CIRUGÍA DE MAMAS</t>
  </si>
  <si>
    <t>ALTO RIESGO OBSTÉTRICO</t>
  </si>
  <si>
    <t>ATENCIÓN OBSTÉTRICA POR LEY IVE</t>
  </si>
  <si>
    <t>TRATAMIENTO ANTICOAGULANTE</t>
  </si>
  <si>
    <t>CUIDADOS PALIATIVOS</t>
  </si>
  <si>
    <t>INFERTILIDAD</t>
  </si>
  <si>
    <t>PATOLOGÍA CERVICAL</t>
  </si>
  <si>
    <t>PATOLOGÍA DE MAMAS</t>
  </si>
  <si>
    <t>ADOLESCENCIA</t>
  </si>
  <si>
    <t>NANEAS</t>
  </si>
  <si>
    <t>ITS</t>
  </si>
  <si>
    <t>VIH/SIDA</t>
  </si>
  <si>
    <t>MEDICINAL OCUPACIONAL (SALUD DEL PERSONAL)</t>
  </si>
  <si>
    <t>UNIDAD TRAUMA OCULAR</t>
  </si>
  <si>
    <t xml:space="preserve">TOTAL </t>
  </si>
  <si>
    <t>SECCIÓN C: CONSULTAS Y CONTROLES POR OTROS PROFESIONALES EN ESPECIALIDAD (NIVEL SECUNDARIO)</t>
  </si>
  <si>
    <t>PROFESIONAL</t>
  </si>
  <si>
    <t>POR EDAD (en años)</t>
  </si>
  <si>
    <t>Total Controles (incluidos en grupo de edad)</t>
  </si>
  <si>
    <t>Pueblos Originarios</t>
  </si>
  <si>
    <t>Migrantes</t>
  </si>
  <si>
    <t>Ambos Sexos</t>
  </si>
  <si>
    <t>ENFERMERA/O</t>
  </si>
  <si>
    <t>MATRONA/ON</t>
  </si>
  <si>
    <t>ARO</t>
  </si>
  <si>
    <t>ARO por Ley IVE</t>
  </si>
  <si>
    <t xml:space="preserve">Ginecología y otros </t>
  </si>
  <si>
    <t xml:space="preserve">Infertilidad </t>
  </si>
  <si>
    <t>NUTRICIONISTA</t>
  </si>
  <si>
    <t>PSICÓLOGO/A (EXCLUYE SM)</t>
  </si>
  <si>
    <t>FONOAUDIÓLOGO/A</t>
  </si>
  <si>
    <t>TECNÓLOGO/A MÉDICO/A</t>
  </si>
  <si>
    <t>TRABAJADOR/A SOCIAL</t>
  </si>
  <si>
    <t>TERAPEUTA OCUPACIONAL</t>
  </si>
  <si>
    <t xml:space="preserve">   </t>
  </si>
  <si>
    <t>SECCIÓN D: CONSULTAS INFECCIÓN TRANSMISIÓN SEXUAL (ITS) Y CONTROLES DE SALUD SEXUAL EN EL NIVEL SECUNDARIO (Incluidas en Sección C)</t>
  </si>
  <si>
    <t>ACTIVIDAD</t>
  </si>
  <si>
    <t>Trans</t>
  </si>
  <si>
    <t>Niños, Niñas, Adolescentes SENAME</t>
  </si>
  <si>
    <t>Niños, Niñas, Adolescentes y Jóvenes Mejor Niñez</t>
  </si>
  <si>
    <t>Hombre</t>
  </si>
  <si>
    <t>Mujer</t>
  </si>
  <si>
    <t>Masculino</t>
  </si>
  <si>
    <t>Femenino</t>
  </si>
  <si>
    <t>CONSULTAS  INFECCIÓN TRANSMISIÓN SEXUAL  (ITS) (excluir VIH/SIDA)</t>
  </si>
  <si>
    <t>CONSULTAS VIH/SIDA</t>
  </si>
  <si>
    <t>PSICÓLOGO/A</t>
  </si>
  <si>
    <t>CONTROL VIH CON TAR</t>
  </si>
  <si>
    <t>CONTROL VIH SIN TAR</t>
  </si>
  <si>
    <t>CONTROLES DE SALUD A PERSONAS QUE EJERCEN COMERCIO SEXUAL</t>
  </si>
  <si>
    <t>NUMERADOR</t>
  </si>
  <si>
    <t>PROGRAMACIÓN 2019</t>
  </si>
  <si>
    <t>Especialidad  Medica</t>
  </si>
  <si>
    <t>Total de consultas de médicos especialistas realizadas en el mismo periodo de evaluación.</t>
  </si>
  <si>
    <t xml:space="preserve">Total de consultas programadas </t>
  </si>
  <si>
    <t>Total de consultas programadas</t>
  </si>
  <si>
    <t>Indicador 3.3: Porcentaje de Consultas Médicas Nuevas Ambulatorias de Especialidades</t>
  </si>
  <si>
    <t>Indicador 3.4: Porcentaje de disminución de inasistencias o consultas “No Se Presenta” (NSP), en consultas con profesionales médicos de atención secundaria.</t>
  </si>
  <si>
    <t>DENOMINADOR</t>
  </si>
  <si>
    <t>Calculo Indicador</t>
  </si>
  <si>
    <t>Número de consultas nuevas de médicos especialistas realizadas en el periodo de evaluación</t>
  </si>
  <si>
    <t>Celda X72</t>
  </si>
  <si>
    <t>Celda AB72</t>
  </si>
  <si>
    <t>Total X72+AB72</t>
  </si>
  <si>
    <t>B72</t>
  </si>
  <si>
    <t>B72/(X72+AB72)*100</t>
  </si>
  <si>
    <t>Celda AH72</t>
  </si>
  <si>
    <t>Celda AI72</t>
  </si>
  <si>
    <t>Total AH72+AI72</t>
  </si>
  <si>
    <t>Celda B72</t>
  </si>
  <si>
    <t>B72/(AH72+AI72)*100</t>
  </si>
  <si>
    <t>LABORATORIO CLINICO</t>
  </si>
  <si>
    <t>ANATOMÍA PATOLÓGICA</t>
  </si>
  <si>
    <t>MEDICINA DE URGENCIA</t>
  </si>
  <si>
    <t>MEDICINA INTENSIVA</t>
  </si>
  <si>
    <t>SALUD PUBLICA</t>
  </si>
  <si>
    <t>Informes Trimestral Pertinencia Enero a Marzo</t>
  </si>
  <si>
    <t>Informes Trimestral Pertinencia Abril a Junio</t>
  </si>
  <si>
    <t>Informes Trimestral Pertinencia Julio a Septiembre</t>
  </si>
  <si>
    <t>Informes Trimestral Pertinencia Octubre a Diciembre</t>
  </si>
  <si>
    <t>CONSULTAS NUEVAS DERIVADAS DE APS</t>
  </si>
  <si>
    <t>Total Consultas Nuevas</t>
  </si>
  <si>
    <t>CONSULTAS PERTINENTES (Nuevas originadas en APS)</t>
  </si>
  <si>
    <t>Menor de 15 años</t>
  </si>
  <si>
    <t>15 años y más</t>
  </si>
  <si>
    <t>Según protocolo de referencia</t>
  </si>
  <si>
    <t>%</t>
  </si>
  <si>
    <t>Informes Trimestral Altas Enero a Marzo</t>
  </si>
  <si>
    <t>Informes Trimestral Altas Abril a Junio</t>
  </si>
  <si>
    <t>Informes Trimestral Altas Julio a Septiembre</t>
  </si>
  <si>
    <t>Informes Trimestral Altas Octubre a Diciembre</t>
  </si>
  <si>
    <t>Altas menor a 15 años</t>
  </si>
  <si>
    <t>Altas mayor a 15 años</t>
  </si>
  <si>
    <t>PROGRAMACIÓN vigente 2023</t>
  </si>
  <si>
    <t xml:space="preserve">Total de consultas de médicos especialistas realizadas </t>
  </si>
  <si>
    <t>DIFERENCIA % PROGRAMACIÓN 2023 - 2019</t>
  </si>
  <si>
    <t>Número de pacientes que no se presentan (NSP) a consultas de especialidad de atención secundaria al periodo de corte</t>
  </si>
  <si>
    <r>
      <t>Total de consultas de especialidad  producidas en atención secundaria al periodo de corte</t>
    </r>
    <r>
      <rPr>
        <sz val="10"/>
        <rFont val="Arial"/>
        <family val="2"/>
      </rPr>
      <t>.</t>
    </r>
  </si>
  <si>
    <t>Informes Acumulado de Altas por Especialidad 2023</t>
  </si>
  <si>
    <t>Informes Acumulada Pertinencia 2023</t>
  </si>
  <si>
    <r>
      <t>META  COMGES AÑO 2023 </t>
    </r>
    <r>
      <rPr>
        <b/>
        <u/>
        <sz val="14"/>
        <rFont val="Arial"/>
        <family val="2"/>
      </rPr>
      <t>&gt;</t>
    </r>
    <r>
      <rPr>
        <b/>
        <sz val="14"/>
        <rFont val="Arial"/>
        <family val="2"/>
      </rPr>
      <t>95%</t>
    </r>
  </si>
  <si>
    <t>ATENCIONES MÉDICAS</t>
  </si>
  <si>
    <t>SECCIÓN B: ATENCIONES MEDICAS POR PROGRAMAS Y POLICLÍNICOS  (INCLUIDAS EN SECCION A)</t>
  </si>
  <si>
    <t>Informes Acumulado de NSP por Especialidad 2023</t>
  </si>
  <si>
    <t>NUEVAS</t>
  </si>
  <si>
    <t>CONTROLES</t>
  </si>
  <si>
    <t>Informes Trimestral NSP Enero a Marzo</t>
  </si>
  <si>
    <t>Informes Trimestral NSP Abril a Junio</t>
  </si>
  <si>
    <t>Informes Trimestral NSP Julio a Septiembre</t>
  </si>
  <si>
    <t>Informes Trimestral NSP Octubre a Diciembre</t>
  </si>
  <si>
    <t>Cumplimiento a Octubre</t>
  </si>
  <si>
    <t>Total consultas acumuladas</t>
  </si>
  <si>
    <t>Indicador 3.3: Porcentaje de Consultas Médicas Nuevas Ambulatorias de Especialidades. Meta superior o igual al 33%</t>
  </si>
  <si>
    <t>delta altas</t>
  </si>
  <si>
    <t>Meta indicador. mayor o igual al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</si>
</sst>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43" formatCode="_ * #,##0.00_ ;_ * \-#,##0.00_ ;_ * &quot;-&quot;??_ ;_ @_ "/>
    <numFmt numFmtId="164" formatCode="_-* #,##0_-;\-* #,##0_-;_-* &quot;-&quot;??_-;_-@_-"/>
    <numFmt numFmtId="165" formatCode="0.0%"/>
  </numFmts>
  <fonts count="39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Verdana"/>
      <family val="2"/>
    </font>
    <font>
      <b/>
      <sz val="7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1"/>
      <name val="Verdana"/>
      <family val="2"/>
    </font>
    <font>
      <sz val="10"/>
      <name val="Arial"/>
      <family val="2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theme="1"/>
      <name val="Calibri"/>
      <family val="2"/>
      <scheme val="minor"/>
    </font>
    <font>
      <b/>
      <sz val="18"/>
      <name val="Verdana"/>
      <family val="2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Calibri Light"/>
      <family val="2"/>
    </font>
    <font>
      <b/>
      <sz val="12"/>
      <name val="Arial"/>
      <family val="2"/>
    </font>
    <font>
      <b/>
      <sz val="11"/>
      <name val="Calibri"/>
      <family val="2"/>
      <scheme val="minor"/>
    </font>
    <font>
      <b/>
      <sz val="14"/>
      <color theme="1"/>
      <name val="Calibri Light"/>
      <family val="2"/>
    </font>
    <font>
      <sz val="14"/>
      <color theme="1"/>
      <name val="Calibri Light"/>
      <family val="2"/>
    </font>
    <font>
      <sz val="11"/>
      <color theme="1"/>
      <name val="Calibri Light"/>
      <family val="2"/>
    </font>
    <font>
      <b/>
      <sz val="12"/>
      <color theme="1"/>
      <name val="Calibri Light"/>
      <family val="2"/>
    </font>
    <font>
      <b/>
      <sz val="11"/>
      <color theme="1"/>
      <name val="Calibri Light"/>
      <family val="2"/>
    </font>
    <font>
      <b/>
      <sz val="14"/>
      <name val="Calibri Light"/>
      <family val="2"/>
    </font>
    <font>
      <sz val="8"/>
      <color rgb="FFFF0000"/>
      <name val="Verdana"/>
      <family val="2"/>
    </font>
    <font>
      <b/>
      <sz val="18"/>
      <color theme="1"/>
      <name val="Calibri Light"/>
      <family val="2"/>
    </font>
    <font>
      <b/>
      <sz val="16"/>
      <name val="Calibri"/>
      <family val="2"/>
      <scheme val="minor"/>
    </font>
    <font>
      <sz val="12"/>
      <color theme="1"/>
      <name val="Calibri Light"/>
      <family val="2"/>
    </font>
    <font>
      <sz val="12"/>
      <name val="Calibri Light"/>
      <family val="2"/>
    </font>
    <font>
      <b/>
      <sz val="14"/>
      <name val="Arial"/>
      <family val="2"/>
    </font>
    <font>
      <sz val="14"/>
      <name val="Calibri Light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Arial"/>
      <family val="2"/>
    </font>
    <font>
      <b/>
      <sz val="14"/>
      <name val="Verdana"/>
      <family val="2"/>
    </font>
    <font>
      <b/>
      <sz val="16"/>
      <color theme="1"/>
      <name val="Calibri Light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301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</borders>
  <cellStyleXfs count="5">
    <xf numFmtId="0" fontId="0" fillId="0" borderId="0"/>
    <xf numFmtId="0" fontId="7" fillId="7" borderId="25" applyNumberFormat="0" applyFont="0" applyAlignment="0" applyProtection="0"/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1142">
    <xf numFmtId="0" fontId="0" fillId="0" borderId="0" xfId="0"/>
    <xf numFmtId="1" fontId="1" fillId="2" borderId="0" xfId="0" applyNumberFormat="1" applyFont="1" applyFill="1"/>
    <xf numFmtId="1" fontId="2" fillId="2" borderId="0" xfId="0" applyNumberFormat="1" applyFont="1" applyFill="1"/>
    <xf numFmtId="1" fontId="2" fillId="2" borderId="0" xfId="0" applyNumberFormat="1" applyFont="1" applyFill="1" applyProtection="1">
      <protection locked="0"/>
    </xf>
    <xf numFmtId="1" fontId="2" fillId="3" borderId="0" xfId="0" applyNumberFormat="1" applyFont="1" applyFill="1" applyProtection="1">
      <protection locked="0"/>
    </xf>
    <xf numFmtId="0" fontId="0" fillId="3" borderId="0" xfId="0" applyFill="1"/>
    <xf numFmtId="1" fontId="2" fillId="3" borderId="0" xfId="0" applyNumberFormat="1" applyFont="1" applyFill="1"/>
    <xf numFmtId="1" fontId="2" fillId="4" borderId="0" xfId="0" applyNumberFormat="1" applyFont="1" applyFill="1" applyProtection="1">
      <protection locked="0"/>
    </xf>
    <xf numFmtId="1" fontId="2" fillId="4" borderId="0" xfId="0" applyNumberFormat="1" applyFont="1" applyFill="1"/>
    <xf numFmtId="1" fontId="5" fillId="2" borderId="0" xfId="0" applyNumberFormat="1" applyFont="1" applyFill="1"/>
    <xf numFmtId="1" fontId="1" fillId="2" borderId="0" xfId="0" applyNumberFormat="1" applyFont="1" applyFill="1" applyAlignment="1">
      <alignment wrapText="1"/>
    </xf>
    <xf numFmtId="1" fontId="1" fillId="2" borderId="0" xfId="0" applyNumberFormat="1" applyFont="1" applyFill="1" applyAlignment="1">
      <alignment horizontal="left" wrapText="1"/>
    </xf>
    <xf numFmtId="1" fontId="6" fillId="0" borderId="0" xfId="0" applyNumberFormat="1" applyFont="1"/>
    <xf numFmtId="1" fontId="6" fillId="2" borderId="0" xfId="0" applyNumberFormat="1" applyFont="1" applyFill="1"/>
    <xf numFmtId="1" fontId="5" fillId="2" borderId="0" xfId="0" applyNumberFormat="1" applyFont="1" applyFill="1" applyAlignment="1">
      <alignment vertical="center"/>
    </xf>
    <xf numFmtId="1" fontId="5" fillId="2" borderId="0" xfId="0" applyNumberFormat="1" applyFont="1" applyFill="1" applyAlignment="1">
      <alignment horizontal="center" vertical="center" wrapText="1"/>
    </xf>
    <xf numFmtId="1" fontId="2" fillId="5" borderId="0" xfId="0" applyNumberFormat="1" applyFont="1" applyFill="1"/>
    <xf numFmtId="1" fontId="5" fillId="0" borderId="16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0" borderId="18" xfId="0" applyNumberFormat="1" applyFont="1" applyBorder="1" applyAlignment="1">
      <alignment horizontal="center" vertical="center" wrapText="1"/>
    </xf>
    <xf numFmtId="1" fontId="5" fillId="0" borderId="18" xfId="0" applyNumberFormat="1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1" fontId="5" fillId="0" borderId="21" xfId="0" applyNumberFormat="1" applyFont="1" applyBorder="1"/>
    <xf numFmtId="1" fontId="5" fillId="0" borderId="22" xfId="0" applyNumberFormat="1" applyFont="1" applyBorder="1"/>
    <xf numFmtId="1" fontId="5" fillId="6" borderId="23" xfId="0" applyNumberFormat="1" applyFont="1" applyFill="1" applyBorder="1" applyProtection="1">
      <protection locked="0"/>
    </xf>
    <xf numFmtId="1" fontId="5" fillId="6" borderId="27" xfId="0" applyNumberFormat="1" applyFont="1" applyFill="1" applyBorder="1" applyProtection="1">
      <protection locked="0"/>
    </xf>
    <xf numFmtId="1" fontId="5" fillId="6" borderId="28" xfId="0" applyNumberFormat="1" applyFont="1" applyFill="1" applyBorder="1" applyProtection="1">
      <protection locked="0"/>
    </xf>
    <xf numFmtId="1" fontId="5" fillId="6" borderId="29" xfId="0" applyNumberFormat="1" applyFont="1" applyFill="1" applyBorder="1" applyProtection="1">
      <protection locked="0"/>
    </xf>
    <xf numFmtId="1" fontId="5" fillId="6" borderId="30" xfId="0" applyNumberFormat="1" applyFont="1" applyFill="1" applyBorder="1" applyProtection="1">
      <protection locked="0"/>
    </xf>
    <xf numFmtId="1" fontId="5" fillId="0" borderId="12" xfId="0" applyNumberFormat="1" applyFont="1" applyBorder="1"/>
    <xf numFmtId="1" fontId="5" fillId="6" borderId="31" xfId="0" applyNumberFormat="1" applyFont="1" applyFill="1" applyBorder="1" applyProtection="1">
      <protection locked="0"/>
    </xf>
    <xf numFmtId="1" fontId="5" fillId="6" borderId="32" xfId="0" applyNumberFormat="1" applyFont="1" applyFill="1" applyBorder="1" applyProtection="1">
      <protection locked="0"/>
    </xf>
    <xf numFmtId="1" fontId="5" fillId="5" borderId="0" xfId="0" applyNumberFormat="1" applyFont="1" applyFill="1" applyAlignment="1">
      <alignment vertical="top"/>
    </xf>
    <xf numFmtId="1" fontId="5" fillId="5" borderId="0" xfId="0" applyNumberFormat="1" applyFont="1" applyFill="1" applyAlignment="1">
      <alignment vertical="top" wrapText="1"/>
    </xf>
    <xf numFmtId="1" fontId="2" fillId="3" borderId="0" xfId="0" applyNumberFormat="1" applyFont="1" applyFill="1" applyAlignment="1">
      <alignment wrapText="1"/>
    </xf>
    <xf numFmtId="1" fontId="5" fillId="0" borderId="31" xfId="0" applyNumberFormat="1" applyFont="1" applyBorder="1"/>
    <xf numFmtId="1" fontId="5" fillId="6" borderId="33" xfId="0" applyNumberFormat="1" applyFont="1" applyFill="1" applyBorder="1" applyProtection="1">
      <protection locked="0"/>
    </xf>
    <xf numFmtId="1" fontId="5" fillId="6" borderId="34" xfId="0" applyNumberFormat="1" applyFont="1" applyFill="1" applyBorder="1" applyProtection="1">
      <protection locked="0"/>
    </xf>
    <xf numFmtId="1" fontId="5" fillId="6" borderId="35" xfId="0" applyNumberFormat="1" applyFont="1" applyFill="1" applyBorder="1" applyProtection="1">
      <protection locked="0"/>
    </xf>
    <xf numFmtId="1" fontId="5" fillId="6" borderId="36" xfId="0" applyNumberFormat="1" applyFont="1" applyFill="1" applyBorder="1" applyProtection="1">
      <protection locked="0"/>
    </xf>
    <xf numFmtId="1" fontId="5" fillId="8" borderId="34" xfId="0" applyNumberFormat="1" applyFont="1" applyFill="1" applyBorder="1"/>
    <xf numFmtId="1" fontId="5" fillId="8" borderId="32" xfId="0" applyNumberFormat="1" applyFont="1" applyFill="1" applyBorder="1"/>
    <xf numFmtId="1" fontId="5" fillId="0" borderId="33" xfId="0" applyNumberFormat="1" applyFont="1" applyBorder="1"/>
    <xf numFmtId="1" fontId="5" fillId="8" borderId="33" xfId="0" applyNumberFormat="1" applyFont="1" applyFill="1" applyBorder="1"/>
    <xf numFmtId="1" fontId="5" fillId="7" borderId="34" xfId="1" applyNumberFormat="1" applyFont="1" applyBorder="1" applyProtection="1">
      <protection locked="0"/>
    </xf>
    <xf numFmtId="1" fontId="5" fillId="7" borderId="33" xfId="1" applyNumberFormat="1" applyFont="1" applyBorder="1" applyProtection="1">
      <protection locked="0"/>
    </xf>
    <xf numFmtId="1" fontId="5" fillId="0" borderId="0" xfId="0" applyNumberFormat="1" applyFont="1"/>
    <xf numFmtId="1" fontId="5" fillId="0" borderId="31" xfId="0" applyNumberFormat="1" applyFont="1" applyBorder="1" applyAlignment="1">
      <alignment wrapText="1"/>
    </xf>
    <xf numFmtId="1" fontId="5" fillId="9" borderId="33" xfId="0" applyNumberFormat="1" applyFont="1" applyFill="1" applyBorder="1"/>
    <xf numFmtId="1" fontId="5" fillId="9" borderId="34" xfId="0" applyNumberFormat="1" applyFont="1" applyFill="1" applyBorder="1"/>
    <xf numFmtId="1" fontId="5" fillId="6" borderId="21" xfId="0" applyNumberFormat="1" applyFont="1" applyFill="1" applyBorder="1" applyProtection="1">
      <protection locked="0"/>
    </xf>
    <xf numFmtId="1" fontId="5" fillId="0" borderId="28" xfId="0" applyNumberFormat="1" applyFont="1" applyBorder="1"/>
    <xf numFmtId="1" fontId="5" fillId="0" borderId="37" xfId="0" applyNumberFormat="1" applyFont="1" applyBorder="1"/>
    <xf numFmtId="1" fontId="5" fillId="6" borderId="38" xfId="0" applyNumberFormat="1" applyFont="1" applyFill="1" applyBorder="1" applyProtection="1">
      <protection locked="0"/>
    </xf>
    <xf numFmtId="1" fontId="5" fillId="6" borderId="39" xfId="0" applyNumberFormat="1" applyFont="1" applyFill="1" applyBorder="1" applyProtection="1">
      <protection locked="0"/>
    </xf>
    <xf numFmtId="1" fontId="5" fillId="6" borderId="40" xfId="0" applyNumberFormat="1" applyFont="1" applyFill="1" applyBorder="1" applyProtection="1">
      <protection locked="0"/>
    </xf>
    <xf numFmtId="1" fontId="5" fillId="6" borderId="41" xfId="0" applyNumberFormat="1" applyFont="1" applyFill="1" applyBorder="1" applyProtection="1">
      <protection locked="0"/>
    </xf>
    <xf numFmtId="1" fontId="5" fillId="6" borderId="42" xfId="0" applyNumberFormat="1" applyFont="1" applyFill="1" applyBorder="1" applyProtection="1">
      <protection locked="0"/>
    </xf>
    <xf numFmtId="1" fontId="5" fillId="0" borderId="42" xfId="0" applyNumberFormat="1" applyFont="1" applyBorder="1"/>
    <xf numFmtId="1" fontId="5" fillId="0" borderId="38" xfId="0" applyNumberFormat="1" applyFont="1" applyBorder="1"/>
    <xf numFmtId="1" fontId="5" fillId="6" borderId="43" xfId="0" applyNumberFormat="1" applyFont="1" applyFill="1" applyBorder="1" applyProtection="1">
      <protection locked="0"/>
    </xf>
    <xf numFmtId="1" fontId="1" fillId="0" borderId="6" xfId="0" applyNumberFormat="1" applyFont="1" applyBorder="1" applyAlignment="1">
      <alignment horizontal="center" vertical="center"/>
    </xf>
    <xf numFmtId="1" fontId="5" fillId="0" borderId="11" xfId="0" applyNumberFormat="1" applyFont="1" applyBorder="1"/>
    <xf numFmtId="1" fontId="5" fillId="0" borderId="44" xfId="0" applyNumberFormat="1" applyFont="1" applyBorder="1"/>
    <xf numFmtId="1" fontId="5" fillId="0" borderId="45" xfId="0" applyNumberFormat="1" applyFont="1" applyBorder="1"/>
    <xf numFmtId="1" fontId="5" fillId="0" borderId="46" xfId="0" applyNumberFormat="1" applyFont="1" applyBorder="1"/>
    <xf numFmtId="1" fontId="5" fillId="0" borderId="3" xfId="0" applyNumberFormat="1" applyFont="1" applyBorder="1"/>
    <xf numFmtId="1" fontId="5" fillId="0" borderId="14" xfId="0" applyNumberFormat="1" applyFont="1" applyBorder="1"/>
    <xf numFmtId="1" fontId="5" fillId="0" borderId="47" xfId="0" applyNumberFormat="1" applyFont="1" applyBorder="1"/>
    <xf numFmtId="1" fontId="8" fillId="2" borderId="47" xfId="0" applyNumberFormat="1" applyFont="1" applyFill="1" applyBorder="1"/>
    <xf numFmtId="1" fontId="8" fillId="2" borderId="20" xfId="0" applyNumberFormat="1" applyFont="1" applyFill="1" applyBorder="1"/>
    <xf numFmtId="1" fontId="5" fillId="5" borderId="0" xfId="0" applyNumberFormat="1" applyFont="1" applyFill="1"/>
    <xf numFmtId="1" fontId="5" fillId="2" borderId="0" xfId="0" applyNumberFormat="1" applyFont="1" applyFill="1" applyProtection="1">
      <protection locked="0"/>
    </xf>
    <xf numFmtId="1" fontId="5" fillId="3" borderId="0" xfId="0" applyNumberFormat="1" applyFont="1" applyFill="1" applyProtection="1">
      <protection locked="0"/>
    </xf>
    <xf numFmtId="1" fontId="5" fillId="3" borderId="0" xfId="0" applyNumberFormat="1" applyFont="1" applyFill="1"/>
    <xf numFmtId="1" fontId="5" fillId="4" borderId="0" xfId="0" applyNumberFormat="1" applyFont="1" applyFill="1" applyProtection="1">
      <protection locked="0"/>
    </xf>
    <xf numFmtId="1" fontId="5" fillId="4" borderId="0" xfId="0" applyNumberFormat="1" applyFont="1" applyFill="1"/>
    <xf numFmtId="1" fontId="6" fillId="0" borderId="12" xfId="0" applyNumberFormat="1" applyFont="1" applyBorder="1"/>
    <xf numFmtId="1" fontId="5" fillId="11" borderId="0" xfId="0" applyNumberFormat="1" applyFont="1" applyFill="1" applyProtection="1">
      <protection locked="0"/>
    </xf>
    <xf numFmtId="1" fontId="5" fillId="5" borderId="10" xfId="0" applyNumberFormat="1" applyFont="1" applyFill="1" applyBorder="1" applyAlignment="1">
      <alignment horizontal="center" vertical="center" wrapText="1"/>
    </xf>
    <xf numFmtId="1" fontId="5" fillId="5" borderId="16" xfId="0" applyNumberFormat="1" applyFont="1" applyFill="1" applyBorder="1" applyAlignment="1">
      <alignment horizontal="center" vertical="center" wrapText="1"/>
    </xf>
    <xf numFmtId="1" fontId="5" fillId="5" borderId="18" xfId="0" applyNumberFormat="1" applyFont="1" applyFill="1" applyBorder="1" applyAlignment="1">
      <alignment horizontal="center" vertical="center" wrapText="1"/>
    </xf>
    <xf numFmtId="1" fontId="5" fillId="5" borderId="19" xfId="0" applyNumberFormat="1" applyFont="1" applyFill="1" applyBorder="1" applyAlignment="1">
      <alignment horizontal="center" vertical="center" wrapText="1"/>
    </xf>
    <xf numFmtId="1" fontId="5" fillId="5" borderId="11" xfId="0" applyNumberFormat="1" applyFont="1" applyFill="1" applyBorder="1" applyAlignment="1">
      <alignment horizontal="center" vertical="center" wrapText="1"/>
    </xf>
    <xf numFmtId="1" fontId="5" fillId="5" borderId="13" xfId="0" applyNumberFormat="1" applyFont="1" applyFill="1" applyBorder="1" applyAlignment="1">
      <alignment horizontal="center" vertical="center" wrapText="1"/>
    </xf>
    <xf numFmtId="1" fontId="5" fillId="5" borderId="17" xfId="0" applyNumberFormat="1" applyFont="1" applyFill="1" applyBorder="1" applyAlignment="1">
      <alignment horizontal="center" vertical="center" wrapText="1"/>
    </xf>
    <xf numFmtId="1" fontId="5" fillId="5" borderId="20" xfId="0" applyNumberFormat="1" applyFont="1" applyFill="1" applyBorder="1" applyAlignment="1">
      <alignment horizontal="center" vertical="center" wrapText="1"/>
    </xf>
    <xf numFmtId="1" fontId="5" fillId="0" borderId="11" xfId="0" applyNumberFormat="1" applyFont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10" borderId="16" xfId="0" applyNumberFormat="1" applyFont="1" applyFill="1" applyBorder="1" applyAlignment="1">
      <alignment horizontal="center" vertical="center" wrapText="1"/>
    </xf>
    <xf numFmtId="1" fontId="5" fillId="10" borderId="8" xfId="0" applyNumberFormat="1" applyFont="1" applyFill="1" applyBorder="1" applyAlignment="1">
      <alignment horizontal="center" vertical="center" wrapText="1"/>
    </xf>
    <xf numFmtId="1" fontId="5" fillId="0" borderId="16" xfId="0" applyNumberFormat="1" applyFont="1" applyBorder="1" applyAlignment="1" applyProtection="1">
      <alignment horizontal="center" vertical="center" wrapText="1"/>
      <protection hidden="1"/>
    </xf>
    <xf numFmtId="1" fontId="5" fillId="0" borderId="18" xfId="0" applyNumberFormat="1" applyFont="1" applyBorder="1" applyAlignment="1" applyProtection="1">
      <alignment horizontal="center" vertical="center" wrapText="1"/>
      <protection hidden="1"/>
    </xf>
    <xf numFmtId="1" fontId="5" fillId="0" borderId="8" xfId="0" applyNumberFormat="1" applyFont="1" applyBorder="1" applyAlignment="1" applyProtection="1">
      <alignment horizontal="center" vertical="center" wrapText="1"/>
      <protection hidden="1"/>
    </xf>
    <xf numFmtId="1" fontId="5" fillId="5" borderId="13" xfId="0" applyNumberFormat="1" applyFont="1" applyFill="1" applyBorder="1" applyProtection="1">
      <protection locked="0"/>
    </xf>
    <xf numFmtId="1" fontId="5" fillId="5" borderId="50" xfId="0" applyNumberFormat="1" applyFont="1" applyFill="1" applyBorder="1" applyProtection="1">
      <protection locked="0"/>
    </xf>
    <xf numFmtId="1" fontId="5" fillId="6" borderId="51" xfId="0" applyNumberFormat="1" applyFont="1" applyFill="1" applyBorder="1" applyProtection="1">
      <protection locked="0"/>
    </xf>
    <xf numFmtId="1" fontId="5" fillId="6" borderId="0" xfId="0" applyNumberFormat="1" applyFont="1" applyFill="1" applyProtection="1">
      <protection locked="0"/>
    </xf>
    <xf numFmtId="1" fontId="5" fillId="6" borderId="52" xfId="0" applyNumberFormat="1" applyFont="1" applyFill="1" applyBorder="1" applyProtection="1">
      <protection locked="0"/>
    </xf>
    <xf numFmtId="1" fontId="5" fillId="10" borderId="28" xfId="0" applyNumberFormat="1" applyFont="1" applyFill="1" applyBorder="1" applyProtection="1">
      <protection locked="0"/>
    </xf>
    <xf numFmtId="1" fontId="5" fillId="10" borderId="27" xfId="0" applyNumberFormat="1" applyFont="1" applyFill="1" applyBorder="1" applyProtection="1">
      <protection locked="0"/>
    </xf>
    <xf numFmtId="1" fontId="5" fillId="5" borderId="53" xfId="0" applyNumberFormat="1" applyFont="1" applyFill="1" applyBorder="1" applyProtection="1">
      <protection locked="0"/>
    </xf>
    <xf numFmtId="1" fontId="5" fillId="6" borderId="54" xfId="0" applyNumberFormat="1" applyFont="1" applyFill="1" applyBorder="1" applyProtection="1">
      <protection locked="0"/>
    </xf>
    <xf numFmtId="1" fontId="5" fillId="6" borderId="55" xfId="0" applyNumberFormat="1" applyFont="1" applyFill="1" applyBorder="1" applyProtection="1">
      <protection locked="0"/>
    </xf>
    <xf numFmtId="1" fontId="5" fillId="6" borderId="56" xfId="0" applyNumberFormat="1" applyFont="1" applyFill="1" applyBorder="1" applyProtection="1">
      <protection locked="0"/>
    </xf>
    <xf numFmtId="1" fontId="5" fillId="5" borderId="57" xfId="0" applyNumberFormat="1" applyFont="1" applyFill="1" applyBorder="1" applyProtection="1">
      <protection locked="0"/>
    </xf>
    <xf numFmtId="1" fontId="5" fillId="6" borderId="58" xfId="0" applyNumberFormat="1" applyFont="1" applyFill="1" applyBorder="1" applyProtection="1">
      <protection locked="0"/>
    </xf>
    <xf numFmtId="1" fontId="5" fillId="6" borderId="59" xfId="0" applyNumberFormat="1" applyFont="1" applyFill="1" applyBorder="1" applyProtection="1">
      <protection locked="0"/>
    </xf>
    <xf numFmtId="1" fontId="5" fillId="6" borderId="60" xfId="0" applyNumberFormat="1" applyFont="1" applyFill="1" applyBorder="1" applyProtection="1">
      <protection locked="0"/>
    </xf>
    <xf numFmtId="1" fontId="5" fillId="5" borderId="37" xfId="0" applyNumberFormat="1" applyFont="1" applyFill="1" applyBorder="1" applyProtection="1">
      <protection locked="0"/>
    </xf>
    <xf numFmtId="1" fontId="5" fillId="6" borderId="61" xfId="0" applyNumberFormat="1" applyFont="1" applyFill="1" applyBorder="1" applyProtection="1">
      <protection locked="0"/>
    </xf>
    <xf numFmtId="1" fontId="5" fillId="6" borderId="62" xfId="0" applyNumberFormat="1" applyFont="1" applyFill="1" applyBorder="1" applyProtection="1">
      <protection locked="0"/>
    </xf>
    <xf numFmtId="1" fontId="5" fillId="5" borderId="63" xfId="0" applyNumberFormat="1" applyFont="1" applyFill="1" applyBorder="1" applyProtection="1">
      <protection locked="0"/>
    </xf>
    <xf numFmtId="1" fontId="5" fillId="6" borderId="64" xfId="0" applyNumberFormat="1" applyFont="1" applyFill="1" applyBorder="1" applyProtection="1">
      <protection locked="0"/>
    </xf>
    <xf numFmtId="1" fontId="5" fillId="5" borderId="22" xfId="0" applyNumberFormat="1" applyFont="1" applyFill="1" applyBorder="1" applyProtection="1">
      <protection locked="0"/>
    </xf>
    <xf numFmtId="1" fontId="5" fillId="6" borderId="65" xfId="0" applyNumberFormat="1" applyFont="1" applyFill="1" applyBorder="1" applyProtection="1">
      <protection locked="0"/>
    </xf>
    <xf numFmtId="1" fontId="5" fillId="6" borderId="66" xfId="0" applyNumberFormat="1" applyFont="1" applyFill="1" applyBorder="1" applyProtection="1">
      <protection locked="0"/>
    </xf>
    <xf numFmtId="1" fontId="5" fillId="6" borderId="67" xfId="0" applyNumberFormat="1" applyFont="1" applyFill="1" applyBorder="1" applyProtection="1">
      <protection locked="0"/>
    </xf>
    <xf numFmtId="1" fontId="5" fillId="6" borderId="57" xfId="0" applyNumberFormat="1" applyFont="1" applyFill="1" applyBorder="1" applyProtection="1">
      <protection locked="0"/>
    </xf>
    <xf numFmtId="1" fontId="5" fillId="10" borderId="33" xfId="0" applyNumberFormat="1" applyFont="1" applyFill="1" applyBorder="1" applyProtection="1">
      <protection locked="0"/>
    </xf>
    <xf numFmtId="1" fontId="5" fillId="10" borderId="32" xfId="0" applyNumberFormat="1" applyFont="1" applyFill="1" applyBorder="1" applyProtection="1">
      <protection locked="0"/>
    </xf>
    <xf numFmtId="1" fontId="5" fillId="10" borderId="67" xfId="0" applyNumberFormat="1" applyFont="1" applyFill="1" applyBorder="1" applyProtection="1">
      <protection locked="0"/>
    </xf>
    <xf numFmtId="1" fontId="5" fillId="5" borderId="68" xfId="0" applyNumberFormat="1" applyFont="1" applyFill="1" applyBorder="1" applyProtection="1">
      <protection locked="0"/>
    </xf>
    <xf numFmtId="1" fontId="5" fillId="6" borderId="69" xfId="0" applyNumberFormat="1" applyFont="1" applyFill="1" applyBorder="1" applyProtection="1">
      <protection locked="0"/>
    </xf>
    <xf numFmtId="1" fontId="5" fillId="6" borderId="70" xfId="0" applyNumberFormat="1" applyFont="1" applyFill="1" applyBorder="1" applyProtection="1">
      <protection locked="0"/>
    </xf>
    <xf numFmtId="1" fontId="5" fillId="10" borderId="38" xfId="0" applyNumberFormat="1" applyFont="1" applyFill="1" applyBorder="1" applyProtection="1">
      <protection locked="0"/>
    </xf>
    <xf numFmtId="1" fontId="5" fillId="10" borderId="70" xfId="0" applyNumberFormat="1" applyFont="1" applyFill="1" applyBorder="1" applyProtection="1">
      <protection locked="0"/>
    </xf>
    <xf numFmtId="1" fontId="1" fillId="0" borderId="11" xfId="0" applyNumberFormat="1" applyFont="1" applyBorder="1" applyAlignment="1">
      <alignment horizontal="center" vertical="center"/>
    </xf>
    <xf numFmtId="1" fontId="5" fillId="0" borderId="15" xfId="0" applyNumberFormat="1" applyFont="1" applyBorder="1"/>
    <xf numFmtId="1" fontId="5" fillId="0" borderId="20" xfId="0" applyNumberFormat="1" applyFont="1" applyBorder="1"/>
    <xf numFmtId="1" fontId="5" fillId="0" borderId="16" xfId="0" applyNumberFormat="1" applyFont="1" applyBorder="1"/>
    <xf numFmtId="1" fontId="5" fillId="0" borderId="19" xfId="0" applyNumberFormat="1" applyFont="1" applyBorder="1"/>
    <xf numFmtId="1" fontId="5" fillId="2" borderId="15" xfId="0" applyNumberFormat="1" applyFont="1" applyFill="1" applyBorder="1"/>
    <xf numFmtId="1" fontId="5" fillId="2" borderId="47" xfId="0" applyNumberFormat="1" applyFont="1" applyFill="1" applyBorder="1"/>
    <xf numFmtId="1" fontId="5" fillId="2" borderId="3" xfId="0" applyNumberFormat="1" applyFont="1" applyFill="1" applyBorder="1"/>
    <xf numFmtId="1" fontId="5" fillId="2" borderId="45" xfId="0" applyNumberFormat="1" applyFont="1" applyFill="1" applyBorder="1"/>
    <xf numFmtId="1" fontId="5" fillId="2" borderId="20" xfId="0" applyNumberFormat="1" applyFont="1" applyFill="1" applyBorder="1"/>
    <xf numFmtId="1" fontId="6" fillId="0" borderId="71" xfId="0" applyNumberFormat="1" applyFont="1" applyBorder="1"/>
    <xf numFmtId="1" fontId="5" fillId="0" borderId="20" xfId="0" applyNumberFormat="1" applyFont="1" applyBorder="1" applyProtection="1">
      <protection locked="0"/>
    </xf>
    <xf numFmtId="1" fontId="5" fillId="0" borderId="11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1" fontId="5" fillId="0" borderId="72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0" borderId="50" xfId="0" applyNumberFormat="1" applyFont="1" applyBorder="1"/>
    <xf numFmtId="1" fontId="5" fillId="0" borderId="73" xfId="0" applyNumberFormat="1" applyFont="1" applyBorder="1"/>
    <xf numFmtId="1" fontId="5" fillId="5" borderId="12" xfId="0" applyNumberFormat="1" applyFont="1" applyFill="1" applyBorder="1" applyAlignment="1">
      <alignment vertical="center"/>
    </xf>
    <xf numFmtId="1" fontId="5" fillId="0" borderId="57" xfId="0" applyNumberFormat="1" applyFont="1" applyBorder="1"/>
    <xf numFmtId="1" fontId="5" fillId="0" borderId="35" xfId="0" applyNumberFormat="1" applyFont="1" applyBorder="1"/>
    <xf numFmtId="1" fontId="5" fillId="6" borderId="74" xfId="0" applyNumberFormat="1" applyFont="1" applyFill="1" applyBorder="1" applyProtection="1">
      <protection locked="0"/>
    </xf>
    <xf numFmtId="1" fontId="5" fillId="0" borderId="27" xfId="0" applyNumberFormat="1" applyFont="1" applyBorder="1"/>
    <xf numFmtId="1" fontId="5" fillId="0" borderId="71" xfId="0" applyNumberFormat="1" applyFont="1" applyBorder="1"/>
    <xf numFmtId="1" fontId="5" fillId="6" borderId="47" xfId="0" applyNumberFormat="1" applyFont="1" applyFill="1" applyBorder="1" applyProtection="1">
      <protection locked="0"/>
    </xf>
    <xf numFmtId="1" fontId="5" fillId="6" borderId="45" xfId="0" applyNumberFormat="1" applyFont="1" applyFill="1" applyBorder="1" applyProtection="1">
      <protection locked="0"/>
    </xf>
    <xf numFmtId="1" fontId="5" fillId="6" borderId="75" xfId="0" applyNumberFormat="1" applyFont="1" applyFill="1" applyBorder="1" applyProtection="1">
      <protection locked="0"/>
    </xf>
    <xf numFmtId="1" fontId="5" fillId="6" borderId="20" xfId="0" applyNumberFormat="1" applyFont="1" applyFill="1" applyBorder="1" applyProtection="1">
      <protection locked="0"/>
    </xf>
    <xf numFmtId="1" fontId="1" fillId="0" borderId="46" xfId="0" applyNumberFormat="1" applyFont="1" applyBorder="1" applyAlignment="1">
      <alignment horizontal="center" vertical="center"/>
    </xf>
    <xf numFmtId="1" fontId="5" fillId="0" borderId="75" xfId="0" applyNumberFormat="1" applyFont="1" applyBorder="1"/>
    <xf numFmtId="1" fontId="6" fillId="0" borderId="3" xfId="0" applyNumberFormat="1" applyFont="1" applyBorder="1"/>
    <xf numFmtId="1" fontId="2" fillId="0" borderId="0" xfId="0" applyNumberFormat="1" applyFont="1"/>
    <xf numFmtId="1" fontId="5" fillId="0" borderId="8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78" xfId="0" applyNumberFormat="1" applyFont="1" applyBorder="1" applyAlignment="1">
      <alignment horizontal="center" vertical="center" wrapText="1"/>
    </xf>
    <xf numFmtId="1" fontId="5" fillId="0" borderId="16" xfId="0" applyNumberFormat="1" applyFont="1" applyBorder="1" applyAlignment="1">
      <alignment horizontal="right"/>
    </xf>
    <xf numFmtId="1" fontId="5" fillId="0" borderId="49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5" fillId="6" borderId="10" xfId="0" applyNumberFormat="1" applyFont="1" applyFill="1" applyBorder="1" applyProtection="1">
      <protection locked="0"/>
    </xf>
    <xf numFmtId="1" fontId="5" fillId="0" borderId="28" xfId="0" applyNumberFormat="1" applyFont="1" applyBorder="1" applyAlignment="1">
      <alignment horizontal="right" wrapText="1"/>
    </xf>
    <xf numFmtId="1" fontId="5" fillId="8" borderId="24" xfId="0" applyNumberFormat="1" applyFont="1" applyFill="1" applyBorder="1" applyAlignment="1">
      <alignment horizontal="right"/>
    </xf>
    <xf numFmtId="1" fontId="5" fillId="0" borderId="26" xfId="0" applyNumberFormat="1" applyFont="1" applyBorder="1" applyAlignment="1">
      <alignment horizontal="right"/>
    </xf>
    <xf numFmtId="1" fontId="5" fillId="8" borderId="30" xfId="0" applyNumberFormat="1" applyFont="1" applyFill="1" applyBorder="1" applyAlignment="1">
      <alignment horizontal="right"/>
    </xf>
    <xf numFmtId="1" fontId="5" fillId="0" borderId="32" xfId="0" applyNumberFormat="1" applyFont="1" applyBorder="1" applyAlignment="1">
      <alignment horizontal="right"/>
    </xf>
    <xf numFmtId="1" fontId="5" fillId="8" borderId="28" xfId="0" applyNumberFormat="1" applyFont="1" applyFill="1" applyBorder="1"/>
    <xf numFmtId="1" fontId="5" fillId="8" borderId="27" xfId="0" applyNumberFormat="1" applyFont="1" applyFill="1" applyBorder="1"/>
    <xf numFmtId="1" fontId="5" fillId="8" borderId="21" xfId="0" applyNumberFormat="1" applyFont="1" applyFill="1" applyBorder="1"/>
    <xf numFmtId="1" fontId="5" fillId="6" borderId="79" xfId="0" applyNumberFormat="1" applyFont="1" applyFill="1" applyBorder="1" applyProtection="1">
      <protection locked="0"/>
    </xf>
    <xf numFmtId="1" fontId="5" fillId="6" borderId="22" xfId="0" applyNumberFormat="1" applyFont="1" applyFill="1" applyBorder="1" applyProtection="1">
      <protection locked="0"/>
    </xf>
    <xf numFmtId="1" fontId="5" fillId="0" borderId="57" xfId="0" applyNumberFormat="1" applyFont="1" applyBorder="1" applyAlignment="1">
      <alignment wrapText="1"/>
    </xf>
    <xf numFmtId="1" fontId="5" fillId="0" borderId="33" xfId="0" applyNumberFormat="1" applyFont="1" applyBorder="1" applyAlignment="1">
      <alignment horizontal="right" wrapText="1"/>
    </xf>
    <xf numFmtId="1" fontId="5" fillId="0" borderId="34" xfId="0" applyNumberFormat="1" applyFont="1" applyBorder="1" applyAlignment="1">
      <alignment horizontal="right"/>
    </xf>
    <xf numFmtId="1" fontId="5" fillId="0" borderId="35" xfId="0" applyNumberFormat="1" applyFont="1" applyBorder="1" applyAlignment="1">
      <alignment horizontal="right"/>
    </xf>
    <xf numFmtId="1" fontId="5" fillId="0" borderId="68" xfId="0" applyNumberFormat="1" applyFont="1" applyBorder="1"/>
    <xf numFmtId="1" fontId="5" fillId="0" borderId="47" xfId="0" applyNumberFormat="1" applyFont="1" applyBorder="1" applyAlignment="1">
      <alignment horizontal="right"/>
    </xf>
    <xf numFmtId="1" fontId="5" fillId="0" borderId="45" xfId="0" applyNumberFormat="1" applyFont="1" applyBorder="1" applyAlignment="1">
      <alignment horizontal="right"/>
    </xf>
    <xf numFmtId="1" fontId="5" fillId="0" borderId="20" xfId="0" applyNumberFormat="1" applyFont="1" applyBorder="1" applyAlignment="1">
      <alignment horizontal="right"/>
    </xf>
    <xf numFmtId="1" fontId="5" fillId="8" borderId="38" xfId="0" applyNumberFormat="1" applyFont="1" applyFill="1" applyBorder="1"/>
    <xf numFmtId="1" fontId="5" fillId="8" borderId="41" xfId="0" applyNumberFormat="1" applyFont="1" applyFill="1" applyBorder="1"/>
    <xf numFmtId="1" fontId="5" fillId="8" borderId="80" xfId="0" applyNumberFormat="1" applyFont="1" applyFill="1" applyBorder="1"/>
    <xf numFmtId="1" fontId="5" fillId="6" borderId="68" xfId="0" applyNumberFormat="1" applyFont="1" applyFill="1" applyBorder="1" applyProtection="1">
      <protection locked="0"/>
    </xf>
    <xf numFmtId="1" fontId="5" fillId="0" borderId="28" xfId="0" applyNumberFormat="1" applyFont="1" applyBorder="1" applyAlignment="1">
      <alignment horizontal="right"/>
    </xf>
    <xf numFmtId="1" fontId="5" fillId="0" borderId="30" xfId="0" applyNumberFormat="1" applyFont="1" applyBorder="1" applyAlignment="1">
      <alignment horizontal="right"/>
    </xf>
    <xf numFmtId="1" fontId="5" fillId="0" borderId="27" xfId="0" applyNumberFormat="1" applyFont="1" applyBorder="1" applyAlignment="1">
      <alignment horizontal="right"/>
    </xf>
    <xf numFmtId="1" fontId="5" fillId="0" borderId="33" xfId="0" applyNumberFormat="1" applyFont="1" applyBorder="1" applyAlignment="1">
      <alignment horizontal="right"/>
    </xf>
    <xf numFmtId="1" fontId="5" fillId="0" borderId="33" xfId="0" applyNumberFormat="1" applyFont="1" applyBorder="1" applyAlignment="1">
      <alignment horizontal="right" shrinkToFit="1"/>
    </xf>
    <xf numFmtId="1" fontId="5" fillId="0" borderId="34" xfId="0" applyNumberFormat="1" applyFont="1" applyBorder="1" applyAlignment="1">
      <alignment horizontal="right" shrinkToFit="1"/>
    </xf>
    <xf numFmtId="1" fontId="5" fillId="0" borderId="54" xfId="0" applyNumberFormat="1" applyFont="1" applyBorder="1" applyAlignment="1">
      <alignment horizontal="right"/>
    </xf>
    <xf numFmtId="1" fontId="5" fillId="0" borderId="55" xfId="0" applyNumberFormat="1" applyFont="1" applyBorder="1" applyAlignment="1">
      <alignment horizontal="right"/>
    </xf>
    <xf numFmtId="1" fontId="5" fillId="0" borderId="81" xfId="0" applyNumberFormat="1" applyFont="1" applyBorder="1" applyAlignment="1">
      <alignment horizontal="right"/>
    </xf>
    <xf numFmtId="1" fontId="5" fillId="6" borderId="81" xfId="0" applyNumberFormat="1" applyFont="1" applyFill="1" applyBorder="1" applyProtection="1">
      <protection locked="0"/>
    </xf>
    <xf numFmtId="1" fontId="5" fillId="6" borderId="82" xfId="0" applyNumberFormat="1" applyFont="1" applyFill="1" applyBorder="1" applyProtection="1">
      <protection locked="0"/>
    </xf>
    <xf numFmtId="1" fontId="5" fillId="6" borderId="83" xfId="0" applyNumberFormat="1" applyFont="1" applyFill="1" applyBorder="1" applyProtection="1">
      <protection locked="0"/>
    </xf>
    <xf numFmtId="1" fontId="5" fillId="6" borderId="84" xfId="0" applyNumberFormat="1" applyFont="1" applyFill="1" applyBorder="1" applyProtection="1">
      <protection locked="0"/>
    </xf>
    <xf numFmtId="1" fontId="5" fillId="6" borderId="53" xfId="0" applyNumberFormat="1" applyFont="1" applyFill="1" applyBorder="1" applyProtection="1">
      <protection locked="0"/>
    </xf>
    <xf numFmtId="1" fontId="5" fillId="0" borderId="38" xfId="0" applyNumberFormat="1" applyFont="1" applyBorder="1" applyAlignment="1">
      <alignment horizontal="right"/>
    </xf>
    <xf numFmtId="1" fontId="5" fillId="0" borderId="39" xfId="0" applyNumberFormat="1" applyFont="1" applyBorder="1" applyAlignment="1">
      <alignment horizontal="right"/>
    </xf>
    <xf numFmtId="1" fontId="5" fillId="0" borderId="41" xfId="0" applyNumberFormat="1" applyFont="1" applyBorder="1" applyAlignment="1">
      <alignment horizontal="right"/>
    </xf>
    <xf numFmtId="1" fontId="5" fillId="6" borderId="85" xfId="0" applyNumberFormat="1" applyFont="1" applyFill="1" applyBorder="1" applyProtection="1">
      <protection locked="0"/>
    </xf>
    <xf numFmtId="1" fontId="5" fillId="0" borderId="47" xfId="0" applyNumberFormat="1" applyFont="1" applyBorder="1" applyAlignment="1">
      <alignment horizontal="right" wrapText="1"/>
    </xf>
    <xf numFmtId="1" fontId="5" fillId="0" borderId="45" xfId="0" applyNumberFormat="1" applyFont="1" applyBorder="1" applyAlignment="1">
      <alignment horizontal="right" wrapText="1"/>
    </xf>
    <xf numFmtId="1" fontId="5" fillId="0" borderId="6" xfId="0" applyNumberFormat="1" applyFont="1" applyBorder="1"/>
    <xf numFmtId="1" fontId="5" fillId="0" borderId="72" xfId="0" applyNumberFormat="1" applyFont="1" applyBorder="1"/>
    <xf numFmtId="1" fontId="6" fillId="5" borderId="3" xfId="0" applyNumberFormat="1" applyFont="1" applyFill="1" applyBorder="1"/>
    <xf numFmtId="1" fontId="6" fillId="0" borderId="7" xfId="0" applyNumberFormat="1" applyFont="1" applyBorder="1"/>
    <xf numFmtId="1" fontId="6" fillId="0" borderId="9" xfId="0" applyNumberFormat="1" applyFont="1" applyBorder="1"/>
    <xf numFmtId="1" fontId="5" fillId="0" borderId="48" xfId="0" applyNumberFormat="1" applyFont="1" applyBorder="1" applyAlignment="1">
      <alignment horizontal="center" vertical="center" wrapText="1"/>
    </xf>
    <xf numFmtId="1" fontId="5" fillId="0" borderId="49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 wrapText="1"/>
    </xf>
    <xf numFmtId="1" fontId="5" fillId="0" borderId="50" xfId="0" applyNumberFormat="1" applyFont="1" applyBorder="1" applyAlignment="1">
      <alignment vertical="center"/>
    </xf>
    <xf numFmtId="1" fontId="5" fillId="0" borderId="23" xfId="0" applyNumberFormat="1" applyFont="1" applyBorder="1" applyAlignment="1">
      <alignment horizontal="right"/>
    </xf>
    <xf numFmtId="1" fontId="5" fillId="0" borderId="24" xfId="0" applyNumberFormat="1" applyFont="1" applyBorder="1" applyAlignment="1">
      <alignment horizontal="right"/>
    </xf>
    <xf numFmtId="1" fontId="5" fillId="0" borderId="73" xfId="0" applyNumberFormat="1" applyFont="1" applyBorder="1" applyAlignment="1">
      <alignment horizontal="right"/>
    </xf>
    <xf numFmtId="1" fontId="5" fillId="0" borderId="68" xfId="0" applyNumberFormat="1" applyFont="1" applyBorder="1" applyAlignment="1">
      <alignment vertical="center"/>
    </xf>
    <xf numFmtId="1" fontId="5" fillId="0" borderId="53" xfId="0" applyNumberFormat="1" applyFont="1" applyBorder="1" applyAlignment="1">
      <alignment vertical="center"/>
    </xf>
    <xf numFmtId="1" fontId="5" fillId="0" borderId="48" xfId="0" applyNumberFormat="1" applyFont="1" applyBorder="1" applyAlignment="1">
      <alignment horizontal="right"/>
    </xf>
    <xf numFmtId="1" fontId="5" fillId="8" borderId="10" xfId="0" applyNumberFormat="1" applyFont="1" applyFill="1" applyBorder="1"/>
    <xf numFmtId="1" fontId="5" fillId="2" borderId="0" xfId="0" applyNumberFormat="1" applyFont="1" applyFill="1" applyProtection="1">
      <protection hidden="1"/>
    </xf>
    <xf numFmtId="1" fontId="2" fillId="12" borderId="0" xfId="0" applyNumberFormat="1" applyFont="1" applyFill="1"/>
    <xf numFmtId="1" fontId="2" fillId="12" borderId="0" xfId="0" applyNumberFormat="1" applyFont="1" applyFill="1" applyProtection="1">
      <protection locked="0"/>
    </xf>
    <xf numFmtId="1" fontId="5" fillId="0" borderId="86" xfId="0" applyNumberFormat="1" applyFont="1" applyBorder="1"/>
    <xf numFmtId="1" fontId="5" fillId="0" borderId="63" xfId="0" applyNumberFormat="1" applyFont="1" applyBorder="1"/>
    <xf numFmtId="1" fontId="6" fillId="0" borderId="86" xfId="0" applyNumberFormat="1" applyFont="1" applyBorder="1"/>
    <xf numFmtId="1" fontId="5" fillId="5" borderId="86" xfId="0" applyNumberFormat="1" applyFont="1" applyFill="1" applyBorder="1" applyAlignment="1">
      <alignment vertical="center"/>
    </xf>
    <xf numFmtId="1" fontId="5" fillId="0" borderId="88" xfId="0" applyNumberFormat="1" applyFont="1" applyBorder="1"/>
    <xf numFmtId="1" fontId="5" fillId="0" borderId="89" xfId="0" applyNumberFormat="1" applyFont="1" applyBorder="1"/>
    <xf numFmtId="1" fontId="6" fillId="0" borderId="88" xfId="0" applyNumberFormat="1" applyFont="1" applyBorder="1"/>
    <xf numFmtId="1" fontId="5" fillId="5" borderId="89" xfId="0" applyNumberFormat="1" applyFont="1" applyFill="1" applyBorder="1" applyProtection="1">
      <protection locked="0"/>
    </xf>
    <xf numFmtId="1" fontId="5" fillId="5" borderId="88" xfId="0" applyNumberFormat="1" applyFont="1" applyFill="1" applyBorder="1" applyAlignment="1">
      <alignment vertical="center"/>
    </xf>
    <xf numFmtId="164" fontId="5" fillId="0" borderId="90" xfId="2" applyNumberFormat="1" applyFont="1" applyBorder="1"/>
    <xf numFmtId="41" fontId="12" fillId="0" borderId="90" xfId="3" applyNumberFormat="1" applyFont="1" applyFill="1" applyBorder="1"/>
    <xf numFmtId="164" fontId="5" fillId="0" borderId="90" xfId="2" applyNumberFormat="1" applyFont="1" applyFill="1" applyBorder="1" applyAlignment="1">
      <alignment vertical="center"/>
    </xf>
    <xf numFmtId="41" fontId="12" fillId="10" borderId="90" xfId="3" applyNumberFormat="1" applyFont="1" applyFill="1" applyBorder="1"/>
    <xf numFmtId="0" fontId="13" fillId="0" borderId="0" xfId="0" applyFont="1"/>
    <xf numFmtId="1" fontId="14" fillId="0" borderId="90" xfId="0" applyNumberFormat="1" applyFont="1" applyFill="1" applyBorder="1" applyAlignment="1"/>
    <xf numFmtId="0" fontId="15" fillId="5" borderId="0" xfId="0" applyFont="1" applyFill="1" applyAlignment="1">
      <alignment horizontal="left"/>
    </xf>
    <xf numFmtId="0" fontId="15" fillId="5" borderId="0" xfId="0" applyFont="1" applyFill="1"/>
    <xf numFmtId="0" fontId="10" fillId="5" borderId="90" xfId="0" applyFont="1" applyFill="1" applyBorder="1" applyAlignment="1">
      <alignment horizontal="left" vertical="center" wrapText="1"/>
    </xf>
    <xf numFmtId="0" fontId="10" fillId="5" borderId="90" xfId="0" applyFont="1" applyFill="1" applyBorder="1" applyAlignment="1">
      <alignment horizontal="center" vertical="center"/>
    </xf>
    <xf numFmtId="0" fontId="10" fillId="5" borderId="90" xfId="0" applyFont="1" applyFill="1" applyBorder="1" applyAlignment="1">
      <alignment horizontal="center" vertical="center" wrapText="1"/>
    </xf>
    <xf numFmtId="0" fontId="16" fillId="5" borderId="0" xfId="0" applyFont="1" applyFill="1"/>
    <xf numFmtId="0" fontId="10" fillId="5" borderId="90" xfId="0" applyFont="1" applyFill="1" applyBorder="1" applyAlignment="1">
      <alignment vertical="center" wrapText="1"/>
    </xf>
    <xf numFmtId="0" fontId="16" fillId="5" borderId="90" xfId="0" applyFont="1" applyFill="1" applyBorder="1" applyAlignment="1">
      <alignment horizontal="left" vertical="top" wrapText="1"/>
    </xf>
    <xf numFmtId="164" fontId="7" fillId="5" borderId="90" xfId="2" applyNumberFormat="1" applyFont="1" applyFill="1" applyBorder="1" applyAlignment="1">
      <alignment horizontal="center" vertical="center"/>
    </xf>
    <xf numFmtId="9" fontId="17" fillId="5" borderId="90" xfId="4" applyFont="1" applyFill="1" applyBorder="1" applyAlignment="1">
      <alignment horizontal="center" vertical="center" wrapText="1"/>
    </xf>
    <xf numFmtId="9" fontId="7" fillId="5" borderId="90" xfId="4" applyFont="1" applyFill="1" applyBorder="1" applyAlignment="1">
      <alignment horizontal="center" vertical="center" wrapText="1"/>
    </xf>
    <xf numFmtId="164" fontId="18" fillId="5" borderId="90" xfId="2" applyNumberFormat="1" applyFont="1" applyFill="1" applyBorder="1"/>
    <xf numFmtId="9" fontId="18" fillId="5" borderId="90" xfId="4" applyFont="1" applyFill="1" applyBorder="1"/>
    <xf numFmtId="0" fontId="18" fillId="5" borderId="0" xfId="0" applyFont="1" applyFill="1"/>
    <xf numFmtId="164" fontId="19" fillId="5" borderId="90" xfId="2" applyNumberFormat="1" applyFont="1" applyFill="1" applyBorder="1" applyAlignment="1">
      <alignment horizontal="center" vertical="center"/>
    </xf>
    <xf numFmtId="9" fontId="19" fillId="5" borderId="90" xfId="4" applyFont="1" applyFill="1" applyBorder="1" applyAlignment="1">
      <alignment horizontal="center" vertical="center"/>
    </xf>
    <xf numFmtId="164" fontId="16" fillId="5" borderId="90" xfId="2" applyNumberFormat="1" applyFont="1" applyFill="1" applyBorder="1"/>
    <xf numFmtId="9" fontId="16" fillId="5" borderId="90" xfId="4" applyFont="1" applyFill="1" applyBorder="1" applyAlignment="1">
      <alignment horizontal="center"/>
    </xf>
    <xf numFmtId="9" fontId="19" fillId="5" borderId="90" xfId="4" applyFont="1" applyFill="1" applyBorder="1" applyAlignment="1">
      <alignment horizontal="center" vertical="center" wrapText="1"/>
    </xf>
    <xf numFmtId="164" fontId="20" fillId="5" borderId="90" xfId="2" applyNumberFormat="1" applyFont="1" applyFill="1" applyBorder="1"/>
    <xf numFmtId="9" fontId="20" fillId="5" borderId="90" xfId="4" applyFont="1" applyFill="1" applyBorder="1" applyAlignment="1">
      <alignment horizontal="center"/>
    </xf>
    <xf numFmtId="0" fontId="16" fillId="5" borderId="0" xfId="0" applyFont="1" applyFill="1" applyAlignment="1">
      <alignment horizontal="left"/>
    </xf>
    <xf numFmtId="1" fontId="7" fillId="5" borderId="0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165" fontId="17" fillId="5" borderId="0" xfId="4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 wrapText="1"/>
    </xf>
    <xf numFmtId="0" fontId="22" fillId="0" borderId="90" xfId="0" applyFont="1" applyBorder="1" applyAlignment="1">
      <alignment horizontal="left" vertical="center" wrapText="1"/>
    </xf>
    <xf numFmtId="0" fontId="21" fillId="0" borderId="90" xfId="0" applyFont="1" applyBorder="1" applyAlignment="1">
      <alignment horizontal="center" vertical="center" wrapText="1"/>
    </xf>
    <xf numFmtId="0" fontId="23" fillId="0" borderId="90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64" fontId="23" fillId="0" borderId="90" xfId="2" applyNumberFormat="1" applyFont="1" applyFill="1" applyBorder="1" applyAlignment="1">
      <alignment horizontal="center" vertical="center" wrapText="1"/>
    </xf>
    <xf numFmtId="9" fontId="23" fillId="0" borderId="90" xfId="4" applyFont="1" applyFill="1" applyBorder="1" applyAlignment="1">
      <alignment horizontal="center" vertical="center" wrapText="1"/>
    </xf>
    <xf numFmtId="0" fontId="23" fillId="0" borderId="0" xfId="0" applyFont="1"/>
    <xf numFmtId="164" fontId="24" fillId="0" borderId="90" xfId="0" applyNumberFormat="1" applyFont="1" applyBorder="1"/>
    <xf numFmtId="0" fontId="24" fillId="0" borderId="0" xfId="0" applyFont="1"/>
    <xf numFmtId="0" fontId="24" fillId="0" borderId="0" xfId="0" applyFont="1" applyAlignment="1">
      <alignment horizontal="center" vertical="center" wrapText="1"/>
    </xf>
    <xf numFmtId="0" fontId="25" fillId="0" borderId="0" xfId="0" applyFont="1"/>
    <xf numFmtId="0" fontId="23" fillId="0" borderId="0" xfId="0" applyFont="1" applyAlignment="1">
      <alignment horizontal="left" vertical="center" wrapText="1"/>
    </xf>
    <xf numFmtId="0" fontId="22" fillId="0" borderId="90" xfId="0" applyFont="1" applyBorder="1" applyAlignment="1">
      <alignment horizontal="center" vertical="center" wrapText="1"/>
    </xf>
    <xf numFmtId="164" fontId="21" fillId="0" borderId="90" xfId="2" applyNumberFormat="1" applyFont="1" applyFill="1" applyBorder="1" applyAlignment="1">
      <alignment horizontal="center" vertical="center" wrapText="1"/>
    </xf>
    <xf numFmtId="0" fontId="21" fillId="0" borderId="0" xfId="0" applyFont="1"/>
    <xf numFmtId="164" fontId="21" fillId="0" borderId="9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" fontId="5" fillId="0" borderId="90" xfId="0" applyNumberFormat="1" applyFont="1" applyBorder="1"/>
    <xf numFmtId="1" fontId="5" fillId="0" borderId="90" xfId="0" applyNumberFormat="1" applyFont="1" applyBorder="1" applyAlignment="1">
      <alignment wrapText="1"/>
    </xf>
    <xf numFmtId="1" fontId="27" fillId="0" borderId="90" xfId="0" applyNumberFormat="1" applyFont="1" applyBorder="1"/>
    <xf numFmtId="9" fontId="0" fillId="0" borderId="0" xfId="4" applyFont="1"/>
    <xf numFmtId="9" fontId="11" fillId="14" borderId="0" xfId="4" applyFont="1" applyFill="1"/>
    <xf numFmtId="164" fontId="28" fillId="0" borderId="90" xfId="0" applyNumberFormat="1" applyFont="1" applyBorder="1" applyAlignment="1">
      <alignment horizontal="center" vertical="center" wrapText="1"/>
    </xf>
    <xf numFmtId="0" fontId="28" fillId="0" borderId="0" xfId="0" applyFont="1"/>
    <xf numFmtId="0" fontId="28" fillId="0" borderId="0" xfId="0" applyFont="1" applyAlignment="1">
      <alignment horizontal="center" vertical="center" wrapText="1"/>
    </xf>
    <xf numFmtId="9" fontId="28" fillId="0" borderId="90" xfId="4" applyFont="1" applyFill="1" applyBorder="1" applyAlignment="1">
      <alignment horizontal="center" vertical="center" wrapText="1"/>
    </xf>
    <xf numFmtId="164" fontId="28" fillId="0" borderId="90" xfId="0" applyNumberFormat="1" applyFont="1" applyBorder="1"/>
    <xf numFmtId="0" fontId="0" fillId="0" borderId="0" xfId="0" applyFont="1"/>
    <xf numFmtId="164" fontId="20" fillId="0" borderId="90" xfId="2" applyNumberFormat="1" applyFont="1" applyFill="1" applyBorder="1" applyAlignment="1">
      <alignment horizontal="center" vertical="center" wrapText="1"/>
    </xf>
    <xf numFmtId="164" fontId="29" fillId="0" borderId="90" xfId="2" applyNumberFormat="1" applyFont="1" applyFill="1" applyBorder="1" applyAlignment="1">
      <alignment vertical="center"/>
    </xf>
    <xf numFmtId="41" fontId="0" fillId="0" borderId="0" xfId="3" applyFont="1"/>
    <xf numFmtId="41" fontId="13" fillId="0" borderId="0" xfId="3" applyFont="1"/>
    <xf numFmtId="0" fontId="30" fillId="0" borderId="0" xfId="0" applyFont="1"/>
    <xf numFmtId="164" fontId="31" fillId="0" borderId="90" xfId="2" applyNumberFormat="1" applyFont="1" applyFill="1" applyBorder="1" applyAlignment="1">
      <alignment vertical="center"/>
    </xf>
    <xf numFmtId="9" fontId="30" fillId="0" borderId="0" xfId="4" applyFont="1"/>
    <xf numFmtId="41" fontId="30" fillId="0" borderId="0" xfId="3" applyFont="1"/>
    <xf numFmtId="0" fontId="32" fillId="0" borderId="90" xfId="0" applyFont="1" applyFill="1" applyBorder="1" applyAlignment="1">
      <alignment horizontal="center" vertical="center" wrapText="1"/>
    </xf>
    <xf numFmtId="164" fontId="34" fillId="0" borderId="90" xfId="0" applyNumberFormat="1" applyFont="1" applyFill="1" applyBorder="1"/>
    <xf numFmtId="0" fontId="35" fillId="0" borderId="0" xfId="0" applyFont="1"/>
    <xf numFmtId="22" fontId="35" fillId="0" borderId="90" xfId="0" applyNumberFormat="1" applyFont="1" applyFill="1" applyBorder="1" applyAlignment="1">
      <alignment horizontal="left"/>
    </xf>
    <xf numFmtId="17" fontId="32" fillId="0" borderId="90" xfId="0" applyNumberFormat="1" applyFont="1" applyFill="1" applyBorder="1" applyAlignment="1">
      <alignment horizontal="center" vertical="center" wrapText="1"/>
    </xf>
    <xf numFmtId="0" fontId="34" fillId="0" borderId="90" xfId="0" applyFont="1" applyFill="1" applyBorder="1"/>
    <xf numFmtId="1" fontId="33" fillId="0" borderId="90" xfId="0" applyNumberFormat="1" applyFont="1" applyFill="1" applyBorder="1"/>
    <xf numFmtId="9" fontId="22" fillId="0" borderId="90" xfId="4" applyFont="1" applyFill="1" applyBorder="1" applyAlignment="1">
      <alignment horizontal="center"/>
    </xf>
    <xf numFmtId="41" fontId="33" fillId="0" borderId="90" xfId="3" applyNumberFormat="1" applyFont="1" applyFill="1" applyBorder="1"/>
    <xf numFmtId="1" fontId="33" fillId="0" borderId="90" xfId="0" applyNumberFormat="1" applyFont="1" applyBorder="1"/>
    <xf numFmtId="41" fontId="33" fillId="10" borderId="90" xfId="3" applyNumberFormat="1" applyFont="1" applyFill="1" applyBorder="1"/>
    <xf numFmtId="1" fontId="33" fillId="0" borderId="90" xfId="0" applyNumberFormat="1" applyFont="1" applyFill="1" applyBorder="1" applyAlignment="1">
      <alignment wrapText="1"/>
    </xf>
    <xf numFmtId="1" fontId="37" fillId="0" borderId="90" xfId="0" applyNumberFormat="1" applyFont="1" applyFill="1" applyBorder="1" applyAlignment="1"/>
    <xf numFmtId="0" fontId="35" fillId="0" borderId="0" xfId="0" applyFont="1" applyAlignment="1">
      <alignment vertical="center"/>
    </xf>
    <xf numFmtId="164" fontId="33" fillId="0" borderId="90" xfId="2" applyNumberFormat="1" applyFont="1" applyFill="1" applyBorder="1" applyAlignment="1">
      <alignment vertical="center"/>
    </xf>
    <xf numFmtId="164" fontId="33" fillId="0" borderId="90" xfId="2" applyNumberFormat="1" applyFont="1" applyBorder="1" applyAlignment="1">
      <alignment vertical="center"/>
    </xf>
    <xf numFmtId="164" fontId="34" fillId="0" borderId="90" xfId="0" applyNumberFormat="1" applyFont="1" applyFill="1" applyBorder="1" applyAlignment="1">
      <alignment vertical="center"/>
    </xf>
    <xf numFmtId="1" fontId="5" fillId="6" borderId="92" xfId="0" applyNumberFormat="1" applyFont="1" applyFill="1" applyBorder="1" applyProtection="1">
      <protection locked="0"/>
    </xf>
    <xf numFmtId="1" fontId="5" fillId="5" borderId="93" xfId="0" applyNumberFormat="1" applyFont="1" applyFill="1" applyBorder="1" applyAlignment="1">
      <alignment horizontal="center" vertical="center" wrapText="1"/>
    </xf>
    <xf numFmtId="1" fontId="5" fillId="5" borderId="93" xfId="0" applyNumberFormat="1" applyFont="1" applyFill="1" applyBorder="1" applyProtection="1">
      <protection locked="0"/>
    </xf>
    <xf numFmtId="1" fontId="5" fillId="6" borderId="94" xfId="0" applyNumberFormat="1" applyFont="1" applyFill="1" applyBorder="1" applyProtection="1">
      <protection locked="0"/>
    </xf>
    <xf numFmtId="1" fontId="5" fillId="6" borderId="93" xfId="0" applyNumberFormat="1" applyFont="1" applyFill="1" applyBorder="1" applyProtection="1">
      <protection locked="0"/>
    </xf>
    <xf numFmtId="1" fontId="5" fillId="6" borderId="96" xfId="0" applyNumberFormat="1" applyFont="1" applyFill="1" applyBorder="1" applyProtection="1">
      <protection locked="0"/>
    </xf>
    <xf numFmtId="1" fontId="5" fillId="6" borderId="97" xfId="0" applyNumberFormat="1" applyFont="1" applyFill="1" applyBorder="1" applyProtection="1">
      <protection locked="0"/>
    </xf>
    <xf numFmtId="1" fontId="5" fillId="6" borderId="98" xfId="0" applyNumberFormat="1" applyFont="1" applyFill="1" applyBorder="1" applyProtection="1">
      <protection locked="0"/>
    </xf>
    <xf numFmtId="1" fontId="5" fillId="6" borderId="99" xfId="0" applyNumberFormat="1" applyFont="1" applyFill="1" applyBorder="1" applyProtection="1">
      <protection locked="0"/>
    </xf>
    <xf numFmtId="1" fontId="5" fillId="0" borderId="97" xfId="0" applyNumberFormat="1" applyFont="1" applyBorder="1" applyAlignment="1">
      <alignment horizontal="center" vertical="center" wrapText="1"/>
    </xf>
    <xf numFmtId="1" fontId="5" fillId="0" borderId="97" xfId="0" applyNumberFormat="1" applyFont="1" applyBorder="1" applyAlignment="1">
      <alignment horizontal="right"/>
    </xf>
    <xf numFmtId="1" fontId="5" fillId="8" borderId="97" xfId="0" applyNumberFormat="1" applyFont="1" applyFill="1" applyBorder="1"/>
    <xf numFmtId="0" fontId="23" fillId="0" borderId="90" xfId="0" applyFont="1" applyBorder="1" applyAlignment="1">
      <alignment horizontal="center" vertical="center" wrapText="1"/>
    </xf>
    <xf numFmtId="0" fontId="21" fillId="0" borderId="90" xfId="0" applyFont="1" applyBorder="1" applyAlignment="1">
      <alignment horizontal="center" vertical="center" wrapText="1"/>
    </xf>
    <xf numFmtId="9" fontId="22" fillId="10" borderId="90" xfId="4" applyFont="1" applyFill="1" applyBorder="1" applyAlignment="1">
      <alignment horizontal="center"/>
    </xf>
    <xf numFmtId="9" fontId="38" fillId="14" borderId="90" xfId="4" applyFont="1" applyFill="1" applyBorder="1" applyAlignment="1">
      <alignment horizontal="center"/>
    </xf>
    <xf numFmtId="41" fontId="23" fillId="0" borderId="0" xfId="3" applyFont="1"/>
    <xf numFmtId="41" fontId="21" fillId="0" borderId="0" xfId="3" applyFont="1"/>
    <xf numFmtId="9" fontId="23" fillId="0" borderId="0" xfId="4" applyFont="1"/>
    <xf numFmtId="0" fontId="25" fillId="0" borderId="0" xfId="0" applyFont="1" applyAlignment="1">
      <alignment horizontal="center" vertical="center" wrapText="1"/>
    </xf>
    <xf numFmtId="1" fontId="5" fillId="5" borderId="100" xfId="0" applyNumberFormat="1" applyFont="1" applyFill="1" applyBorder="1" applyAlignment="1">
      <alignment horizontal="center" vertical="center" wrapText="1"/>
    </xf>
    <xf numFmtId="1" fontId="5" fillId="0" borderId="100" xfId="0" applyNumberFormat="1" applyFont="1" applyBorder="1" applyAlignment="1">
      <alignment horizontal="center" vertical="center" wrapText="1"/>
    </xf>
    <xf numFmtId="1" fontId="5" fillId="0" borderId="101" xfId="0" applyNumberFormat="1" applyFont="1" applyBorder="1"/>
    <xf numFmtId="9" fontId="22" fillId="15" borderId="90" xfId="4" applyFont="1" applyFill="1" applyBorder="1" applyAlignment="1">
      <alignment horizontal="center"/>
    </xf>
    <xf numFmtId="9" fontId="23" fillId="0" borderId="0" xfId="0" applyNumberFormat="1" applyFont="1"/>
    <xf numFmtId="164" fontId="24" fillId="0" borderId="0" xfId="0" applyNumberFormat="1" applyFont="1"/>
    <xf numFmtId="1" fontId="5" fillId="0" borderId="10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5" borderId="10" xfId="0" applyNumberFormat="1" applyFont="1" applyFill="1" applyBorder="1" applyAlignment="1">
      <alignment horizontal="center" vertical="center" wrapText="1"/>
    </xf>
    <xf numFmtId="1" fontId="5" fillId="5" borderId="20" xfId="0" applyNumberFormat="1" applyFont="1" applyFill="1" applyBorder="1" applyAlignment="1">
      <alignment horizontal="center" vertical="center" wrapText="1"/>
    </xf>
    <xf numFmtId="1" fontId="5" fillId="0" borderId="9" xfId="0" applyNumberFormat="1" applyFont="1" applyBorder="1" applyAlignment="1">
      <alignment horizontal="center" vertical="center" wrapText="1"/>
    </xf>
    <xf numFmtId="1" fontId="5" fillId="0" borderId="94" xfId="0" applyNumberFormat="1" applyFont="1" applyBorder="1" applyAlignment="1">
      <alignment horizontal="center" vertical="center" wrapText="1"/>
    </xf>
    <xf numFmtId="1" fontId="5" fillId="0" borderId="101" xfId="0" applyNumberFormat="1" applyFont="1" applyBorder="1" applyAlignment="1">
      <alignment horizontal="center" vertical="center" wrapText="1"/>
    </xf>
    <xf numFmtId="1" fontId="5" fillId="0" borderId="9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5" borderId="10" xfId="0" applyNumberFormat="1" applyFont="1" applyFill="1" applyBorder="1" applyAlignment="1">
      <alignment horizontal="center" vertical="center" wrapText="1"/>
    </xf>
    <xf numFmtId="1" fontId="5" fillId="5" borderId="20" xfId="0" applyNumberFormat="1" applyFont="1" applyFill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/>
    </xf>
    <xf numFmtId="1" fontId="5" fillId="0" borderId="94" xfId="0" applyNumberFormat="1" applyFont="1" applyBorder="1" applyAlignment="1">
      <alignment horizontal="center" vertical="center" wrapText="1"/>
    </xf>
    <xf numFmtId="1" fontId="5" fillId="0" borderId="103" xfId="0" applyNumberFormat="1" applyFont="1" applyBorder="1" applyAlignment="1">
      <alignment horizontal="center" vertical="center" wrapText="1"/>
    </xf>
    <xf numFmtId="1" fontId="5" fillId="0" borderId="104" xfId="0" applyNumberFormat="1" applyFont="1" applyBorder="1" applyAlignment="1">
      <alignment horizontal="center" vertical="center" wrapText="1"/>
    </xf>
    <xf numFmtId="1" fontId="5" fillId="0" borderId="104" xfId="0" applyNumberFormat="1" applyFont="1" applyBorder="1" applyAlignment="1">
      <alignment horizontal="center" vertical="center"/>
    </xf>
    <xf numFmtId="1" fontId="5" fillId="0" borderId="105" xfId="0" applyNumberFormat="1" applyFont="1" applyBorder="1" applyAlignment="1">
      <alignment horizontal="center" vertical="center" wrapText="1"/>
    </xf>
    <xf numFmtId="1" fontId="5" fillId="0" borderId="103" xfId="0" applyNumberFormat="1" applyFont="1" applyBorder="1" applyAlignment="1">
      <alignment horizontal="center" vertical="center"/>
    </xf>
    <xf numFmtId="1" fontId="5" fillId="6" borderId="106" xfId="0" applyNumberFormat="1" applyFont="1" applyFill="1" applyBorder="1" applyProtection="1">
      <protection locked="0"/>
    </xf>
    <xf numFmtId="1" fontId="5" fillId="6" borderId="107" xfId="0" applyNumberFormat="1" applyFont="1" applyFill="1" applyBorder="1" applyProtection="1">
      <protection locked="0"/>
    </xf>
    <xf numFmtId="1" fontId="5" fillId="7" borderId="107" xfId="1" applyNumberFormat="1" applyFont="1" applyBorder="1" applyProtection="1">
      <protection locked="0"/>
    </xf>
    <xf numFmtId="1" fontId="5" fillId="7" borderId="108" xfId="1" applyNumberFormat="1" applyFont="1" applyBorder="1" applyProtection="1">
      <protection locked="0"/>
    </xf>
    <xf numFmtId="1" fontId="1" fillId="0" borderId="101" xfId="0" applyNumberFormat="1" applyFont="1" applyBorder="1" applyAlignment="1">
      <alignment horizontal="center" vertical="center"/>
    </xf>
    <xf numFmtId="1" fontId="5" fillId="0" borderId="102" xfId="0" applyNumberFormat="1" applyFont="1" applyBorder="1"/>
    <xf numFmtId="1" fontId="5" fillId="5" borderId="103" xfId="0" applyNumberFormat="1" applyFont="1" applyFill="1" applyBorder="1" applyAlignment="1">
      <alignment horizontal="center" vertical="center" wrapText="1"/>
    </xf>
    <xf numFmtId="1" fontId="5" fillId="5" borderId="104" xfId="0" applyNumberFormat="1" applyFont="1" applyFill="1" applyBorder="1" applyAlignment="1">
      <alignment horizontal="center" vertical="center" wrapText="1"/>
    </xf>
    <xf numFmtId="1" fontId="5" fillId="5" borderId="105" xfId="0" applyNumberFormat="1" applyFont="1" applyFill="1" applyBorder="1" applyAlignment="1">
      <alignment horizontal="center" vertical="center" wrapText="1"/>
    </xf>
    <xf numFmtId="1" fontId="5" fillId="5" borderId="102" xfId="0" applyNumberFormat="1" applyFont="1" applyFill="1" applyBorder="1" applyAlignment="1">
      <alignment horizontal="center" vertical="center" wrapText="1"/>
    </xf>
    <xf numFmtId="1" fontId="5" fillId="0" borderId="102" xfId="0" applyNumberFormat="1" applyFont="1" applyBorder="1" applyAlignment="1">
      <alignment horizontal="center" vertical="center" wrapText="1"/>
    </xf>
    <xf numFmtId="1" fontId="5" fillId="10" borderId="103" xfId="0" applyNumberFormat="1" applyFont="1" applyFill="1" applyBorder="1" applyAlignment="1">
      <alignment horizontal="center" vertical="center" wrapText="1"/>
    </xf>
    <xf numFmtId="1" fontId="5" fillId="0" borderId="103" xfId="0" applyNumberFormat="1" applyFont="1" applyBorder="1" applyAlignment="1" applyProtection="1">
      <alignment horizontal="center" vertical="center" wrapText="1"/>
      <protection hidden="1"/>
    </xf>
    <xf numFmtId="1" fontId="5" fillId="0" borderId="104" xfId="0" applyNumberFormat="1" applyFont="1" applyBorder="1" applyAlignment="1" applyProtection="1">
      <alignment horizontal="center" vertical="center" wrapText="1"/>
      <protection hidden="1"/>
    </xf>
    <xf numFmtId="1" fontId="5" fillId="5" borderId="109" xfId="0" applyNumberFormat="1" applyFont="1" applyFill="1" applyBorder="1" applyProtection="1">
      <protection locked="0"/>
    </xf>
    <xf numFmtId="1" fontId="5" fillId="6" borderId="108" xfId="0" applyNumberFormat="1" applyFont="1" applyFill="1" applyBorder="1" applyProtection="1">
      <protection locked="0"/>
    </xf>
    <xf numFmtId="1" fontId="5" fillId="6" borderId="110" xfId="0" applyNumberFormat="1" applyFont="1" applyFill="1" applyBorder="1" applyProtection="1">
      <protection locked="0"/>
    </xf>
    <xf numFmtId="1" fontId="1" fillId="0" borderId="102" xfId="0" applyNumberFormat="1" applyFont="1" applyBorder="1" applyAlignment="1">
      <alignment horizontal="center" vertical="center"/>
    </xf>
    <xf numFmtId="1" fontId="5" fillId="0" borderId="103" xfId="0" applyNumberFormat="1" applyFont="1" applyBorder="1"/>
    <xf numFmtId="1" fontId="5" fillId="0" borderId="105" xfId="0" applyNumberFormat="1" applyFont="1" applyBorder="1"/>
    <xf numFmtId="1" fontId="5" fillId="0" borderId="102" xfId="0" applyNumberFormat="1" applyFont="1" applyBorder="1" applyAlignment="1">
      <alignment horizontal="center" vertical="center"/>
    </xf>
    <xf numFmtId="1" fontId="5" fillId="0" borderId="111" xfId="0" applyNumberFormat="1" applyFont="1" applyBorder="1" applyAlignment="1">
      <alignment horizontal="center" vertical="center" wrapText="1"/>
    </xf>
    <xf numFmtId="1" fontId="5" fillId="0" borderId="109" xfId="0" applyNumberFormat="1" applyFont="1" applyBorder="1"/>
    <xf numFmtId="1" fontId="5" fillId="0" borderId="112" xfId="0" applyNumberFormat="1" applyFont="1" applyBorder="1"/>
    <xf numFmtId="1" fontId="5" fillId="6" borderId="113" xfId="0" applyNumberFormat="1" applyFont="1" applyFill="1" applyBorder="1" applyProtection="1">
      <protection locked="0"/>
    </xf>
    <xf numFmtId="1" fontId="5" fillId="6" borderId="112" xfId="0" applyNumberFormat="1" applyFont="1" applyFill="1" applyBorder="1" applyProtection="1">
      <protection locked="0"/>
    </xf>
    <xf numFmtId="1" fontId="5" fillId="0" borderId="103" xfId="0" applyNumberFormat="1" applyFont="1" applyBorder="1" applyAlignment="1">
      <alignment horizontal="right"/>
    </xf>
    <xf numFmtId="1" fontId="5" fillId="8" borderId="107" xfId="0" applyNumberFormat="1" applyFont="1" applyFill="1" applyBorder="1" applyAlignment="1">
      <alignment horizontal="right"/>
    </xf>
    <xf numFmtId="1" fontId="5" fillId="0" borderId="108" xfId="0" applyNumberFormat="1" applyFont="1" applyBorder="1" applyAlignment="1">
      <alignment horizontal="right"/>
    </xf>
    <xf numFmtId="1" fontId="5" fillId="8" borderId="106" xfId="0" applyNumberFormat="1" applyFont="1" applyFill="1" applyBorder="1"/>
    <xf numFmtId="1" fontId="5" fillId="8" borderId="112" xfId="0" applyNumberFormat="1" applyFont="1" applyFill="1" applyBorder="1"/>
    <xf numFmtId="1" fontId="5" fillId="6" borderId="109" xfId="0" applyNumberFormat="1" applyFont="1" applyFill="1" applyBorder="1" applyProtection="1">
      <protection locked="0"/>
    </xf>
    <xf numFmtId="1" fontId="5" fillId="0" borderId="111" xfId="0" applyNumberFormat="1" applyFont="1" applyBorder="1"/>
    <xf numFmtId="1" fontId="5" fillId="0" borderId="109" xfId="0" applyNumberFormat="1" applyFont="1" applyBorder="1" applyAlignment="1">
      <alignment vertical="center"/>
    </xf>
    <xf numFmtId="1" fontId="5" fillId="0" borderId="106" xfId="0" applyNumberFormat="1" applyFont="1" applyBorder="1" applyAlignment="1">
      <alignment horizontal="right"/>
    </xf>
    <xf numFmtId="1" fontId="5" fillId="0" borderId="107" xfId="0" applyNumberFormat="1" applyFont="1" applyBorder="1" applyAlignment="1">
      <alignment horizontal="right"/>
    </xf>
    <xf numFmtId="1" fontId="5" fillId="0" borderId="112" xfId="0" applyNumberFormat="1" applyFont="1" applyBorder="1" applyAlignment="1">
      <alignment horizontal="right"/>
    </xf>
    <xf numFmtId="1" fontId="5" fillId="6" borderId="114" xfId="0" applyNumberFormat="1" applyFont="1" applyFill="1" applyBorder="1" applyProtection="1">
      <protection locked="0"/>
    </xf>
    <xf numFmtId="1" fontId="1" fillId="0" borderId="115" xfId="0" applyNumberFormat="1" applyFont="1" applyBorder="1" applyAlignment="1">
      <alignment horizontal="center" vertical="center"/>
    </xf>
    <xf numFmtId="1" fontId="5" fillId="0" borderId="116" xfId="0" applyNumberFormat="1" applyFont="1" applyBorder="1" applyAlignment="1">
      <alignment horizontal="center" vertical="center"/>
    </xf>
    <xf numFmtId="1" fontId="5" fillId="10" borderId="117" xfId="0" applyNumberFormat="1" applyFont="1" applyFill="1" applyBorder="1" applyAlignment="1">
      <alignment horizontal="center" vertical="center" wrapText="1"/>
    </xf>
    <xf numFmtId="1" fontId="5" fillId="0" borderId="117" xfId="0" applyNumberFormat="1" applyFont="1" applyBorder="1" applyAlignment="1" applyProtection="1">
      <alignment horizontal="center" vertical="center" wrapText="1"/>
      <protection hidden="1"/>
    </xf>
    <xf numFmtId="1" fontId="5" fillId="6" borderId="118" xfId="0" applyNumberFormat="1" applyFont="1" applyFill="1" applyBorder="1" applyProtection="1">
      <protection locked="0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15" xfId="0" applyNumberFormat="1" applyFont="1" applyBorder="1" applyAlignment="1">
      <alignment horizontal="center" vertical="center" wrapText="1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17" xfId="0" applyNumberFormat="1" applyFont="1" applyBorder="1" applyAlignment="1">
      <alignment horizontal="center" vertical="center"/>
    </xf>
    <xf numFmtId="1" fontId="5" fillId="0" borderId="118" xfId="0" applyNumberFormat="1" applyFont="1" applyBorder="1" applyAlignment="1">
      <alignment horizontal="right"/>
    </xf>
    <xf numFmtId="1" fontId="6" fillId="0" borderId="116" xfId="0" applyNumberFormat="1" applyFont="1" applyBorder="1"/>
    <xf numFmtId="1" fontId="5" fillId="0" borderId="118" xfId="0" applyNumberFormat="1" applyFont="1" applyBorder="1" applyAlignment="1">
      <alignment horizontal="center" vertical="center" wrapText="1"/>
    </xf>
    <xf numFmtId="1" fontId="5" fillId="7" borderId="120" xfId="1" applyNumberFormat="1" applyFont="1" applyBorder="1" applyProtection="1">
      <protection locked="0"/>
    </xf>
    <xf numFmtId="1" fontId="5" fillId="7" borderId="121" xfId="1" applyNumberFormat="1" applyFont="1" applyBorder="1" applyProtection="1">
      <protection locked="0"/>
    </xf>
    <xf numFmtId="1" fontId="5" fillId="0" borderId="115" xfId="0" applyNumberFormat="1" applyFont="1" applyBorder="1"/>
    <xf numFmtId="1" fontId="5" fillId="7" borderId="122" xfId="1" applyNumberFormat="1" applyFont="1" applyBorder="1" applyProtection="1">
      <protection locked="0"/>
    </xf>
    <xf numFmtId="1" fontId="5" fillId="7" borderId="123" xfId="1" applyNumberFormat="1" applyFont="1" applyBorder="1" applyProtection="1">
      <protection locked="0"/>
    </xf>
    <xf numFmtId="1" fontId="5" fillId="0" borderId="129" xfId="0" applyNumberFormat="1" applyFont="1" applyBorder="1" applyAlignment="1">
      <alignment horizontal="center" vertical="center" wrapText="1"/>
    </xf>
    <xf numFmtId="1" fontId="5" fillId="0" borderId="125" xfId="0" applyNumberFormat="1" applyFont="1" applyBorder="1" applyAlignment="1">
      <alignment horizontal="center" vertical="center" wrapText="1"/>
    </xf>
    <xf numFmtId="1" fontId="5" fillId="0" borderId="126" xfId="0" applyNumberFormat="1" applyFont="1" applyBorder="1" applyAlignment="1">
      <alignment horizontal="center" vertical="center"/>
    </xf>
    <xf numFmtId="1" fontId="1" fillId="0" borderId="125" xfId="0" applyNumberFormat="1" applyFont="1" applyBorder="1" applyAlignment="1">
      <alignment horizontal="center" vertical="center"/>
    </xf>
    <xf numFmtId="1" fontId="5" fillId="5" borderId="128" xfId="0" applyNumberFormat="1" applyFont="1" applyFill="1" applyBorder="1" applyAlignment="1">
      <alignment horizontal="center" vertical="center" wrapText="1"/>
    </xf>
    <xf numFmtId="1" fontId="5" fillId="5" borderId="129" xfId="0" applyNumberFormat="1" applyFont="1" applyFill="1" applyBorder="1" applyAlignment="1">
      <alignment horizontal="center" vertical="center" wrapText="1"/>
    </xf>
    <xf numFmtId="1" fontId="5" fillId="10" borderId="127" xfId="0" applyNumberFormat="1" applyFont="1" applyFill="1" applyBorder="1" applyAlignment="1">
      <alignment horizontal="center" vertical="center" wrapText="1"/>
    </xf>
    <xf numFmtId="1" fontId="5" fillId="0" borderId="127" xfId="0" applyNumberFormat="1" applyFont="1" applyBorder="1" applyAlignment="1" applyProtection="1">
      <alignment horizontal="center" vertical="center" wrapText="1"/>
      <protection hidden="1"/>
    </xf>
    <xf numFmtId="1" fontId="5" fillId="5" borderId="128" xfId="0" applyNumberFormat="1" applyFont="1" applyFill="1" applyBorder="1" applyProtection="1">
      <protection locked="0"/>
    </xf>
    <xf numFmtId="1" fontId="5" fillId="6" borderId="130" xfId="0" applyNumberFormat="1" applyFont="1" applyFill="1" applyBorder="1" applyProtection="1">
      <protection locked="0"/>
    </xf>
    <xf numFmtId="1" fontId="5" fillId="6" borderId="131" xfId="0" applyNumberFormat="1" applyFont="1" applyFill="1" applyBorder="1" applyProtection="1">
      <protection locked="0"/>
    </xf>
    <xf numFmtId="1" fontId="5" fillId="6" borderId="132" xfId="0" applyNumberFormat="1" applyFont="1" applyFill="1" applyBorder="1" applyProtection="1">
      <protection locked="0"/>
    </xf>
    <xf numFmtId="1" fontId="5" fillId="0" borderId="127" xfId="0" applyNumberFormat="1" applyFont="1" applyBorder="1" applyAlignment="1">
      <alignment horizontal="center" vertical="center" wrapText="1"/>
    </xf>
    <xf numFmtId="1" fontId="5" fillId="0" borderId="127" xfId="0" applyNumberFormat="1" applyFont="1" applyBorder="1" applyAlignment="1">
      <alignment horizontal="center" vertical="center"/>
    </xf>
    <xf numFmtId="1" fontId="5" fillId="0" borderId="124" xfId="0" applyNumberFormat="1" applyFont="1" applyBorder="1" applyAlignment="1">
      <alignment horizontal="center" vertical="center" wrapText="1"/>
    </xf>
    <xf numFmtId="1" fontId="5" fillId="0" borderId="131" xfId="0" applyNumberFormat="1" applyFont="1" applyBorder="1" applyAlignment="1">
      <alignment horizontal="right"/>
    </xf>
    <xf numFmtId="1" fontId="5" fillId="6" borderId="134" xfId="0" applyNumberFormat="1" applyFont="1" applyFill="1" applyBorder="1" applyProtection="1">
      <protection locked="0"/>
    </xf>
    <xf numFmtId="1" fontId="5" fillId="6" borderId="124" xfId="0" applyNumberFormat="1" applyFont="1" applyFill="1" applyBorder="1" applyProtection="1">
      <protection locked="0"/>
    </xf>
    <xf numFmtId="1" fontId="5" fillId="6" borderId="135" xfId="0" applyNumberFormat="1" applyFont="1" applyFill="1" applyBorder="1" applyProtection="1">
      <protection locked="0"/>
    </xf>
    <xf numFmtId="1" fontId="5" fillId="6" borderId="128" xfId="0" applyNumberFormat="1" applyFont="1" applyFill="1" applyBorder="1" applyProtection="1">
      <protection locked="0"/>
    </xf>
    <xf numFmtId="1" fontId="5" fillId="0" borderId="125" xfId="0" applyNumberFormat="1" applyFont="1" applyBorder="1"/>
    <xf numFmtId="1" fontId="6" fillId="0" borderId="126" xfId="0" applyNumberFormat="1" applyFont="1" applyBorder="1"/>
    <xf numFmtId="1" fontId="5" fillId="0" borderId="130" xfId="0" applyNumberFormat="1" applyFont="1" applyBorder="1" applyAlignment="1">
      <alignment horizontal="center" vertical="center" wrapText="1"/>
    </xf>
    <xf numFmtId="1" fontId="5" fillId="0" borderId="131" xfId="0" applyNumberFormat="1" applyFont="1" applyBorder="1" applyAlignment="1">
      <alignment horizontal="center" vertical="center" wrapText="1"/>
    </xf>
    <xf numFmtId="1" fontId="5" fillId="0" borderId="130" xfId="0" applyNumberFormat="1" applyFont="1" applyBorder="1" applyAlignment="1">
      <alignment horizontal="right"/>
    </xf>
    <xf numFmtId="1" fontId="5" fillId="8" borderId="130" xfId="0" applyNumberFormat="1" applyFont="1" applyFill="1" applyBorder="1"/>
    <xf numFmtId="1" fontId="5" fillId="7" borderId="136" xfId="1" applyNumberFormat="1" applyFont="1" applyBorder="1" applyProtection="1">
      <protection locked="0"/>
    </xf>
    <xf numFmtId="1" fontId="5" fillId="6" borderId="137" xfId="0" applyNumberFormat="1" applyFont="1" applyFill="1" applyBorder="1" applyProtection="1">
      <protection locked="0"/>
    </xf>
    <xf numFmtId="1" fontId="5" fillId="6" borderId="138" xfId="0" applyNumberFormat="1" applyFont="1" applyFill="1" applyBorder="1" applyProtection="1">
      <protection locked="0"/>
    </xf>
    <xf numFmtId="1" fontId="5" fillId="6" borderId="139" xfId="0" applyNumberFormat="1" applyFont="1" applyFill="1" applyBorder="1" applyProtection="1">
      <protection locked="0"/>
    </xf>
    <xf numFmtId="1" fontId="5" fillId="7" borderId="140" xfId="1" applyNumberFormat="1" applyFont="1" applyBorder="1" applyProtection="1">
      <protection locked="0"/>
    </xf>
    <xf numFmtId="1" fontId="5" fillId="0" borderId="145" xfId="0" applyNumberFormat="1" applyFont="1" applyBorder="1" applyAlignment="1">
      <alignment horizontal="center" vertical="center" wrapText="1"/>
    </xf>
    <xf numFmtId="1" fontId="5" fillId="0" borderId="141" xfId="0" applyNumberFormat="1" applyFont="1" applyBorder="1" applyAlignment="1">
      <alignment horizontal="center" vertical="center" wrapText="1"/>
    </xf>
    <xf numFmtId="1" fontId="5" fillId="0" borderId="142" xfId="0" applyNumberFormat="1" applyFont="1" applyBorder="1" applyAlignment="1">
      <alignment horizontal="center" vertical="center"/>
    </xf>
    <xf numFmtId="1" fontId="1" fillId="0" borderId="141" xfId="0" applyNumberFormat="1" applyFont="1" applyBorder="1" applyAlignment="1">
      <alignment horizontal="center" vertical="center"/>
    </xf>
    <xf numFmtId="1" fontId="5" fillId="5" borderId="144" xfId="0" applyNumberFormat="1" applyFont="1" applyFill="1" applyBorder="1" applyAlignment="1">
      <alignment horizontal="center" vertical="center" wrapText="1"/>
    </xf>
    <xf numFmtId="1" fontId="5" fillId="5" borderId="145" xfId="0" applyNumberFormat="1" applyFont="1" applyFill="1" applyBorder="1" applyAlignment="1">
      <alignment horizontal="center" vertical="center" wrapText="1"/>
    </xf>
    <xf numFmtId="1" fontId="5" fillId="10" borderId="143" xfId="0" applyNumberFormat="1" applyFont="1" applyFill="1" applyBorder="1" applyAlignment="1">
      <alignment horizontal="center" vertical="center" wrapText="1"/>
    </xf>
    <xf numFmtId="1" fontId="5" fillId="0" borderId="143" xfId="0" applyNumberFormat="1" applyFont="1" applyBorder="1" applyAlignment="1" applyProtection="1">
      <alignment horizontal="center" vertical="center" wrapText="1"/>
      <protection hidden="1"/>
    </xf>
    <xf numFmtId="1" fontId="5" fillId="5" borderId="144" xfId="0" applyNumberFormat="1" applyFont="1" applyFill="1" applyBorder="1" applyProtection="1">
      <protection locked="0"/>
    </xf>
    <xf numFmtId="1" fontId="5" fillId="6" borderId="146" xfId="0" applyNumberFormat="1" applyFont="1" applyFill="1" applyBorder="1" applyProtection="1">
      <protection locked="0"/>
    </xf>
    <xf numFmtId="1" fontId="5" fillId="6" borderId="147" xfId="0" applyNumberFormat="1" applyFont="1" applyFill="1" applyBorder="1" applyProtection="1">
      <protection locked="0"/>
    </xf>
    <xf numFmtId="1" fontId="1" fillId="0" borderId="148" xfId="0" applyNumberFormat="1" applyFont="1" applyBorder="1" applyAlignment="1">
      <alignment horizontal="center" vertical="center"/>
    </xf>
    <xf numFmtId="1" fontId="5" fillId="0" borderId="143" xfId="0" applyNumberFormat="1" applyFont="1" applyBorder="1" applyAlignment="1">
      <alignment horizontal="center" vertical="center" wrapText="1"/>
    </xf>
    <xf numFmtId="1" fontId="5" fillId="0" borderId="143" xfId="0" applyNumberFormat="1" applyFont="1" applyBorder="1" applyAlignment="1">
      <alignment horizontal="center" vertical="center"/>
    </xf>
    <xf numFmtId="1" fontId="5" fillId="0" borderId="146" xfId="0" applyNumberFormat="1" applyFont="1" applyBorder="1" applyAlignment="1">
      <alignment horizontal="right"/>
    </xf>
    <xf numFmtId="1" fontId="5" fillId="6" borderId="144" xfId="0" applyNumberFormat="1" applyFont="1" applyFill="1" applyBorder="1" applyProtection="1">
      <protection locked="0"/>
    </xf>
    <xf numFmtId="1" fontId="5" fillId="0" borderId="150" xfId="0" applyNumberFormat="1" applyFont="1" applyBorder="1"/>
    <xf numFmtId="1" fontId="5" fillId="8" borderId="151" xfId="0" applyNumberFormat="1" applyFont="1" applyFill="1" applyBorder="1" applyAlignment="1">
      <alignment horizontal="right"/>
    </xf>
    <xf numFmtId="1" fontId="5" fillId="0" borderId="152" xfId="0" applyNumberFormat="1" applyFont="1" applyBorder="1" applyAlignment="1">
      <alignment horizontal="right"/>
    </xf>
    <xf numFmtId="1" fontId="5" fillId="8" borderId="153" xfId="0" applyNumberFormat="1" applyFont="1" applyFill="1" applyBorder="1"/>
    <xf numFmtId="1" fontId="5" fillId="8" borderId="154" xfId="0" applyNumberFormat="1" applyFont="1" applyFill="1" applyBorder="1"/>
    <xf numFmtId="1" fontId="5" fillId="6" borderId="152" xfId="0" applyNumberFormat="1" applyFont="1" applyFill="1" applyBorder="1" applyProtection="1">
      <protection locked="0"/>
    </xf>
    <xf numFmtId="1" fontId="5" fillId="6" borderId="155" xfId="0" applyNumberFormat="1" applyFont="1" applyFill="1" applyBorder="1" applyProtection="1">
      <protection locked="0"/>
    </xf>
    <xf numFmtId="1" fontId="5" fillId="6" borderId="154" xfId="0" applyNumberFormat="1" applyFont="1" applyFill="1" applyBorder="1" applyProtection="1">
      <protection locked="0"/>
    </xf>
    <xf numFmtId="1" fontId="5" fillId="6" borderId="150" xfId="0" applyNumberFormat="1" applyFont="1" applyFill="1" applyBorder="1" applyProtection="1">
      <protection locked="0"/>
    </xf>
    <xf numFmtId="1" fontId="5" fillId="6" borderId="156" xfId="0" applyNumberFormat="1" applyFont="1" applyFill="1" applyBorder="1" applyProtection="1">
      <protection locked="0"/>
    </xf>
    <xf numFmtId="1" fontId="5" fillId="0" borderId="157" xfId="0" applyNumberFormat="1" applyFont="1" applyBorder="1"/>
    <xf numFmtId="1" fontId="5" fillId="0" borderId="158" xfId="0" applyNumberFormat="1" applyFont="1" applyBorder="1"/>
    <xf numFmtId="1" fontId="5" fillId="0" borderId="141" xfId="0" applyNumberFormat="1" applyFont="1" applyBorder="1"/>
    <xf numFmtId="1" fontId="5" fillId="0" borderId="159" xfId="0" applyNumberFormat="1" applyFont="1" applyBorder="1"/>
    <xf numFmtId="1" fontId="6" fillId="0" borderId="142" xfId="0" applyNumberFormat="1" applyFont="1" applyBorder="1"/>
    <xf numFmtId="1" fontId="5" fillId="0" borderId="138" xfId="0" applyNumberFormat="1" applyFont="1" applyBorder="1" applyAlignment="1">
      <alignment horizontal="center" vertical="center" wrapText="1"/>
    </xf>
    <xf numFmtId="1" fontId="5" fillId="0" borderId="146" xfId="0" applyNumberFormat="1" applyFont="1" applyBorder="1" applyAlignment="1">
      <alignment horizontal="center" vertical="center" wrapText="1"/>
    </xf>
    <xf numFmtId="1" fontId="5" fillId="0" borderId="158" xfId="0" applyNumberFormat="1" applyFont="1" applyBorder="1" applyAlignment="1">
      <alignment horizontal="center" vertical="center" wrapText="1"/>
    </xf>
    <xf numFmtId="1" fontId="5" fillId="0" borderId="157" xfId="0" applyNumberFormat="1" applyFont="1" applyBorder="1" applyAlignment="1">
      <alignment horizontal="center" vertical="center" wrapText="1"/>
    </xf>
    <xf numFmtId="1" fontId="5" fillId="0" borderId="159" xfId="0" applyNumberFormat="1" applyFont="1" applyBorder="1" applyAlignment="1">
      <alignment horizontal="center" vertical="center" wrapText="1"/>
    </xf>
    <xf numFmtId="1" fontId="5" fillId="0" borderId="150" xfId="0" applyNumberFormat="1" applyFont="1" applyBorder="1" applyAlignment="1">
      <alignment vertical="center"/>
    </xf>
    <xf numFmtId="1" fontId="5" fillId="0" borderId="153" xfId="0" applyNumberFormat="1" applyFont="1" applyBorder="1" applyAlignment="1">
      <alignment horizontal="right"/>
    </xf>
    <xf numFmtId="1" fontId="5" fillId="0" borderId="151" xfId="0" applyNumberFormat="1" applyFont="1" applyBorder="1" applyAlignment="1">
      <alignment horizontal="right"/>
    </xf>
    <xf numFmtId="1" fontId="5" fillId="0" borderId="154" xfId="0" applyNumberFormat="1" applyFont="1" applyBorder="1" applyAlignment="1">
      <alignment horizontal="right"/>
    </xf>
    <xf numFmtId="1" fontId="5" fillId="6" borderId="153" xfId="0" applyNumberFormat="1" applyFont="1" applyFill="1" applyBorder="1" applyProtection="1">
      <protection locked="0"/>
    </xf>
    <xf numFmtId="1" fontId="5" fillId="6" borderId="160" xfId="0" applyNumberFormat="1" applyFont="1" applyFill="1" applyBorder="1" applyProtection="1">
      <protection locked="0"/>
    </xf>
    <xf numFmtId="1" fontId="5" fillId="0" borderId="138" xfId="0" applyNumberFormat="1" applyFont="1" applyBorder="1" applyAlignment="1">
      <alignment horizontal="right"/>
    </xf>
    <xf numFmtId="1" fontId="5" fillId="8" borderId="138" xfId="0" applyNumberFormat="1" applyFont="1" applyFill="1" applyBorder="1"/>
    <xf numFmtId="1" fontId="5" fillId="7" borderId="161" xfId="1" applyNumberFormat="1" applyFont="1" applyBorder="1" applyProtection="1">
      <protection locked="0"/>
    </xf>
    <xf numFmtId="1" fontId="5" fillId="7" borderId="162" xfId="1" applyNumberFormat="1" applyFont="1" applyBorder="1" applyProtection="1">
      <protection locked="0"/>
    </xf>
    <xf numFmtId="1" fontId="5" fillId="0" borderId="166" xfId="0" applyNumberFormat="1" applyFont="1" applyBorder="1" applyAlignment="1">
      <alignment horizontal="center" vertical="center" wrapText="1"/>
    </xf>
    <xf numFmtId="1" fontId="5" fillId="0" borderId="166" xfId="0" applyNumberFormat="1" applyFont="1" applyBorder="1" applyAlignment="1">
      <alignment horizontal="center" vertical="center"/>
    </xf>
    <xf numFmtId="1" fontId="5" fillId="0" borderId="164" xfId="0" applyNumberFormat="1" applyFont="1" applyBorder="1" applyAlignment="1">
      <alignment horizontal="center" vertical="center"/>
    </xf>
    <xf numFmtId="1" fontId="5" fillId="0" borderId="157" xfId="0" applyNumberFormat="1" applyFont="1" applyBorder="1" applyAlignment="1">
      <alignment horizontal="center" vertical="center"/>
    </xf>
    <xf numFmtId="1" fontId="5" fillId="6" borderId="151" xfId="0" applyNumberFormat="1" applyFont="1" applyFill="1" applyBorder="1" applyProtection="1">
      <protection locked="0"/>
    </xf>
    <xf numFmtId="1" fontId="5" fillId="7" borderId="151" xfId="1" applyNumberFormat="1" applyFont="1" applyBorder="1" applyProtection="1">
      <protection locked="0"/>
    </xf>
    <xf numFmtId="1" fontId="5" fillId="7" borderId="152" xfId="1" applyNumberFormat="1" applyFont="1" applyBorder="1" applyProtection="1">
      <protection locked="0"/>
    </xf>
    <xf numFmtId="1" fontId="5" fillId="0" borderId="148" xfId="0" applyNumberFormat="1" applyFont="1" applyBorder="1"/>
    <xf numFmtId="1" fontId="5" fillId="5" borderId="157" xfId="0" applyNumberFormat="1" applyFont="1" applyFill="1" applyBorder="1" applyAlignment="1">
      <alignment horizontal="center" vertical="center" wrapText="1"/>
    </xf>
    <xf numFmtId="1" fontId="5" fillId="5" borderId="166" xfId="0" applyNumberFormat="1" applyFont="1" applyFill="1" applyBorder="1" applyAlignment="1">
      <alignment horizontal="center" vertical="center" wrapText="1"/>
    </xf>
    <xf numFmtId="1" fontId="5" fillId="5" borderId="158" xfId="0" applyNumberFormat="1" applyFont="1" applyFill="1" applyBorder="1" applyAlignment="1">
      <alignment horizontal="center" vertical="center" wrapText="1"/>
    </xf>
    <xf numFmtId="1" fontId="5" fillId="5" borderId="148" xfId="0" applyNumberFormat="1" applyFont="1" applyFill="1" applyBorder="1" applyAlignment="1">
      <alignment horizontal="center" vertical="center" wrapText="1"/>
    </xf>
    <xf numFmtId="1" fontId="5" fillId="0" borderId="148" xfId="0" applyNumberFormat="1" applyFont="1" applyBorder="1" applyAlignment="1">
      <alignment horizontal="center" vertical="center" wrapText="1"/>
    </xf>
    <xf numFmtId="1" fontId="5" fillId="10" borderId="157" xfId="0" applyNumberFormat="1" applyFont="1" applyFill="1" applyBorder="1" applyAlignment="1">
      <alignment horizontal="center" vertical="center" wrapText="1"/>
    </xf>
    <xf numFmtId="1" fontId="5" fillId="10" borderId="165" xfId="0" applyNumberFormat="1" applyFont="1" applyFill="1" applyBorder="1" applyAlignment="1">
      <alignment horizontal="center" vertical="center" wrapText="1"/>
    </xf>
    <xf numFmtId="1" fontId="5" fillId="0" borderId="157" xfId="0" applyNumberFormat="1" applyFont="1" applyBorder="1" applyAlignment="1" applyProtection="1">
      <alignment horizontal="center" vertical="center" wrapText="1"/>
      <protection hidden="1"/>
    </xf>
    <xf numFmtId="1" fontId="5" fillId="0" borderId="166" xfId="0" applyNumberFormat="1" applyFont="1" applyBorder="1" applyAlignment="1" applyProtection="1">
      <alignment horizontal="center" vertical="center" wrapText="1"/>
      <protection hidden="1"/>
    </xf>
    <xf numFmtId="1" fontId="5" fillId="0" borderId="165" xfId="0" applyNumberFormat="1" applyFont="1" applyBorder="1" applyAlignment="1" applyProtection="1">
      <alignment horizontal="center" vertical="center" wrapText="1"/>
      <protection hidden="1"/>
    </xf>
    <xf numFmtId="1" fontId="5" fillId="6" borderId="167" xfId="0" applyNumberFormat="1" applyFont="1" applyFill="1" applyBorder="1" applyProtection="1">
      <protection locked="0"/>
    </xf>
    <xf numFmtId="1" fontId="5" fillId="5" borderId="150" xfId="0" applyNumberFormat="1" applyFont="1" applyFill="1" applyBorder="1" applyProtection="1">
      <protection locked="0"/>
    </xf>
    <xf numFmtId="1" fontId="5" fillId="0" borderId="148" xfId="0" applyNumberFormat="1" applyFont="1" applyBorder="1" applyAlignment="1">
      <alignment horizontal="center" vertical="center"/>
    </xf>
    <xf numFmtId="1" fontId="5" fillId="0" borderId="165" xfId="0" applyNumberFormat="1" applyFont="1" applyBorder="1" applyAlignment="1">
      <alignment horizontal="center" vertical="center" wrapText="1"/>
    </xf>
    <xf numFmtId="1" fontId="5" fillId="0" borderId="154" xfId="0" applyNumberFormat="1" applyFont="1" applyBorder="1"/>
    <xf numFmtId="1" fontId="5" fillId="0" borderId="165" xfId="0" applyNumberFormat="1" applyFont="1" applyBorder="1" applyAlignment="1">
      <alignment horizontal="center" vertical="center"/>
    </xf>
    <xf numFmtId="1" fontId="5" fillId="0" borderId="157" xfId="0" applyNumberFormat="1" applyFont="1" applyBorder="1" applyAlignment="1">
      <alignment horizontal="right"/>
    </xf>
    <xf numFmtId="1" fontId="5" fillId="0" borderId="167" xfId="0" applyNumberFormat="1" applyFont="1" applyBorder="1" applyAlignment="1">
      <alignment horizontal="right"/>
    </xf>
    <xf numFmtId="1" fontId="5" fillId="0" borderId="163" xfId="0" applyNumberFormat="1" applyFont="1" applyBorder="1"/>
    <xf numFmtId="1" fontId="6" fillId="0" borderId="164" xfId="0" applyNumberFormat="1" applyFont="1" applyBorder="1"/>
    <xf numFmtId="1" fontId="5" fillId="0" borderId="167" xfId="0" applyNumberFormat="1" applyFont="1" applyBorder="1" applyAlignment="1">
      <alignment horizontal="center" vertical="center" wrapText="1"/>
    </xf>
    <xf numFmtId="1" fontId="5" fillId="7" borderId="169" xfId="1" applyNumberFormat="1" applyFont="1" applyBorder="1" applyProtection="1">
      <protection locked="0"/>
    </xf>
    <xf numFmtId="1" fontId="5" fillId="7" borderId="170" xfId="1" applyNumberFormat="1" applyFont="1" applyBorder="1" applyProtection="1">
      <protection locked="0"/>
    </xf>
    <xf numFmtId="1" fontId="5" fillId="0" borderId="172" xfId="0" applyNumberFormat="1" applyFont="1" applyBorder="1" applyAlignment="1">
      <alignment horizontal="center" vertical="center" wrapText="1"/>
    </xf>
    <xf numFmtId="1" fontId="5" fillId="0" borderId="171" xfId="0" applyNumberFormat="1" applyFont="1" applyBorder="1" applyAlignment="1">
      <alignment horizontal="center" vertical="center" wrapText="1"/>
    </xf>
    <xf numFmtId="1" fontId="1" fillId="0" borderId="171" xfId="0" applyNumberFormat="1" applyFont="1" applyBorder="1" applyAlignment="1">
      <alignment horizontal="center" vertical="center"/>
    </xf>
    <xf numFmtId="1" fontId="5" fillId="5" borderId="172" xfId="0" applyNumberFormat="1" applyFont="1" applyFill="1" applyBorder="1" applyAlignment="1">
      <alignment horizontal="center" vertical="center" wrapText="1"/>
    </xf>
    <xf numFmtId="1" fontId="5" fillId="0" borderId="174" xfId="0" applyNumberFormat="1" applyFont="1" applyBorder="1" applyAlignment="1">
      <alignment horizontal="center" vertical="center"/>
    </xf>
    <xf numFmtId="1" fontId="5" fillId="10" borderId="175" xfId="0" applyNumberFormat="1" applyFont="1" applyFill="1" applyBorder="1" applyAlignment="1">
      <alignment horizontal="center" vertical="center" wrapText="1"/>
    </xf>
    <xf numFmtId="1" fontId="5" fillId="0" borderId="175" xfId="0" applyNumberFormat="1" applyFont="1" applyBorder="1" applyAlignment="1" applyProtection="1">
      <alignment horizontal="center" vertical="center" wrapText="1"/>
      <protection hidden="1"/>
    </xf>
    <xf numFmtId="1" fontId="5" fillId="6" borderId="176" xfId="0" applyNumberFormat="1" applyFont="1" applyFill="1" applyBorder="1" applyProtection="1">
      <protection locked="0"/>
    </xf>
    <xf numFmtId="1" fontId="1" fillId="0" borderId="177" xfId="0" applyNumberFormat="1" applyFont="1" applyBorder="1" applyAlignment="1">
      <alignment horizontal="center" vertical="center"/>
    </xf>
    <xf numFmtId="1" fontId="5" fillId="0" borderId="178" xfId="0" applyNumberFormat="1" applyFont="1" applyBorder="1"/>
    <xf numFmtId="1" fontId="5" fillId="0" borderId="179" xfId="0" applyNumberFormat="1" applyFont="1" applyBorder="1"/>
    <xf numFmtId="1" fontId="5" fillId="0" borderId="177" xfId="0" applyNumberFormat="1" applyFont="1" applyBorder="1" applyAlignment="1">
      <alignment horizontal="center" vertical="center"/>
    </xf>
    <xf numFmtId="1" fontId="5" fillId="0" borderId="178" xfId="0" applyNumberFormat="1" applyFont="1" applyBorder="1" applyAlignment="1">
      <alignment horizontal="center" vertical="center" wrapText="1"/>
    </xf>
    <xf numFmtId="1" fontId="5" fillId="0" borderId="180" xfId="0" applyNumberFormat="1" applyFont="1" applyBorder="1" applyAlignment="1">
      <alignment horizontal="center" vertical="center" wrapText="1"/>
    </xf>
    <xf numFmtId="1" fontId="5" fillId="0" borderId="180" xfId="0" applyNumberFormat="1" applyFont="1" applyBorder="1" applyAlignment="1">
      <alignment horizontal="center" vertical="center"/>
    </xf>
    <xf numFmtId="1" fontId="5" fillId="0" borderId="181" xfId="0" applyNumberFormat="1" applyFont="1" applyBorder="1" applyAlignment="1">
      <alignment horizontal="center" vertical="center" wrapText="1"/>
    </xf>
    <xf numFmtId="1" fontId="5" fillId="0" borderId="175" xfId="0" applyNumberFormat="1" applyFont="1" applyBorder="1" applyAlignment="1">
      <alignment horizontal="center" vertical="center" wrapText="1"/>
    </xf>
    <xf numFmtId="1" fontId="5" fillId="0" borderId="182" xfId="0" applyNumberFormat="1" applyFont="1" applyBorder="1"/>
    <xf numFmtId="1" fontId="5" fillId="0" borderId="183" xfId="0" applyNumberFormat="1" applyFont="1" applyBorder="1"/>
    <xf numFmtId="1" fontId="5" fillId="6" borderId="184" xfId="0" applyNumberFormat="1" applyFont="1" applyFill="1" applyBorder="1" applyProtection="1">
      <protection locked="0"/>
    </xf>
    <xf numFmtId="1" fontId="5" fillId="6" borderId="185" xfId="0" applyNumberFormat="1" applyFont="1" applyFill="1" applyBorder="1" applyProtection="1">
      <protection locked="0"/>
    </xf>
    <xf numFmtId="1" fontId="5" fillId="6" borderId="186" xfId="0" applyNumberFormat="1" applyFont="1" applyFill="1" applyBorder="1" applyProtection="1">
      <protection locked="0"/>
    </xf>
    <xf numFmtId="1" fontId="5" fillId="6" borderId="183" xfId="0" applyNumberFormat="1" applyFont="1" applyFill="1" applyBorder="1" applyProtection="1">
      <protection locked="0"/>
    </xf>
    <xf numFmtId="1" fontId="5" fillId="0" borderId="177" xfId="0" applyNumberFormat="1" applyFont="1" applyBorder="1"/>
    <xf numFmtId="1" fontId="5" fillId="0" borderId="178" xfId="0" applyNumberFormat="1" applyFont="1" applyBorder="1" applyAlignment="1">
      <alignment horizontal="center" vertical="center"/>
    </xf>
    <xf numFmtId="1" fontId="5" fillId="0" borderId="175" xfId="0" applyNumberFormat="1" applyFont="1" applyBorder="1" applyAlignment="1">
      <alignment horizontal="center" vertical="center"/>
    </xf>
    <xf numFmtId="1" fontId="5" fillId="0" borderId="178" xfId="0" applyNumberFormat="1" applyFont="1" applyBorder="1" applyAlignment="1">
      <alignment horizontal="right"/>
    </xf>
    <xf numFmtId="1" fontId="5" fillId="0" borderId="176" xfId="0" applyNumberFormat="1" applyFont="1" applyBorder="1" applyAlignment="1">
      <alignment horizontal="right"/>
    </xf>
    <xf numFmtId="1" fontId="5" fillId="8" borderId="185" xfId="0" applyNumberFormat="1" applyFont="1" applyFill="1" applyBorder="1" applyAlignment="1">
      <alignment horizontal="right"/>
    </xf>
    <xf numFmtId="1" fontId="5" fillId="0" borderId="188" xfId="0" applyNumberFormat="1" applyFont="1" applyBorder="1" applyAlignment="1">
      <alignment horizontal="right"/>
    </xf>
    <xf numFmtId="1" fontId="5" fillId="8" borderId="184" xfId="0" applyNumberFormat="1" applyFont="1" applyFill="1" applyBorder="1"/>
    <xf numFmtId="1" fontId="5" fillId="8" borderId="183" xfId="0" applyNumberFormat="1" applyFont="1" applyFill="1" applyBorder="1"/>
    <xf numFmtId="1" fontId="5" fillId="6" borderId="188" xfId="0" applyNumberFormat="1" applyFont="1" applyFill="1" applyBorder="1" applyProtection="1">
      <protection locked="0"/>
    </xf>
    <xf numFmtId="1" fontId="5" fillId="6" borderId="182" xfId="0" applyNumberFormat="1" applyFont="1" applyFill="1" applyBorder="1" applyProtection="1">
      <protection locked="0"/>
    </xf>
    <xf numFmtId="1" fontId="5" fillId="6" borderId="189" xfId="0" applyNumberFormat="1" applyFont="1" applyFill="1" applyBorder="1" applyProtection="1">
      <protection locked="0"/>
    </xf>
    <xf numFmtId="1" fontId="5" fillId="0" borderId="173" xfId="0" applyNumberFormat="1" applyFont="1" applyBorder="1"/>
    <xf numFmtId="1" fontId="5" fillId="0" borderId="181" xfId="0" applyNumberFormat="1" applyFont="1" applyBorder="1"/>
    <xf numFmtId="1" fontId="6" fillId="0" borderId="174" xfId="0" applyNumberFormat="1" applyFont="1" applyBorder="1"/>
    <xf numFmtId="1" fontId="5" fillId="0" borderId="176" xfId="0" applyNumberFormat="1" applyFont="1" applyBorder="1" applyAlignment="1">
      <alignment horizontal="center" vertical="center" wrapText="1"/>
    </xf>
    <xf numFmtId="1" fontId="5" fillId="0" borderId="179" xfId="0" applyNumberFormat="1" applyFont="1" applyBorder="1" applyAlignment="1">
      <alignment horizontal="center" vertical="center" wrapText="1"/>
    </xf>
    <xf numFmtId="1" fontId="5" fillId="0" borderId="182" xfId="0" applyNumberFormat="1" applyFont="1" applyBorder="1" applyAlignment="1">
      <alignment vertical="center"/>
    </xf>
    <xf numFmtId="1" fontId="5" fillId="0" borderId="184" xfId="0" applyNumberFormat="1" applyFont="1" applyBorder="1" applyAlignment="1">
      <alignment horizontal="right"/>
    </xf>
    <xf numFmtId="1" fontId="5" fillId="0" borderId="185" xfId="0" applyNumberFormat="1" applyFont="1" applyBorder="1" applyAlignment="1">
      <alignment horizontal="right"/>
    </xf>
    <xf numFmtId="1" fontId="5" fillId="0" borderId="183" xfId="0" applyNumberFormat="1" applyFont="1" applyBorder="1" applyAlignment="1">
      <alignment horizontal="right"/>
    </xf>
    <xf numFmtId="1" fontId="5" fillId="6" borderId="190" xfId="0" applyNumberFormat="1" applyFont="1" applyFill="1" applyBorder="1" applyProtection="1">
      <protection locked="0"/>
    </xf>
    <xf numFmtId="1" fontId="5" fillId="7" borderId="191" xfId="1" applyNumberFormat="1" applyFont="1" applyBorder="1" applyProtection="1">
      <protection locked="0"/>
    </xf>
    <xf numFmtId="1" fontId="5" fillId="7" borderId="192" xfId="1" applyNumberFormat="1" applyFont="1" applyBorder="1" applyProtection="1">
      <protection locked="0"/>
    </xf>
    <xf numFmtId="1" fontId="5" fillId="0" borderId="196" xfId="0" applyNumberFormat="1" applyFont="1" applyBorder="1" applyAlignment="1">
      <alignment horizontal="center" vertical="center" wrapText="1"/>
    </xf>
    <xf numFmtId="1" fontId="5" fillId="0" borderId="193" xfId="0" applyNumberFormat="1" applyFont="1" applyBorder="1" applyAlignment="1">
      <alignment horizontal="center" vertical="center" wrapText="1"/>
    </xf>
    <xf numFmtId="1" fontId="5" fillId="0" borderId="194" xfId="0" applyNumberFormat="1" applyFont="1" applyBorder="1" applyAlignment="1">
      <alignment horizontal="center" vertical="center"/>
    </xf>
    <xf numFmtId="1" fontId="5" fillId="7" borderId="185" xfId="1" applyNumberFormat="1" applyFont="1" applyBorder="1" applyProtection="1">
      <protection locked="0"/>
    </xf>
    <xf numFmtId="1" fontId="5" fillId="7" borderId="188" xfId="1" applyNumberFormat="1" applyFont="1" applyBorder="1" applyProtection="1">
      <protection locked="0"/>
    </xf>
    <xf numFmtId="1" fontId="1" fillId="0" borderId="193" xfId="0" applyNumberFormat="1" applyFont="1" applyBorder="1" applyAlignment="1">
      <alignment horizontal="center" vertical="center"/>
    </xf>
    <xf numFmtId="1" fontId="5" fillId="5" borderId="178" xfId="0" applyNumberFormat="1" applyFont="1" applyFill="1" applyBorder="1" applyAlignment="1">
      <alignment horizontal="center" vertical="center" wrapText="1"/>
    </xf>
    <xf numFmtId="1" fontId="5" fillId="5" borderId="180" xfId="0" applyNumberFormat="1" applyFont="1" applyFill="1" applyBorder="1" applyAlignment="1">
      <alignment horizontal="center" vertical="center" wrapText="1"/>
    </xf>
    <xf numFmtId="1" fontId="5" fillId="5" borderId="179" xfId="0" applyNumberFormat="1" applyFont="1" applyFill="1" applyBorder="1" applyAlignment="1">
      <alignment horizontal="center" vertical="center" wrapText="1"/>
    </xf>
    <xf numFmtId="1" fontId="5" fillId="5" borderId="177" xfId="0" applyNumberFormat="1" applyFont="1" applyFill="1" applyBorder="1" applyAlignment="1">
      <alignment horizontal="center" vertical="center" wrapText="1"/>
    </xf>
    <xf numFmtId="1" fontId="5" fillId="5" borderId="196" xfId="0" applyNumberFormat="1" applyFont="1" applyFill="1" applyBorder="1" applyAlignment="1">
      <alignment horizontal="center" vertical="center" wrapText="1"/>
    </xf>
    <xf numFmtId="1" fontId="5" fillId="0" borderId="177" xfId="0" applyNumberFormat="1" applyFont="1" applyBorder="1" applyAlignment="1">
      <alignment horizontal="center" vertical="center" wrapText="1"/>
    </xf>
    <xf numFmtId="1" fontId="5" fillId="10" borderId="178" xfId="0" applyNumberFormat="1" applyFont="1" applyFill="1" applyBorder="1" applyAlignment="1">
      <alignment horizontal="center" vertical="center" wrapText="1"/>
    </xf>
    <xf numFmtId="1" fontId="5" fillId="10" borderId="195" xfId="0" applyNumberFormat="1" applyFont="1" applyFill="1" applyBorder="1" applyAlignment="1">
      <alignment horizontal="center" vertical="center" wrapText="1"/>
    </xf>
    <xf numFmtId="1" fontId="5" fillId="0" borderId="178" xfId="0" applyNumberFormat="1" applyFont="1" applyBorder="1" applyAlignment="1" applyProtection="1">
      <alignment horizontal="center" vertical="center" wrapText="1"/>
      <protection hidden="1"/>
    </xf>
    <xf numFmtId="1" fontId="5" fillId="0" borderId="180" xfId="0" applyNumberFormat="1" applyFont="1" applyBorder="1" applyAlignment="1" applyProtection="1">
      <alignment horizontal="center" vertical="center" wrapText="1"/>
      <protection hidden="1"/>
    </xf>
    <xf numFmtId="1" fontId="5" fillId="0" borderId="195" xfId="0" applyNumberFormat="1" applyFont="1" applyBorder="1" applyAlignment="1" applyProtection="1">
      <alignment horizontal="center" vertical="center" wrapText="1"/>
      <protection hidden="1"/>
    </xf>
    <xf numFmtId="1" fontId="5" fillId="6" borderId="197" xfId="0" applyNumberFormat="1" applyFont="1" applyFill="1" applyBorder="1" applyProtection="1">
      <protection locked="0"/>
    </xf>
    <xf numFmtId="1" fontId="5" fillId="5" borderId="182" xfId="0" applyNumberFormat="1" applyFont="1" applyFill="1" applyBorder="1" applyProtection="1">
      <protection locked="0"/>
    </xf>
    <xf numFmtId="1" fontId="5" fillId="0" borderId="195" xfId="0" applyNumberFormat="1" applyFont="1" applyBorder="1" applyAlignment="1">
      <alignment horizontal="center" vertical="center" wrapText="1"/>
    </xf>
    <xf numFmtId="1" fontId="5" fillId="0" borderId="195" xfId="0" applyNumberFormat="1" applyFont="1" applyBorder="1" applyAlignment="1">
      <alignment horizontal="center" vertical="center"/>
    </xf>
    <xf numFmtId="1" fontId="5" fillId="0" borderId="197" xfId="0" applyNumberFormat="1" applyFont="1" applyBorder="1" applyAlignment="1">
      <alignment horizontal="right"/>
    </xf>
    <xf numFmtId="1" fontId="5" fillId="0" borderId="193" xfId="0" applyNumberFormat="1" applyFont="1" applyBorder="1"/>
    <xf numFmtId="1" fontId="6" fillId="0" borderId="194" xfId="0" applyNumberFormat="1" applyFont="1" applyBorder="1"/>
    <xf numFmtId="1" fontId="5" fillId="0" borderId="197" xfId="0" applyNumberFormat="1" applyFont="1" applyBorder="1" applyAlignment="1">
      <alignment horizontal="center" vertical="center" wrapText="1"/>
    </xf>
    <xf numFmtId="1" fontId="5" fillId="7" borderId="199" xfId="1" applyNumberFormat="1" applyFont="1" applyBorder="1" applyProtection="1">
      <protection locked="0"/>
    </xf>
    <xf numFmtId="1" fontId="5" fillId="7" borderId="200" xfId="1" applyNumberFormat="1" applyFont="1" applyBorder="1" applyProtection="1">
      <protection locked="0"/>
    </xf>
    <xf numFmtId="1" fontId="5" fillId="0" borderId="202" xfId="0" applyNumberFormat="1" applyFont="1" applyBorder="1" applyAlignment="1">
      <alignment horizontal="center" vertical="center" wrapText="1"/>
    </xf>
    <xf numFmtId="1" fontId="5" fillId="0" borderId="203" xfId="0" applyNumberFormat="1" applyFont="1" applyBorder="1" applyAlignment="1">
      <alignment horizontal="center" vertical="center" wrapText="1"/>
    </xf>
    <xf numFmtId="1" fontId="5" fillId="0" borderId="203" xfId="0" applyNumberFormat="1" applyFont="1" applyBorder="1" applyAlignment="1">
      <alignment horizontal="center" vertical="center"/>
    </xf>
    <xf numFmtId="1" fontId="5" fillId="0" borderId="204" xfId="0" applyNumberFormat="1" applyFont="1" applyBorder="1" applyAlignment="1">
      <alignment horizontal="center" vertical="center" wrapText="1"/>
    </xf>
    <xf numFmtId="1" fontId="5" fillId="0" borderId="202" xfId="0" applyNumberFormat="1" applyFont="1" applyBorder="1" applyAlignment="1">
      <alignment horizontal="center" vertical="center"/>
    </xf>
    <xf numFmtId="1" fontId="5" fillId="6" borderId="205" xfId="0" applyNumberFormat="1" applyFont="1" applyFill="1" applyBorder="1" applyProtection="1">
      <protection locked="0"/>
    </xf>
    <xf numFmtId="1" fontId="5" fillId="6" borderId="206" xfId="0" applyNumberFormat="1" applyFont="1" applyFill="1" applyBorder="1" applyProtection="1">
      <protection locked="0"/>
    </xf>
    <xf numFmtId="1" fontId="5" fillId="7" borderId="206" xfId="1" applyNumberFormat="1" applyFont="1" applyBorder="1" applyProtection="1">
      <protection locked="0"/>
    </xf>
    <xf numFmtId="1" fontId="5" fillId="7" borderId="207" xfId="1" applyNumberFormat="1" applyFont="1" applyBorder="1" applyProtection="1">
      <protection locked="0"/>
    </xf>
    <xf numFmtId="1" fontId="5" fillId="0" borderId="201" xfId="0" applyNumberFormat="1" applyFont="1" applyBorder="1"/>
    <xf numFmtId="1" fontId="5" fillId="5" borderId="202" xfId="0" applyNumberFormat="1" applyFont="1" applyFill="1" applyBorder="1" applyAlignment="1">
      <alignment horizontal="center" vertical="center" wrapText="1"/>
    </xf>
    <xf numFmtId="1" fontId="5" fillId="5" borderId="203" xfId="0" applyNumberFormat="1" applyFont="1" applyFill="1" applyBorder="1" applyAlignment="1">
      <alignment horizontal="center" vertical="center" wrapText="1"/>
    </xf>
    <xf numFmtId="1" fontId="5" fillId="5" borderId="204" xfId="0" applyNumberFormat="1" applyFont="1" applyFill="1" applyBorder="1" applyAlignment="1">
      <alignment horizontal="center" vertical="center" wrapText="1"/>
    </xf>
    <xf numFmtId="1" fontId="5" fillId="5" borderId="201" xfId="0" applyNumberFormat="1" applyFont="1" applyFill="1" applyBorder="1" applyAlignment="1">
      <alignment horizontal="center" vertical="center" wrapText="1"/>
    </xf>
    <xf numFmtId="1" fontId="5" fillId="0" borderId="201" xfId="0" applyNumberFormat="1" applyFont="1" applyBorder="1" applyAlignment="1">
      <alignment horizontal="center" vertical="center" wrapText="1"/>
    </xf>
    <xf numFmtId="1" fontId="5" fillId="10" borderId="202" xfId="0" applyNumberFormat="1" applyFont="1" applyFill="1" applyBorder="1" applyAlignment="1">
      <alignment horizontal="center" vertical="center" wrapText="1"/>
    </xf>
    <xf numFmtId="1" fontId="5" fillId="0" borderId="202" xfId="0" applyNumberFormat="1" applyFont="1" applyBorder="1" applyAlignment="1" applyProtection="1">
      <alignment horizontal="center" vertical="center" wrapText="1"/>
      <protection hidden="1"/>
    </xf>
    <xf numFmtId="1" fontId="5" fillId="0" borderId="203" xfId="0" applyNumberFormat="1" applyFont="1" applyBorder="1" applyAlignment="1" applyProtection="1">
      <alignment horizontal="center" vertical="center" wrapText="1"/>
      <protection hidden="1"/>
    </xf>
    <xf numFmtId="1" fontId="5" fillId="5" borderId="208" xfId="0" applyNumberFormat="1" applyFont="1" applyFill="1" applyBorder="1" applyProtection="1">
      <protection locked="0"/>
    </xf>
    <xf numFmtId="1" fontId="5" fillId="6" borderId="207" xfId="0" applyNumberFormat="1" applyFont="1" applyFill="1" applyBorder="1" applyProtection="1">
      <protection locked="0"/>
    </xf>
    <xf numFmtId="1" fontId="5" fillId="6" borderId="209" xfId="0" applyNumberFormat="1" applyFont="1" applyFill="1" applyBorder="1" applyProtection="1">
      <protection locked="0"/>
    </xf>
    <xf numFmtId="1" fontId="1" fillId="0" borderId="201" xfId="0" applyNumberFormat="1" applyFont="1" applyBorder="1" applyAlignment="1">
      <alignment horizontal="center" vertical="center"/>
    </xf>
    <xf numFmtId="1" fontId="5" fillId="0" borderId="202" xfId="0" applyNumberFormat="1" applyFont="1" applyBorder="1"/>
    <xf numFmtId="1" fontId="5" fillId="0" borderId="204" xfId="0" applyNumberFormat="1" applyFont="1" applyBorder="1"/>
    <xf numFmtId="1" fontId="5" fillId="0" borderId="201" xfId="0" applyNumberFormat="1" applyFont="1" applyBorder="1" applyAlignment="1">
      <alignment horizontal="center" vertical="center"/>
    </xf>
    <xf numFmtId="1" fontId="5" fillId="0" borderId="210" xfId="0" applyNumberFormat="1" applyFont="1" applyBorder="1" applyAlignment="1">
      <alignment horizontal="center" vertical="center" wrapText="1"/>
    </xf>
    <xf numFmtId="1" fontId="5" fillId="0" borderId="208" xfId="0" applyNumberFormat="1" applyFont="1" applyBorder="1"/>
    <xf numFmtId="1" fontId="5" fillId="0" borderId="211" xfId="0" applyNumberFormat="1" applyFont="1" applyBorder="1"/>
    <xf numFmtId="1" fontId="5" fillId="6" borderId="212" xfId="0" applyNumberFormat="1" applyFont="1" applyFill="1" applyBorder="1" applyProtection="1">
      <protection locked="0"/>
    </xf>
    <xf numFmtId="1" fontId="5" fillId="6" borderId="211" xfId="0" applyNumberFormat="1" applyFont="1" applyFill="1" applyBorder="1" applyProtection="1">
      <protection locked="0"/>
    </xf>
    <xf numFmtId="1" fontId="5" fillId="0" borderId="202" xfId="0" applyNumberFormat="1" applyFont="1" applyBorder="1" applyAlignment="1">
      <alignment horizontal="right"/>
    </xf>
    <xf numFmtId="1" fontId="5" fillId="8" borderId="206" xfId="0" applyNumberFormat="1" applyFont="1" applyFill="1" applyBorder="1" applyAlignment="1">
      <alignment horizontal="right"/>
    </xf>
    <xf numFmtId="1" fontId="5" fillId="0" borderId="207" xfId="0" applyNumberFormat="1" applyFont="1" applyBorder="1" applyAlignment="1">
      <alignment horizontal="right"/>
    </xf>
    <xf numFmtId="1" fontId="5" fillId="8" borderId="205" xfId="0" applyNumberFormat="1" applyFont="1" applyFill="1" applyBorder="1"/>
    <xf numFmtId="1" fontId="5" fillId="8" borderId="211" xfId="0" applyNumberFormat="1" applyFont="1" applyFill="1" applyBorder="1"/>
    <xf numFmtId="1" fontId="5" fillId="6" borderId="208" xfId="0" applyNumberFormat="1" applyFont="1" applyFill="1" applyBorder="1" applyProtection="1">
      <protection locked="0"/>
    </xf>
    <xf numFmtId="1" fontId="5" fillId="0" borderId="210" xfId="0" applyNumberFormat="1" applyFont="1" applyBorder="1"/>
    <xf numFmtId="1" fontId="5" fillId="0" borderId="208" xfId="0" applyNumberFormat="1" applyFont="1" applyBorder="1" applyAlignment="1">
      <alignment vertical="center"/>
    </xf>
    <xf numFmtId="1" fontId="5" fillId="0" borderId="205" xfId="0" applyNumberFormat="1" applyFont="1" applyBorder="1" applyAlignment="1">
      <alignment horizontal="right"/>
    </xf>
    <xf numFmtId="1" fontId="5" fillId="0" borderId="206" xfId="0" applyNumberFormat="1" applyFont="1" applyBorder="1" applyAlignment="1">
      <alignment horizontal="right"/>
    </xf>
    <xf numFmtId="1" fontId="5" fillId="0" borderId="211" xfId="0" applyNumberFormat="1" applyFont="1" applyBorder="1" applyAlignment="1">
      <alignment horizontal="right"/>
    </xf>
    <xf numFmtId="1" fontId="5" fillId="6" borderId="213" xfId="0" applyNumberFormat="1" applyFont="1" applyFill="1" applyBorder="1" applyProtection="1">
      <protection locked="0"/>
    </xf>
    <xf numFmtId="1" fontId="5" fillId="7" borderId="214" xfId="1" applyNumberFormat="1" applyFont="1" applyBorder="1" applyProtection="1">
      <protection locked="0"/>
    </xf>
    <xf numFmtId="1" fontId="5" fillId="0" borderId="215" xfId="0" applyNumberFormat="1" applyFont="1" applyBorder="1"/>
    <xf numFmtId="1" fontId="5" fillId="5" borderId="216" xfId="0" applyNumberFormat="1" applyFont="1" applyFill="1" applyBorder="1" applyAlignment="1">
      <alignment horizontal="center" vertical="center" wrapText="1"/>
    </xf>
    <xf numFmtId="1" fontId="5" fillId="5" borderId="217" xfId="0" applyNumberFormat="1" applyFont="1" applyFill="1" applyBorder="1" applyAlignment="1">
      <alignment horizontal="center" vertical="center" wrapText="1"/>
    </xf>
    <xf numFmtId="1" fontId="5" fillId="5" borderId="218" xfId="0" applyNumberFormat="1" applyFont="1" applyFill="1" applyBorder="1" applyAlignment="1">
      <alignment horizontal="center" vertical="center" wrapText="1"/>
    </xf>
    <xf numFmtId="1" fontId="5" fillId="5" borderId="215" xfId="0" applyNumberFormat="1" applyFont="1" applyFill="1" applyBorder="1" applyAlignment="1">
      <alignment horizontal="center" vertical="center" wrapText="1"/>
    </xf>
    <xf numFmtId="1" fontId="5" fillId="0" borderId="216" xfId="0" applyNumberFormat="1" applyFont="1" applyBorder="1" applyAlignment="1">
      <alignment horizontal="center" vertical="center" wrapText="1"/>
    </xf>
    <xf numFmtId="1" fontId="5" fillId="0" borderId="218" xfId="0" applyNumberFormat="1" applyFont="1" applyBorder="1" applyAlignment="1">
      <alignment horizontal="center" vertical="center" wrapText="1"/>
    </xf>
    <xf numFmtId="1" fontId="5" fillId="0" borderId="215" xfId="0" applyNumberFormat="1" applyFont="1" applyBorder="1" applyAlignment="1">
      <alignment horizontal="center" vertical="center" wrapText="1"/>
    </xf>
    <xf numFmtId="1" fontId="5" fillId="10" borderId="216" xfId="0" applyNumberFormat="1" applyFont="1" applyFill="1" applyBorder="1" applyAlignment="1">
      <alignment horizontal="center" vertical="center" wrapText="1"/>
    </xf>
    <xf numFmtId="1" fontId="5" fillId="0" borderId="216" xfId="0" applyNumberFormat="1" applyFont="1" applyBorder="1" applyAlignment="1" applyProtection="1">
      <alignment horizontal="center" vertical="center" wrapText="1"/>
      <protection hidden="1"/>
    </xf>
    <xf numFmtId="1" fontId="5" fillId="0" borderId="217" xfId="0" applyNumberFormat="1" applyFont="1" applyBorder="1" applyAlignment="1" applyProtection="1">
      <alignment horizontal="center" vertical="center" wrapText="1"/>
      <protection hidden="1"/>
    </xf>
    <xf numFmtId="1" fontId="5" fillId="5" borderId="219" xfId="0" applyNumberFormat="1" applyFont="1" applyFill="1" applyBorder="1" applyProtection="1">
      <protection locked="0"/>
    </xf>
    <xf numFmtId="1" fontId="5" fillId="6" borderId="220" xfId="0" applyNumberFormat="1" applyFont="1" applyFill="1" applyBorder="1" applyProtection="1">
      <protection locked="0"/>
    </xf>
    <xf numFmtId="1" fontId="5" fillId="6" borderId="221" xfId="0" applyNumberFormat="1" applyFont="1" applyFill="1" applyBorder="1" applyProtection="1">
      <protection locked="0"/>
    </xf>
    <xf numFmtId="1" fontId="5" fillId="6" borderId="222" xfId="0" applyNumberFormat="1" applyFont="1" applyFill="1" applyBorder="1" applyProtection="1">
      <protection locked="0"/>
    </xf>
    <xf numFmtId="1" fontId="5" fillId="6" borderId="223" xfId="0" applyNumberFormat="1" applyFont="1" applyFill="1" applyBorder="1" applyProtection="1">
      <protection locked="0"/>
    </xf>
    <xf numFmtId="1" fontId="1" fillId="0" borderId="215" xfId="0" applyNumberFormat="1" applyFont="1" applyBorder="1" applyAlignment="1">
      <alignment horizontal="center" vertical="center"/>
    </xf>
    <xf numFmtId="1" fontId="5" fillId="0" borderId="216" xfId="0" applyNumberFormat="1" applyFont="1" applyBorder="1"/>
    <xf numFmtId="1" fontId="5" fillId="0" borderId="218" xfId="0" applyNumberFormat="1" applyFont="1" applyBorder="1"/>
    <xf numFmtId="1" fontId="5" fillId="0" borderId="215" xfId="0" applyNumberFormat="1" applyFont="1" applyBorder="1" applyAlignment="1">
      <alignment horizontal="center" vertical="center"/>
    </xf>
    <xf numFmtId="1" fontId="5" fillId="0" borderId="217" xfId="0" applyNumberFormat="1" applyFont="1" applyBorder="1" applyAlignment="1">
      <alignment horizontal="center" vertical="center" wrapText="1"/>
    </xf>
    <xf numFmtId="1" fontId="5" fillId="0" borderId="217" xfId="0" applyNumberFormat="1" applyFont="1" applyBorder="1" applyAlignment="1">
      <alignment horizontal="center" vertical="center"/>
    </xf>
    <xf numFmtId="1" fontId="5" fillId="0" borderId="224" xfId="0" applyNumberFormat="1" applyFont="1" applyBorder="1" applyAlignment="1">
      <alignment horizontal="center" vertical="center" wrapText="1"/>
    </xf>
    <xf numFmtId="1" fontId="5" fillId="0" borderId="219" xfId="0" applyNumberFormat="1" applyFont="1" applyBorder="1"/>
    <xf numFmtId="1" fontId="5" fillId="0" borderId="225" xfId="0" applyNumberFormat="1" applyFont="1" applyBorder="1"/>
    <xf numFmtId="1" fontId="5" fillId="6" borderId="226" xfId="0" applyNumberFormat="1" applyFont="1" applyFill="1" applyBorder="1" applyProtection="1">
      <protection locked="0"/>
    </xf>
    <xf numFmtId="1" fontId="5" fillId="6" borderId="225" xfId="0" applyNumberFormat="1" applyFont="1" applyFill="1" applyBorder="1" applyProtection="1">
      <protection locked="0"/>
    </xf>
    <xf numFmtId="1" fontId="5" fillId="0" borderId="216" xfId="0" applyNumberFormat="1" applyFont="1" applyBorder="1" applyAlignment="1">
      <alignment horizontal="center" vertical="center"/>
    </xf>
    <xf numFmtId="1" fontId="5" fillId="0" borderId="216" xfId="0" applyNumberFormat="1" applyFont="1" applyBorder="1" applyAlignment="1">
      <alignment horizontal="right"/>
    </xf>
    <xf numFmtId="1" fontId="5" fillId="8" borderId="223" xfId="0" applyNumberFormat="1" applyFont="1" applyFill="1" applyBorder="1" applyAlignment="1">
      <alignment horizontal="right"/>
    </xf>
    <xf numFmtId="1" fontId="5" fillId="0" borderId="221" xfId="0" applyNumberFormat="1" applyFont="1" applyBorder="1" applyAlignment="1">
      <alignment horizontal="right"/>
    </xf>
    <xf numFmtId="1" fontId="5" fillId="8" borderId="220" xfId="0" applyNumberFormat="1" applyFont="1" applyFill="1" applyBorder="1"/>
    <xf numFmtId="1" fontId="5" fillId="8" borderId="225" xfId="0" applyNumberFormat="1" applyFont="1" applyFill="1" applyBorder="1"/>
    <xf numFmtId="1" fontId="5" fillId="6" borderId="219" xfId="0" applyNumberFormat="1" applyFont="1" applyFill="1" applyBorder="1" applyProtection="1">
      <protection locked="0"/>
    </xf>
    <xf numFmtId="1" fontId="5" fillId="0" borderId="224" xfId="0" applyNumberFormat="1" applyFont="1" applyBorder="1"/>
    <xf numFmtId="1" fontId="5" fillId="0" borderId="219" xfId="0" applyNumberFormat="1" applyFont="1" applyBorder="1" applyAlignment="1">
      <alignment vertical="center"/>
    </xf>
    <xf numFmtId="1" fontId="5" fillId="0" borderId="220" xfId="0" applyNumberFormat="1" applyFont="1" applyBorder="1" applyAlignment="1">
      <alignment horizontal="right"/>
    </xf>
    <xf numFmtId="1" fontId="5" fillId="0" borderId="223" xfId="0" applyNumberFormat="1" applyFont="1" applyBorder="1" applyAlignment="1">
      <alignment horizontal="right"/>
    </xf>
    <xf numFmtId="1" fontId="5" fillId="0" borderId="225" xfId="0" applyNumberFormat="1" applyFont="1" applyBorder="1" applyAlignment="1">
      <alignment horizontal="right"/>
    </xf>
    <xf numFmtId="1" fontId="5" fillId="6" borderId="227" xfId="0" applyNumberFormat="1" applyFont="1" applyFill="1" applyBorder="1" applyProtection="1">
      <protection locked="0"/>
    </xf>
    <xf numFmtId="1" fontId="5" fillId="7" borderId="223" xfId="1" applyNumberFormat="1" applyFont="1" applyBorder="1" applyProtection="1">
      <protection locked="0"/>
    </xf>
    <xf numFmtId="1" fontId="5" fillId="7" borderId="221" xfId="1" applyNumberFormat="1" applyFont="1" applyBorder="1" applyProtection="1">
      <protection locked="0"/>
    </xf>
    <xf numFmtId="1" fontId="5" fillId="7" borderId="228" xfId="1" applyNumberFormat="1" applyFont="1" applyBorder="1" applyProtection="1">
      <protection locked="0"/>
    </xf>
    <xf numFmtId="1" fontId="5" fillId="0" borderId="229" xfId="0" applyNumberFormat="1" applyFont="1" applyBorder="1"/>
    <xf numFmtId="1" fontId="5" fillId="5" borderId="230" xfId="0" applyNumberFormat="1" applyFont="1" applyFill="1" applyBorder="1" applyAlignment="1">
      <alignment horizontal="center" vertical="center" wrapText="1"/>
    </xf>
    <xf numFmtId="1" fontId="5" fillId="5" borderId="231" xfId="0" applyNumberFormat="1" applyFont="1" applyFill="1" applyBorder="1" applyAlignment="1">
      <alignment horizontal="center" vertical="center" wrapText="1"/>
    </xf>
    <xf numFmtId="1" fontId="5" fillId="5" borderId="232" xfId="0" applyNumberFormat="1" applyFont="1" applyFill="1" applyBorder="1" applyAlignment="1">
      <alignment horizontal="center" vertical="center" wrapText="1"/>
    </xf>
    <xf numFmtId="1" fontId="5" fillId="5" borderId="229" xfId="0" applyNumberFormat="1" applyFont="1" applyFill="1" applyBorder="1" applyAlignment="1">
      <alignment horizontal="center" vertical="center" wrapText="1"/>
    </xf>
    <xf numFmtId="1" fontId="5" fillId="0" borderId="230" xfId="0" applyNumberFormat="1" applyFont="1" applyBorder="1" applyAlignment="1">
      <alignment horizontal="center" vertical="center" wrapText="1"/>
    </xf>
    <xf numFmtId="1" fontId="5" fillId="0" borderId="232" xfId="0" applyNumberFormat="1" applyFont="1" applyBorder="1" applyAlignment="1">
      <alignment horizontal="center" vertical="center" wrapText="1"/>
    </xf>
    <xf numFmtId="1" fontId="5" fillId="0" borderId="229" xfId="0" applyNumberFormat="1" applyFont="1" applyBorder="1" applyAlignment="1">
      <alignment horizontal="center" vertical="center" wrapText="1"/>
    </xf>
    <xf numFmtId="1" fontId="5" fillId="10" borderId="230" xfId="0" applyNumberFormat="1" applyFont="1" applyFill="1" applyBorder="1" applyAlignment="1">
      <alignment horizontal="center" vertical="center" wrapText="1"/>
    </xf>
    <xf numFmtId="1" fontId="5" fillId="0" borderId="230" xfId="0" applyNumberFormat="1" applyFont="1" applyBorder="1" applyAlignment="1" applyProtection="1">
      <alignment horizontal="center" vertical="center" wrapText="1"/>
      <protection hidden="1"/>
    </xf>
    <xf numFmtId="1" fontId="5" fillId="0" borderId="231" xfId="0" applyNumberFormat="1" applyFont="1" applyBorder="1" applyAlignment="1" applyProtection="1">
      <alignment horizontal="center" vertical="center" wrapText="1"/>
      <protection hidden="1"/>
    </xf>
    <xf numFmtId="1" fontId="5" fillId="5" borderId="233" xfId="0" applyNumberFormat="1" applyFont="1" applyFill="1" applyBorder="1" applyProtection="1">
      <protection locked="0"/>
    </xf>
    <xf numFmtId="1" fontId="5" fillId="6" borderId="234" xfId="0" applyNumberFormat="1" applyFont="1" applyFill="1" applyBorder="1" applyProtection="1">
      <protection locked="0"/>
    </xf>
    <xf numFmtId="1" fontId="5" fillId="6" borderId="235" xfId="0" applyNumberFormat="1" applyFont="1" applyFill="1" applyBorder="1" applyProtection="1">
      <protection locked="0"/>
    </xf>
    <xf numFmtId="1" fontId="5" fillId="6" borderId="236" xfId="0" applyNumberFormat="1" applyFont="1" applyFill="1" applyBorder="1" applyProtection="1">
      <protection locked="0"/>
    </xf>
    <xf numFmtId="1" fontId="5" fillId="6" borderId="237" xfId="0" applyNumberFormat="1" applyFont="1" applyFill="1" applyBorder="1" applyProtection="1">
      <protection locked="0"/>
    </xf>
    <xf numFmtId="1" fontId="1" fillId="0" borderId="229" xfId="0" applyNumberFormat="1" applyFont="1" applyBorder="1" applyAlignment="1">
      <alignment horizontal="center" vertical="center"/>
    </xf>
    <xf numFmtId="1" fontId="5" fillId="0" borderId="230" xfId="0" applyNumberFormat="1" applyFont="1" applyBorder="1"/>
    <xf numFmtId="1" fontId="5" fillId="0" borderId="232" xfId="0" applyNumberFormat="1" applyFont="1" applyBorder="1"/>
    <xf numFmtId="1" fontId="5" fillId="0" borderId="229" xfId="0" applyNumberFormat="1" applyFont="1" applyBorder="1" applyAlignment="1">
      <alignment horizontal="center" vertical="center"/>
    </xf>
    <xf numFmtId="1" fontId="5" fillId="0" borderId="231" xfId="0" applyNumberFormat="1" applyFont="1" applyBorder="1" applyAlignment="1">
      <alignment horizontal="center" vertical="center" wrapText="1"/>
    </xf>
    <xf numFmtId="1" fontId="5" fillId="0" borderId="231" xfId="0" applyNumberFormat="1" applyFont="1" applyBorder="1" applyAlignment="1">
      <alignment horizontal="center" vertical="center"/>
    </xf>
    <xf numFmtId="1" fontId="5" fillId="0" borderId="238" xfId="0" applyNumberFormat="1" applyFont="1" applyBorder="1" applyAlignment="1">
      <alignment horizontal="center" vertical="center" wrapText="1"/>
    </xf>
    <xf numFmtId="1" fontId="5" fillId="0" borderId="233" xfId="0" applyNumberFormat="1" applyFont="1" applyBorder="1"/>
    <xf numFmtId="1" fontId="5" fillId="0" borderId="239" xfId="0" applyNumberFormat="1" applyFont="1" applyBorder="1"/>
    <xf numFmtId="1" fontId="5" fillId="6" borderId="240" xfId="0" applyNumberFormat="1" applyFont="1" applyFill="1" applyBorder="1" applyProtection="1">
      <protection locked="0"/>
    </xf>
    <xf numFmtId="1" fontId="5" fillId="6" borderId="239" xfId="0" applyNumberFormat="1" applyFont="1" applyFill="1" applyBorder="1" applyProtection="1">
      <protection locked="0"/>
    </xf>
    <xf numFmtId="1" fontId="5" fillId="0" borderId="230" xfId="0" applyNumberFormat="1" applyFont="1" applyBorder="1" applyAlignment="1">
      <alignment horizontal="center" vertical="center"/>
    </xf>
    <xf numFmtId="1" fontId="5" fillId="0" borderId="230" xfId="0" applyNumberFormat="1" applyFont="1" applyBorder="1" applyAlignment="1">
      <alignment horizontal="right"/>
    </xf>
    <xf numFmtId="1" fontId="5" fillId="8" borderId="237" xfId="0" applyNumberFormat="1" applyFont="1" applyFill="1" applyBorder="1" applyAlignment="1">
      <alignment horizontal="right"/>
    </xf>
    <xf numFmtId="1" fontId="5" fillId="0" borderId="235" xfId="0" applyNumberFormat="1" applyFont="1" applyBorder="1" applyAlignment="1">
      <alignment horizontal="right"/>
    </xf>
    <xf numFmtId="1" fontId="5" fillId="8" borderId="234" xfId="0" applyNumberFormat="1" applyFont="1" applyFill="1" applyBorder="1"/>
    <xf numFmtId="1" fontId="5" fillId="8" borderId="239" xfId="0" applyNumberFormat="1" applyFont="1" applyFill="1" applyBorder="1"/>
    <xf numFmtId="1" fontId="5" fillId="6" borderId="233" xfId="0" applyNumberFormat="1" applyFont="1" applyFill="1" applyBorder="1" applyProtection="1">
      <protection locked="0"/>
    </xf>
    <xf numFmtId="1" fontId="5" fillId="0" borderId="238" xfId="0" applyNumberFormat="1" applyFont="1" applyBorder="1"/>
    <xf numFmtId="1" fontId="5" fillId="0" borderId="233" xfId="0" applyNumberFormat="1" applyFont="1" applyBorder="1" applyAlignment="1">
      <alignment vertical="center"/>
    </xf>
    <xf numFmtId="1" fontId="5" fillId="0" borderId="234" xfId="0" applyNumberFormat="1" applyFont="1" applyBorder="1" applyAlignment="1">
      <alignment horizontal="right"/>
    </xf>
    <xf numFmtId="1" fontId="5" fillId="0" borderId="237" xfId="0" applyNumberFormat="1" applyFont="1" applyBorder="1" applyAlignment="1">
      <alignment horizontal="right"/>
    </xf>
    <xf numFmtId="1" fontId="5" fillId="0" borderId="239" xfId="0" applyNumberFormat="1" applyFont="1" applyBorder="1" applyAlignment="1">
      <alignment horizontal="right"/>
    </xf>
    <xf numFmtId="1" fontId="5" fillId="6" borderId="241" xfId="0" applyNumberFormat="1" applyFont="1" applyFill="1" applyBorder="1" applyProtection="1">
      <protection locked="0"/>
    </xf>
    <xf numFmtId="1" fontId="5" fillId="0" borderId="245" xfId="0" applyNumberFormat="1" applyFont="1" applyBorder="1" applyAlignment="1">
      <alignment horizontal="center" vertical="center" wrapText="1"/>
    </xf>
    <xf numFmtId="1" fontId="5" fillId="0" borderId="242" xfId="0" applyNumberFormat="1" applyFont="1" applyBorder="1" applyAlignment="1">
      <alignment horizontal="center" vertical="center" wrapText="1"/>
    </xf>
    <xf numFmtId="1" fontId="5" fillId="0" borderId="243" xfId="0" applyNumberFormat="1" applyFont="1" applyBorder="1" applyAlignment="1">
      <alignment horizontal="center" vertical="center"/>
    </xf>
    <xf numFmtId="1" fontId="5" fillId="7" borderId="237" xfId="1" applyNumberFormat="1" applyFont="1" applyBorder="1" applyProtection="1">
      <protection locked="0"/>
    </xf>
    <xf numFmtId="1" fontId="5" fillId="7" borderId="235" xfId="1" applyNumberFormat="1" applyFont="1" applyBorder="1" applyProtection="1">
      <protection locked="0"/>
    </xf>
    <xf numFmtId="1" fontId="1" fillId="0" borderId="242" xfId="0" applyNumberFormat="1" applyFont="1" applyBorder="1" applyAlignment="1">
      <alignment horizontal="center" vertical="center"/>
    </xf>
    <xf numFmtId="1" fontId="5" fillId="5" borderId="245" xfId="0" applyNumberFormat="1" applyFont="1" applyFill="1" applyBorder="1" applyAlignment="1">
      <alignment horizontal="center" vertical="center" wrapText="1"/>
    </xf>
    <xf numFmtId="1" fontId="5" fillId="10" borderId="244" xfId="0" applyNumberFormat="1" applyFont="1" applyFill="1" applyBorder="1" applyAlignment="1">
      <alignment horizontal="center" vertical="center" wrapText="1"/>
    </xf>
    <xf numFmtId="1" fontId="5" fillId="0" borderId="244" xfId="0" applyNumberFormat="1" applyFont="1" applyBorder="1" applyAlignment="1" applyProtection="1">
      <alignment horizontal="center" vertical="center" wrapText="1"/>
      <protection hidden="1"/>
    </xf>
    <xf numFmtId="1" fontId="5" fillId="6" borderId="246" xfId="0" applyNumberFormat="1" applyFont="1" applyFill="1" applyBorder="1" applyProtection="1">
      <protection locked="0"/>
    </xf>
    <xf numFmtId="1" fontId="5" fillId="0" borderId="244" xfId="0" applyNumberFormat="1" applyFont="1" applyBorder="1" applyAlignment="1">
      <alignment horizontal="center" vertical="center" wrapText="1"/>
    </xf>
    <xf numFmtId="1" fontId="5" fillId="0" borderId="244" xfId="0" applyNumberFormat="1" applyFont="1" applyBorder="1" applyAlignment="1">
      <alignment horizontal="center" vertical="center"/>
    </xf>
    <xf numFmtId="1" fontId="5" fillId="0" borderId="246" xfId="0" applyNumberFormat="1" applyFont="1" applyBorder="1" applyAlignment="1">
      <alignment horizontal="right"/>
    </xf>
    <xf numFmtId="1" fontId="5" fillId="0" borderId="242" xfId="0" applyNumberFormat="1" applyFont="1" applyBorder="1"/>
    <xf numFmtId="1" fontId="6" fillId="0" borderId="243" xfId="0" applyNumberFormat="1" applyFont="1" applyBorder="1"/>
    <xf numFmtId="1" fontId="5" fillId="0" borderId="246" xfId="0" applyNumberFormat="1" applyFont="1" applyBorder="1" applyAlignment="1">
      <alignment horizontal="center" vertical="center" wrapText="1"/>
    </xf>
    <xf numFmtId="1" fontId="5" fillId="7" borderId="248" xfId="1" applyNumberFormat="1" applyFont="1" applyBorder="1" applyProtection="1">
      <protection locked="0"/>
    </xf>
    <xf numFmtId="1" fontId="5" fillId="7" borderId="249" xfId="1" applyNumberFormat="1" applyFont="1" applyBorder="1" applyProtection="1">
      <protection locked="0"/>
    </xf>
    <xf numFmtId="1" fontId="5" fillId="0" borderId="252" xfId="0" applyNumberFormat="1" applyFont="1" applyBorder="1" applyAlignment="1">
      <alignment horizontal="center" vertical="center" wrapText="1"/>
    </xf>
    <xf numFmtId="1" fontId="5" fillId="0" borderId="253" xfId="0" applyNumberFormat="1" applyFont="1" applyBorder="1" applyAlignment="1">
      <alignment horizontal="center" vertical="center" wrapText="1"/>
    </xf>
    <xf numFmtId="1" fontId="5" fillId="0" borderId="254" xfId="0" applyNumberFormat="1" applyFont="1" applyBorder="1" applyAlignment="1">
      <alignment horizontal="center" vertical="center" wrapText="1"/>
    </xf>
    <xf numFmtId="1" fontId="5" fillId="0" borderId="254" xfId="0" applyNumberFormat="1" applyFont="1" applyBorder="1" applyAlignment="1">
      <alignment horizontal="center" vertical="center"/>
    </xf>
    <xf numFmtId="1" fontId="5" fillId="0" borderId="255" xfId="0" applyNumberFormat="1" applyFont="1" applyBorder="1" applyAlignment="1">
      <alignment horizontal="center" vertical="center" wrapText="1"/>
    </xf>
    <xf numFmtId="1" fontId="5" fillId="0" borderId="252" xfId="0" applyNumberFormat="1" applyFont="1" applyBorder="1" applyAlignment="1">
      <alignment horizontal="center" vertical="center"/>
    </xf>
    <xf numFmtId="1" fontId="5" fillId="6" borderId="256" xfId="0" applyNumberFormat="1" applyFont="1" applyFill="1" applyBorder="1" applyProtection="1">
      <protection locked="0"/>
    </xf>
    <xf numFmtId="1" fontId="5" fillId="6" borderId="257" xfId="0" applyNumberFormat="1" applyFont="1" applyFill="1" applyBorder="1" applyProtection="1">
      <protection locked="0"/>
    </xf>
    <xf numFmtId="1" fontId="5" fillId="7" borderId="257" xfId="1" applyNumberFormat="1" applyFont="1" applyBorder="1" applyProtection="1">
      <protection locked="0"/>
    </xf>
    <xf numFmtId="1" fontId="5" fillId="7" borderId="258" xfId="1" applyNumberFormat="1" applyFont="1" applyBorder="1" applyProtection="1">
      <protection locked="0"/>
    </xf>
    <xf numFmtId="1" fontId="5" fillId="0" borderId="250" xfId="0" applyNumberFormat="1" applyFont="1" applyBorder="1"/>
    <xf numFmtId="1" fontId="5" fillId="5" borderId="252" xfId="0" applyNumberFormat="1" applyFont="1" applyFill="1" applyBorder="1" applyAlignment="1">
      <alignment horizontal="center" vertical="center" wrapText="1"/>
    </xf>
    <xf numFmtId="1" fontId="5" fillId="5" borderId="254" xfId="0" applyNumberFormat="1" applyFont="1" applyFill="1" applyBorder="1" applyAlignment="1">
      <alignment horizontal="center" vertical="center" wrapText="1"/>
    </xf>
    <xf numFmtId="1" fontId="5" fillId="5" borderId="255" xfId="0" applyNumberFormat="1" applyFont="1" applyFill="1" applyBorder="1" applyAlignment="1">
      <alignment horizontal="center" vertical="center" wrapText="1"/>
    </xf>
    <xf numFmtId="1" fontId="5" fillId="5" borderId="253" xfId="0" applyNumberFormat="1" applyFont="1" applyFill="1" applyBorder="1" applyAlignment="1">
      <alignment horizontal="center" vertical="center" wrapText="1"/>
    </xf>
    <xf numFmtId="1" fontId="5" fillId="10" borderId="252" xfId="0" applyNumberFormat="1" applyFont="1" applyFill="1" applyBorder="1" applyAlignment="1">
      <alignment horizontal="center" vertical="center" wrapText="1"/>
    </xf>
    <xf numFmtId="1" fontId="5" fillId="0" borderId="252" xfId="0" applyNumberFormat="1" applyFont="1" applyBorder="1" applyAlignment="1" applyProtection="1">
      <alignment horizontal="center" vertical="center" wrapText="1"/>
      <protection hidden="1"/>
    </xf>
    <xf numFmtId="1" fontId="5" fillId="0" borderId="254" xfId="0" applyNumberFormat="1" applyFont="1" applyBorder="1" applyAlignment="1" applyProtection="1">
      <alignment horizontal="center" vertical="center" wrapText="1"/>
      <protection hidden="1"/>
    </xf>
    <xf numFmtId="1" fontId="5" fillId="5" borderId="259" xfId="0" applyNumberFormat="1" applyFont="1" applyFill="1" applyBorder="1" applyProtection="1">
      <protection locked="0"/>
    </xf>
    <xf numFmtId="1" fontId="5" fillId="6" borderId="258" xfId="0" applyNumberFormat="1" applyFont="1" applyFill="1" applyBorder="1" applyProtection="1">
      <protection locked="0"/>
    </xf>
    <xf numFmtId="1" fontId="5" fillId="6" borderId="260" xfId="0" applyNumberFormat="1" applyFont="1" applyFill="1" applyBorder="1" applyProtection="1">
      <protection locked="0"/>
    </xf>
    <xf numFmtId="1" fontId="1" fillId="0" borderId="250" xfId="0" applyNumberFormat="1" applyFont="1" applyBorder="1" applyAlignment="1">
      <alignment horizontal="center" vertical="center"/>
    </xf>
    <xf numFmtId="1" fontId="5" fillId="0" borderId="252" xfId="0" applyNumberFormat="1" applyFont="1" applyBorder="1"/>
    <xf numFmtId="1" fontId="5" fillId="0" borderId="255" xfId="0" applyNumberFormat="1" applyFont="1" applyBorder="1"/>
    <xf numFmtId="1" fontId="5" fillId="0" borderId="250" xfId="0" applyNumberFormat="1" applyFont="1" applyBorder="1" applyAlignment="1">
      <alignment horizontal="center" vertical="center"/>
    </xf>
    <xf numFmtId="1" fontId="5" fillId="0" borderId="261" xfId="0" applyNumberFormat="1" applyFont="1" applyBorder="1" applyAlignment="1">
      <alignment horizontal="center" vertical="center" wrapText="1"/>
    </xf>
    <xf numFmtId="1" fontId="5" fillId="0" borderId="259" xfId="0" applyNumberFormat="1" applyFont="1" applyBorder="1"/>
    <xf numFmtId="1" fontId="5" fillId="0" borderId="262" xfId="0" applyNumberFormat="1" applyFont="1" applyBorder="1"/>
    <xf numFmtId="1" fontId="5" fillId="6" borderId="263" xfId="0" applyNumberFormat="1" applyFont="1" applyFill="1" applyBorder="1" applyProtection="1">
      <protection locked="0"/>
    </xf>
    <xf numFmtId="1" fontId="5" fillId="6" borderId="262" xfId="0" applyNumberFormat="1" applyFont="1" applyFill="1" applyBorder="1" applyProtection="1">
      <protection locked="0"/>
    </xf>
    <xf numFmtId="1" fontId="5" fillId="0" borderId="252" xfId="0" applyNumberFormat="1" applyFont="1" applyBorder="1" applyAlignment="1">
      <alignment horizontal="right"/>
    </xf>
    <xf numFmtId="1" fontId="5" fillId="6" borderId="95" xfId="0" applyNumberFormat="1" applyFont="1" applyFill="1" applyBorder="1" applyProtection="1">
      <protection locked="0"/>
    </xf>
    <xf numFmtId="1" fontId="5" fillId="8" borderId="257" xfId="0" applyNumberFormat="1" applyFont="1" applyFill="1" applyBorder="1" applyAlignment="1">
      <alignment horizontal="right"/>
    </xf>
    <xf numFmtId="1" fontId="5" fillId="0" borderId="258" xfId="0" applyNumberFormat="1" applyFont="1" applyBorder="1" applyAlignment="1">
      <alignment horizontal="right"/>
    </xf>
    <xf numFmtId="1" fontId="5" fillId="8" borderId="256" xfId="0" applyNumberFormat="1" applyFont="1" applyFill="1" applyBorder="1"/>
    <xf numFmtId="1" fontId="5" fillId="8" borderId="262" xfId="0" applyNumberFormat="1" applyFont="1" applyFill="1" applyBorder="1"/>
    <xf numFmtId="1" fontId="5" fillId="6" borderId="259" xfId="0" applyNumberFormat="1" applyFont="1" applyFill="1" applyBorder="1" applyProtection="1">
      <protection locked="0"/>
    </xf>
    <xf numFmtId="1" fontId="5" fillId="0" borderId="261" xfId="0" applyNumberFormat="1" applyFont="1" applyBorder="1"/>
    <xf numFmtId="1" fontId="5" fillId="0" borderId="259" xfId="0" applyNumberFormat="1" applyFont="1" applyBorder="1" applyAlignment="1">
      <alignment vertical="center"/>
    </xf>
    <xf numFmtId="1" fontId="5" fillId="0" borderId="256" xfId="0" applyNumberFormat="1" applyFont="1" applyBorder="1" applyAlignment="1">
      <alignment horizontal="right"/>
    </xf>
    <xf numFmtId="1" fontId="5" fillId="0" borderId="257" xfId="0" applyNumberFormat="1" applyFont="1" applyBorder="1" applyAlignment="1">
      <alignment horizontal="right"/>
    </xf>
    <xf numFmtId="1" fontId="5" fillId="0" borderId="262" xfId="0" applyNumberFormat="1" applyFont="1" applyBorder="1" applyAlignment="1">
      <alignment horizontal="right"/>
    </xf>
    <xf numFmtId="1" fontId="5" fillId="6" borderId="264" xfId="0" applyNumberFormat="1" applyFont="1" applyFill="1" applyBorder="1" applyProtection="1">
      <protection locked="0"/>
    </xf>
    <xf numFmtId="1" fontId="5" fillId="0" borderId="9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5" borderId="10" xfId="0" applyNumberFormat="1" applyFont="1" applyFill="1" applyBorder="1" applyAlignment="1">
      <alignment horizontal="center" vertical="center" wrapText="1"/>
    </xf>
    <xf numFmtId="1" fontId="5" fillId="5" borderId="20" xfId="0" applyNumberFormat="1" applyFont="1" applyFill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/>
    </xf>
    <xf numFmtId="1" fontId="5" fillId="0" borderId="124" xfId="0" applyNumberFormat="1" applyFont="1" applyBorder="1" applyAlignment="1">
      <alignment horizontal="center" vertical="center" wrapText="1"/>
    </xf>
    <xf numFmtId="1" fontId="5" fillId="5" borderId="250" xfId="0" applyNumberFormat="1" applyFont="1" applyFill="1" applyBorder="1" applyAlignment="1">
      <alignment horizontal="center" vertical="center" wrapText="1"/>
    </xf>
    <xf numFmtId="1" fontId="5" fillId="0" borderId="250" xfId="0" applyNumberFormat="1" applyFont="1" applyBorder="1" applyAlignment="1">
      <alignment horizontal="center" vertical="center" wrapText="1"/>
    </xf>
    <xf numFmtId="1" fontId="1" fillId="0" borderId="242" xfId="0" applyNumberFormat="1" applyFont="1" applyBorder="1" applyAlignment="1">
      <alignment horizontal="center" vertical="center"/>
    </xf>
    <xf numFmtId="1" fontId="5" fillId="0" borderId="242" xfId="0" applyNumberFormat="1" applyFont="1" applyBorder="1" applyAlignment="1">
      <alignment horizontal="center" vertical="center" wrapText="1"/>
    </xf>
    <xf numFmtId="10" fontId="21" fillId="0" borderId="0" xfId="4" applyNumberFormat="1" applyFont="1"/>
    <xf numFmtId="1" fontId="5" fillId="0" borderId="265" xfId="0" applyNumberFormat="1" applyFont="1" applyBorder="1" applyAlignment="1">
      <alignment horizontal="center" vertical="center"/>
    </xf>
    <xf numFmtId="1" fontId="5" fillId="5" borderId="251" xfId="0" applyNumberFormat="1" applyFont="1" applyFill="1" applyBorder="1" applyAlignment="1">
      <alignment horizontal="center" vertical="center" wrapText="1"/>
    </xf>
    <xf numFmtId="1" fontId="5" fillId="10" borderId="266" xfId="0" applyNumberFormat="1" applyFont="1" applyFill="1" applyBorder="1" applyAlignment="1">
      <alignment horizontal="center" vertical="center" wrapText="1"/>
    </xf>
    <xf numFmtId="1" fontId="5" fillId="0" borderId="266" xfId="0" applyNumberFormat="1" applyFont="1" applyBorder="1" applyAlignment="1" applyProtection="1">
      <alignment horizontal="center" vertical="center" wrapText="1"/>
      <protection hidden="1"/>
    </xf>
    <xf numFmtId="1" fontId="5" fillId="5" borderId="251" xfId="0" applyNumberFormat="1" applyFont="1" applyFill="1" applyBorder="1" applyProtection="1">
      <protection locked="0"/>
    </xf>
    <xf numFmtId="1" fontId="5" fillId="6" borderId="267" xfId="0" applyNumberFormat="1" applyFont="1" applyFill="1" applyBorder="1" applyProtection="1">
      <protection locked="0"/>
    </xf>
    <xf numFmtId="1" fontId="5" fillId="6" borderId="268" xfId="0" applyNumberFormat="1" applyFont="1" applyFill="1" applyBorder="1" applyProtection="1">
      <protection locked="0"/>
    </xf>
    <xf numFmtId="1" fontId="5" fillId="6" borderId="269" xfId="0" applyNumberFormat="1" applyFont="1" applyFill="1" applyBorder="1" applyProtection="1">
      <protection locked="0"/>
    </xf>
    <xf numFmtId="1" fontId="5" fillId="0" borderId="266" xfId="0" applyNumberFormat="1" applyFont="1" applyBorder="1" applyAlignment="1">
      <alignment horizontal="center" vertical="center" wrapText="1"/>
    </xf>
    <xf numFmtId="1" fontId="5" fillId="0" borderId="266" xfId="0" applyNumberFormat="1" applyFont="1" applyBorder="1" applyAlignment="1">
      <alignment horizontal="center" vertical="center"/>
    </xf>
    <xf numFmtId="1" fontId="5" fillId="0" borderId="268" xfId="0" applyNumberFormat="1" applyFont="1" applyBorder="1" applyAlignment="1">
      <alignment horizontal="right"/>
    </xf>
    <xf numFmtId="1" fontId="5" fillId="6" borderId="271" xfId="0" applyNumberFormat="1" applyFont="1" applyFill="1" applyBorder="1" applyProtection="1">
      <protection locked="0"/>
    </xf>
    <xf numFmtId="1" fontId="5" fillId="6" borderId="272" xfId="0" applyNumberFormat="1" applyFont="1" applyFill="1" applyBorder="1" applyProtection="1">
      <protection locked="0"/>
    </xf>
    <xf numFmtId="1" fontId="5" fillId="6" borderId="251" xfId="0" applyNumberFormat="1" applyFont="1" applyFill="1" applyBorder="1" applyProtection="1">
      <protection locked="0"/>
    </xf>
    <xf numFmtId="1" fontId="6" fillId="0" borderId="265" xfId="0" applyNumberFormat="1" applyFont="1" applyBorder="1"/>
    <xf numFmtId="1" fontId="5" fillId="0" borderId="267" xfId="0" applyNumberFormat="1" applyFont="1" applyBorder="1" applyAlignment="1">
      <alignment horizontal="center" vertical="center" wrapText="1"/>
    </xf>
    <xf numFmtId="1" fontId="5" fillId="0" borderId="268" xfId="0" applyNumberFormat="1" applyFont="1" applyBorder="1" applyAlignment="1">
      <alignment horizontal="center" vertical="center" wrapText="1"/>
    </xf>
    <xf numFmtId="1" fontId="5" fillId="0" borderId="267" xfId="0" applyNumberFormat="1" applyFont="1" applyBorder="1" applyAlignment="1">
      <alignment horizontal="right"/>
    </xf>
    <xf numFmtId="1" fontId="5" fillId="8" borderId="267" xfId="0" applyNumberFormat="1" applyFont="1" applyFill="1" applyBorder="1"/>
    <xf numFmtId="1" fontId="5" fillId="7" borderId="273" xfId="1" applyNumberFormat="1" applyFont="1" applyBorder="1" applyProtection="1">
      <protection locked="0"/>
    </xf>
    <xf numFmtId="1" fontId="5" fillId="6" borderId="274" xfId="0" applyNumberFormat="1" applyFont="1" applyFill="1" applyBorder="1" applyProtection="1">
      <protection locked="0"/>
    </xf>
    <xf numFmtId="1" fontId="5" fillId="6" borderId="275" xfId="0" applyNumberFormat="1" applyFont="1" applyFill="1" applyBorder="1" applyProtection="1">
      <protection locked="0"/>
    </xf>
    <xf numFmtId="1" fontId="5" fillId="6" borderId="276" xfId="0" applyNumberFormat="1" applyFont="1" applyFill="1" applyBorder="1" applyProtection="1">
      <protection locked="0"/>
    </xf>
    <xf numFmtId="1" fontId="5" fillId="7" borderId="277" xfId="1" applyNumberFormat="1" applyFont="1" applyBorder="1" applyProtection="1">
      <protection locked="0"/>
    </xf>
    <xf numFmtId="1" fontId="5" fillId="0" borderId="282" xfId="0" applyNumberFormat="1" applyFont="1" applyBorder="1" applyAlignment="1">
      <alignment horizontal="center" vertical="center" wrapText="1"/>
    </xf>
    <xf numFmtId="1" fontId="5" fillId="0" borderId="278" xfId="0" applyNumberFormat="1" applyFont="1" applyBorder="1" applyAlignment="1">
      <alignment horizontal="center" vertical="center" wrapText="1"/>
    </xf>
    <xf numFmtId="1" fontId="5" fillId="0" borderId="279" xfId="0" applyNumberFormat="1" applyFont="1" applyBorder="1" applyAlignment="1">
      <alignment horizontal="center" vertical="center"/>
    </xf>
    <xf numFmtId="1" fontId="1" fillId="0" borderId="278" xfId="0" applyNumberFormat="1" applyFont="1" applyBorder="1" applyAlignment="1">
      <alignment horizontal="center" vertical="center"/>
    </xf>
    <xf numFmtId="1" fontId="5" fillId="0" borderId="283" xfId="0" applyNumberFormat="1" applyFont="1" applyBorder="1"/>
    <xf numFmtId="1" fontId="5" fillId="5" borderId="284" xfId="0" applyNumberFormat="1" applyFont="1" applyFill="1" applyBorder="1" applyAlignment="1">
      <alignment horizontal="center" vertical="center" wrapText="1"/>
    </xf>
    <xf numFmtId="1" fontId="5" fillId="5" borderId="285" xfId="0" applyNumberFormat="1" applyFont="1" applyFill="1" applyBorder="1" applyAlignment="1">
      <alignment horizontal="center" vertical="center" wrapText="1"/>
    </xf>
    <xf numFmtId="1" fontId="5" fillId="5" borderId="286" xfId="0" applyNumberFormat="1" applyFont="1" applyFill="1" applyBorder="1" applyAlignment="1">
      <alignment horizontal="center" vertical="center" wrapText="1"/>
    </xf>
    <xf numFmtId="1" fontId="5" fillId="5" borderId="283" xfId="0" applyNumberFormat="1" applyFont="1" applyFill="1" applyBorder="1" applyAlignment="1">
      <alignment horizontal="center" vertical="center" wrapText="1"/>
    </xf>
    <xf numFmtId="1" fontId="5" fillId="5" borderId="281" xfId="0" applyNumberFormat="1" applyFont="1" applyFill="1" applyBorder="1" applyAlignment="1">
      <alignment horizontal="center" vertical="center" wrapText="1"/>
    </xf>
    <xf numFmtId="1" fontId="5" fillId="5" borderId="282" xfId="0" applyNumberFormat="1" applyFont="1" applyFill="1" applyBorder="1" applyAlignment="1">
      <alignment horizontal="center" vertical="center" wrapText="1"/>
    </xf>
    <xf numFmtId="1" fontId="5" fillId="0" borderId="284" xfId="0" applyNumberFormat="1" applyFont="1" applyBorder="1" applyAlignment="1">
      <alignment horizontal="center" vertical="center" wrapText="1"/>
    </xf>
    <xf numFmtId="1" fontId="5" fillId="0" borderId="286" xfId="0" applyNumberFormat="1" applyFont="1" applyBorder="1" applyAlignment="1">
      <alignment horizontal="center" vertical="center" wrapText="1"/>
    </xf>
    <xf numFmtId="1" fontId="5" fillId="0" borderId="283" xfId="0" applyNumberFormat="1" applyFont="1" applyBorder="1" applyAlignment="1">
      <alignment horizontal="center" vertical="center" wrapText="1"/>
    </xf>
    <xf numFmtId="1" fontId="5" fillId="10" borderId="284" xfId="0" applyNumberFormat="1" applyFont="1" applyFill="1" applyBorder="1" applyAlignment="1">
      <alignment horizontal="center" vertical="center" wrapText="1"/>
    </xf>
    <xf numFmtId="1" fontId="5" fillId="10" borderId="280" xfId="0" applyNumberFormat="1" applyFont="1" applyFill="1" applyBorder="1" applyAlignment="1">
      <alignment horizontal="center" vertical="center" wrapText="1"/>
    </xf>
    <xf numFmtId="1" fontId="5" fillId="0" borderId="284" xfId="0" applyNumberFormat="1" applyFont="1" applyBorder="1" applyAlignment="1" applyProtection="1">
      <alignment horizontal="center" vertical="center" wrapText="1"/>
      <protection hidden="1"/>
    </xf>
    <xf numFmtId="1" fontId="5" fillId="0" borderId="285" xfId="0" applyNumberFormat="1" applyFont="1" applyBorder="1" applyAlignment="1" applyProtection="1">
      <alignment horizontal="center" vertical="center" wrapText="1"/>
      <protection hidden="1"/>
    </xf>
    <xf numFmtId="1" fontId="5" fillId="0" borderId="280" xfId="0" applyNumberFormat="1" applyFont="1" applyBorder="1" applyAlignment="1" applyProtection="1">
      <alignment horizontal="center" vertical="center" wrapText="1"/>
      <protection hidden="1"/>
    </xf>
    <xf numFmtId="1" fontId="5" fillId="5" borderId="281" xfId="0" applyNumberFormat="1" applyFont="1" applyFill="1" applyBorder="1" applyProtection="1">
      <protection locked="0"/>
    </xf>
    <xf numFmtId="1" fontId="5" fillId="6" borderId="287" xfId="0" applyNumberFormat="1" applyFont="1" applyFill="1" applyBorder="1" applyProtection="1">
      <protection locked="0"/>
    </xf>
    <xf numFmtId="1" fontId="5" fillId="6" borderId="288" xfId="0" applyNumberFormat="1" applyFont="1" applyFill="1" applyBorder="1" applyProtection="1">
      <protection locked="0"/>
    </xf>
    <xf numFmtId="1" fontId="5" fillId="5" borderId="289" xfId="0" applyNumberFormat="1" applyFont="1" applyFill="1" applyBorder="1" applyProtection="1">
      <protection locked="0"/>
    </xf>
    <xf numFmtId="1" fontId="5" fillId="6" borderId="290" xfId="0" applyNumberFormat="1" applyFont="1" applyFill="1" applyBorder="1" applyProtection="1">
      <protection locked="0"/>
    </xf>
    <xf numFmtId="1" fontId="5" fillId="6" borderId="291" xfId="0" applyNumberFormat="1" applyFont="1" applyFill="1" applyBorder="1" applyProtection="1">
      <protection locked="0"/>
    </xf>
    <xf numFmtId="1" fontId="5" fillId="6" borderId="292" xfId="0" applyNumberFormat="1" applyFont="1" applyFill="1" applyBorder="1" applyProtection="1">
      <protection locked="0"/>
    </xf>
    <xf numFmtId="1" fontId="5" fillId="6" borderId="293" xfId="0" applyNumberFormat="1" applyFont="1" applyFill="1" applyBorder="1" applyProtection="1">
      <protection locked="0"/>
    </xf>
    <xf numFmtId="1" fontId="1" fillId="0" borderId="283" xfId="0" applyNumberFormat="1" applyFont="1" applyBorder="1" applyAlignment="1">
      <alignment horizontal="center" vertical="center"/>
    </xf>
    <xf numFmtId="1" fontId="5" fillId="0" borderId="284" xfId="0" applyNumberFormat="1" applyFont="1" applyBorder="1"/>
    <xf numFmtId="1" fontId="5" fillId="0" borderId="286" xfId="0" applyNumberFormat="1" applyFont="1" applyBorder="1"/>
    <xf numFmtId="1" fontId="5" fillId="0" borderId="283" xfId="0" applyNumberFormat="1" applyFont="1" applyBorder="1" applyAlignment="1">
      <alignment horizontal="center" vertical="center"/>
    </xf>
    <xf numFmtId="1" fontId="5" fillId="0" borderId="285" xfId="0" applyNumberFormat="1" applyFont="1" applyBorder="1" applyAlignment="1">
      <alignment horizontal="center" vertical="center" wrapText="1"/>
    </xf>
    <xf numFmtId="1" fontId="5" fillId="0" borderId="285" xfId="0" applyNumberFormat="1" applyFont="1" applyBorder="1" applyAlignment="1">
      <alignment horizontal="center" vertical="center"/>
    </xf>
    <xf numFmtId="1" fontId="5" fillId="0" borderId="294" xfId="0" applyNumberFormat="1" applyFont="1" applyBorder="1" applyAlignment="1">
      <alignment horizontal="center" vertical="center" wrapText="1"/>
    </xf>
    <xf numFmtId="1" fontId="5" fillId="0" borderId="280" xfId="0" applyNumberFormat="1" applyFont="1" applyBorder="1" applyAlignment="1">
      <alignment horizontal="center" vertical="center" wrapText="1"/>
    </xf>
    <xf numFmtId="1" fontId="5" fillId="0" borderId="289" xfId="0" applyNumberFormat="1" applyFont="1" applyBorder="1"/>
    <xf numFmtId="1" fontId="5" fillId="0" borderId="295" xfId="0" applyNumberFormat="1" applyFont="1" applyBorder="1"/>
    <xf numFmtId="1" fontId="5" fillId="6" borderId="296" xfId="0" applyNumberFormat="1" applyFont="1" applyFill="1" applyBorder="1" applyProtection="1">
      <protection locked="0"/>
    </xf>
    <xf numFmtId="1" fontId="5" fillId="6" borderId="295" xfId="0" applyNumberFormat="1" applyFont="1" applyFill="1" applyBorder="1" applyProtection="1">
      <protection locked="0"/>
    </xf>
    <xf numFmtId="1" fontId="5" fillId="0" borderId="284" xfId="0" applyNumberFormat="1" applyFont="1" applyBorder="1" applyAlignment="1">
      <alignment horizontal="center" vertical="center"/>
    </xf>
    <xf numFmtId="1" fontId="5" fillId="0" borderId="280" xfId="0" applyNumberFormat="1" applyFont="1" applyBorder="1" applyAlignment="1">
      <alignment horizontal="center" vertical="center"/>
    </xf>
    <xf numFmtId="1" fontId="5" fillId="0" borderId="284" xfId="0" applyNumberFormat="1" applyFont="1" applyBorder="1" applyAlignment="1">
      <alignment horizontal="right"/>
    </xf>
    <xf numFmtId="1" fontId="5" fillId="0" borderId="287" xfId="0" applyNumberFormat="1" applyFont="1" applyBorder="1" applyAlignment="1">
      <alignment horizontal="right"/>
    </xf>
    <xf numFmtId="1" fontId="5" fillId="6" borderId="281" xfId="0" applyNumberFormat="1" applyFont="1" applyFill="1" applyBorder="1" applyProtection="1">
      <protection locked="0"/>
    </xf>
    <xf numFmtId="1" fontId="5" fillId="8" borderId="293" xfId="0" applyNumberFormat="1" applyFont="1" applyFill="1" applyBorder="1" applyAlignment="1">
      <alignment horizontal="right"/>
    </xf>
    <xf numFmtId="1" fontId="5" fillId="0" borderId="291" xfId="0" applyNumberFormat="1" applyFont="1" applyBorder="1" applyAlignment="1">
      <alignment horizontal="right"/>
    </xf>
    <xf numFmtId="1" fontId="5" fillId="8" borderId="290" xfId="0" applyNumberFormat="1" applyFont="1" applyFill="1" applyBorder="1"/>
    <xf numFmtId="1" fontId="5" fillId="8" borderId="295" xfId="0" applyNumberFormat="1" applyFont="1" applyFill="1" applyBorder="1"/>
    <xf numFmtId="1" fontId="5" fillId="6" borderId="289" xfId="0" applyNumberFormat="1" applyFont="1" applyFill="1" applyBorder="1" applyProtection="1">
      <protection locked="0"/>
    </xf>
    <xf numFmtId="1" fontId="5" fillId="0" borderId="278" xfId="0" applyNumberFormat="1" applyFont="1" applyBorder="1"/>
    <xf numFmtId="1" fontId="5" fillId="0" borderId="294" xfId="0" applyNumberFormat="1" applyFont="1" applyBorder="1"/>
    <xf numFmtId="1" fontId="6" fillId="0" borderId="279" xfId="0" applyNumberFormat="1" applyFont="1" applyBorder="1"/>
    <xf numFmtId="1" fontId="5" fillId="0" borderId="275" xfId="0" applyNumberFormat="1" applyFont="1" applyBorder="1" applyAlignment="1">
      <alignment horizontal="center" vertical="center" wrapText="1"/>
    </xf>
    <xf numFmtId="1" fontId="5" fillId="0" borderId="287" xfId="0" applyNumberFormat="1" applyFont="1" applyBorder="1" applyAlignment="1">
      <alignment horizontal="center" vertical="center" wrapText="1"/>
    </xf>
    <xf numFmtId="1" fontId="5" fillId="0" borderId="289" xfId="0" applyNumberFormat="1" applyFont="1" applyBorder="1" applyAlignment="1">
      <alignment vertical="center"/>
    </xf>
    <xf numFmtId="1" fontId="5" fillId="0" borderId="290" xfId="0" applyNumberFormat="1" applyFont="1" applyBorder="1" applyAlignment="1">
      <alignment horizontal="right"/>
    </xf>
    <xf numFmtId="1" fontId="5" fillId="0" borderId="293" xfId="0" applyNumberFormat="1" applyFont="1" applyBorder="1" applyAlignment="1">
      <alignment horizontal="right"/>
    </xf>
    <xf numFmtId="1" fontId="5" fillId="0" borderId="295" xfId="0" applyNumberFormat="1" applyFont="1" applyBorder="1" applyAlignment="1">
      <alignment horizontal="right"/>
    </xf>
    <xf numFmtId="1" fontId="5" fillId="6" borderId="298" xfId="0" applyNumberFormat="1" applyFont="1" applyFill="1" applyBorder="1" applyProtection="1">
      <protection locked="0"/>
    </xf>
    <xf numFmtId="1" fontId="5" fillId="0" borderId="275" xfId="0" applyNumberFormat="1" applyFont="1" applyBorder="1" applyAlignment="1">
      <alignment horizontal="right"/>
    </xf>
    <xf numFmtId="1" fontId="5" fillId="8" borderId="275" xfId="0" applyNumberFormat="1" applyFont="1" applyFill="1" applyBorder="1"/>
    <xf numFmtId="1" fontId="5" fillId="7" borderId="299" xfId="1" applyNumberFormat="1" applyFont="1" applyBorder="1" applyProtection="1">
      <protection locked="0"/>
    </xf>
    <xf numFmtId="1" fontId="5" fillId="7" borderId="300" xfId="1" applyNumberFormat="1" applyFont="1" applyBorder="1" applyProtection="1">
      <protection locked="0"/>
    </xf>
    <xf numFmtId="0" fontId="11" fillId="13" borderId="90" xfId="0" applyFont="1" applyFill="1" applyBorder="1" applyAlignment="1">
      <alignment horizontal="center" wrapText="1"/>
    </xf>
    <xf numFmtId="0" fontId="15" fillId="5" borderId="91" xfId="0" applyFont="1" applyFill="1" applyBorder="1" applyAlignment="1">
      <alignment horizontal="center" wrapText="1"/>
    </xf>
    <xf numFmtId="0" fontId="10" fillId="5" borderId="90" xfId="0" applyFont="1" applyFill="1" applyBorder="1" applyAlignment="1">
      <alignment horizontal="center" vertical="center" wrapText="1"/>
    </xf>
    <xf numFmtId="0" fontId="7" fillId="5" borderId="90" xfId="0" applyFont="1" applyFill="1" applyBorder="1" applyAlignment="1">
      <alignment horizontal="center" vertical="center" wrapText="1"/>
    </xf>
    <xf numFmtId="0" fontId="23" fillId="0" borderId="90" xfId="0" applyFont="1" applyBorder="1" applyAlignment="1">
      <alignment horizontal="center" vertical="center" wrapText="1"/>
    </xf>
    <xf numFmtId="0" fontId="21" fillId="0" borderId="90" xfId="0" applyFont="1" applyBorder="1" applyAlignment="1">
      <alignment horizontal="center" vertical="center" wrapText="1"/>
    </xf>
    <xf numFmtId="0" fontId="26" fillId="0" borderId="90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wrapText="1"/>
    </xf>
    <xf numFmtId="1" fontId="1" fillId="0" borderId="2" xfId="0" applyNumberFormat="1" applyFont="1" applyBorder="1" applyAlignment="1">
      <alignment horizontal="center" wrapText="1"/>
    </xf>
    <xf numFmtId="1" fontId="3" fillId="0" borderId="0" xfId="0" applyNumberFormat="1" applyFont="1" applyAlignment="1">
      <alignment horizontal="left" vertical="center" wrapText="1"/>
    </xf>
    <xf numFmtId="1" fontId="3" fillId="0" borderId="3" xfId="0" applyNumberFormat="1" applyFont="1" applyBorder="1" applyAlignment="1">
      <alignment horizontal="left" vertical="center" wrapText="1"/>
    </xf>
    <xf numFmtId="1" fontId="4" fillId="2" borderId="0" xfId="0" applyNumberFormat="1" applyFont="1" applyFill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2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1" fontId="1" fillId="0" borderId="8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5" borderId="1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0" borderId="20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/>
    </xf>
    <xf numFmtId="1" fontId="5" fillId="0" borderId="37" xfId="0" applyNumberFormat="1" applyFont="1" applyBorder="1" applyAlignment="1">
      <alignment horizontal="center" vertical="center" wrapText="1"/>
    </xf>
    <xf numFmtId="1" fontId="5" fillId="5" borderId="5" xfId="0" applyNumberFormat="1" applyFont="1" applyFill="1" applyBorder="1" applyAlignment="1">
      <alignment horizontal="center" vertical="center" wrapText="1"/>
    </xf>
    <xf numFmtId="1" fontId="5" fillId="5" borderId="9" xfId="0" applyNumberFormat="1" applyFont="1" applyFill="1" applyBorder="1" applyAlignment="1">
      <alignment horizontal="center" vertical="center" wrapText="1"/>
    </xf>
    <xf numFmtId="1" fontId="5" fillId="5" borderId="10" xfId="0" applyNumberFormat="1" applyFont="1" applyFill="1" applyBorder="1" applyAlignment="1">
      <alignment horizontal="center" vertical="center" wrapText="1"/>
    </xf>
    <xf numFmtId="1" fontId="5" fillId="5" borderId="14" xfId="0" applyNumberFormat="1" applyFont="1" applyFill="1" applyBorder="1" applyAlignment="1">
      <alignment horizontal="center" vertical="center" wrapText="1"/>
    </xf>
    <xf numFmtId="1" fontId="5" fillId="5" borderId="3" xfId="0" applyNumberFormat="1" applyFont="1" applyFill="1" applyBorder="1" applyAlignment="1">
      <alignment horizontal="center" vertical="center" wrapText="1"/>
    </xf>
    <xf numFmtId="1" fontId="5" fillId="5" borderId="20" xfId="0" applyNumberFormat="1" applyFont="1" applyFill="1" applyBorder="1" applyAlignment="1">
      <alignment horizontal="center" vertical="center" wrapText="1"/>
    </xf>
    <xf numFmtId="1" fontId="5" fillId="5" borderId="5" xfId="0" applyNumberFormat="1" applyFont="1" applyFill="1" applyBorder="1" applyAlignment="1">
      <alignment horizontal="center" vertical="center"/>
    </xf>
    <xf numFmtId="1" fontId="5" fillId="5" borderId="9" xfId="0" applyNumberFormat="1" applyFont="1" applyFill="1" applyBorder="1" applyAlignment="1">
      <alignment horizontal="center" vertical="center"/>
    </xf>
    <xf numFmtId="1" fontId="5" fillId="5" borderId="10" xfId="0" applyNumberFormat="1" applyFont="1" applyFill="1" applyBorder="1" applyAlignment="1">
      <alignment horizontal="center" vertical="center"/>
    </xf>
    <xf numFmtId="1" fontId="5" fillId="5" borderId="14" xfId="0" applyNumberFormat="1" applyFont="1" applyFill="1" applyBorder="1" applyAlignment="1">
      <alignment horizontal="center" vertical="center"/>
    </xf>
    <xf numFmtId="1" fontId="5" fillId="5" borderId="3" xfId="0" applyNumberFormat="1" applyFont="1" applyFill="1" applyBorder="1" applyAlignment="1">
      <alignment horizontal="center" vertical="center"/>
    </xf>
    <xf numFmtId="1" fontId="5" fillId="5" borderId="20" xfId="0" applyNumberFormat="1" applyFont="1" applyFill="1" applyBorder="1" applyAlignment="1">
      <alignment horizontal="center" vertical="center"/>
    </xf>
    <xf numFmtId="1" fontId="5" fillId="10" borderId="5" xfId="0" applyNumberFormat="1" applyFont="1" applyFill="1" applyBorder="1" applyAlignment="1">
      <alignment horizontal="center" vertical="center" wrapText="1"/>
    </xf>
    <xf numFmtId="1" fontId="5" fillId="10" borderId="10" xfId="0" applyNumberFormat="1" applyFont="1" applyFill="1" applyBorder="1" applyAlignment="1">
      <alignment horizontal="center" vertical="center" wrapText="1"/>
    </xf>
    <xf numFmtId="1" fontId="5" fillId="10" borderId="14" xfId="0" applyNumberFormat="1" applyFont="1" applyFill="1" applyBorder="1" applyAlignment="1">
      <alignment horizontal="center" vertical="center" wrapText="1"/>
    </xf>
    <xf numFmtId="1" fontId="5" fillId="10" borderId="20" xfId="0" applyNumberFormat="1" applyFont="1" applyFill="1" applyBorder="1" applyAlignment="1">
      <alignment horizontal="center" vertical="center" wrapText="1"/>
    </xf>
    <xf numFmtId="1" fontId="5" fillId="0" borderId="11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center" vertical="center"/>
    </xf>
    <xf numFmtId="1" fontId="5" fillId="0" borderId="71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/>
    </xf>
    <xf numFmtId="1" fontId="5" fillId="0" borderId="20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1" fontId="5" fillId="0" borderId="76" xfId="0" applyNumberFormat="1" applyFont="1" applyBorder="1" applyAlignment="1">
      <alignment horizontal="center" vertical="center"/>
    </xf>
    <xf numFmtId="1" fontId="5" fillId="0" borderId="71" xfId="0" applyNumberFormat="1" applyFont="1" applyBorder="1" applyAlignment="1">
      <alignment horizontal="center" vertical="center" wrapText="1"/>
    </xf>
    <xf numFmtId="1" fontId="5" fillId="0" borderId="77" xfId="0" applyNumberFormat="1" applyFont="1" applyBorder="1" applyAlignment="1">
      <alignment horizontal="center" vertical="center" wrapText="1"/>
    </xf>
    <xf numFmtId="1" fontId="5" fillId="0" borderId="51" xfId="0" applyNumberFormat="1" applyFont="1" applyBorder="1" applyAlignment="1">
      <alignment horizontal="center" vertical="center" wrapText="1"/>
    </xf>
    <xf numFmtId="1" fontId="5" fillId="0" borderId="44" xfId="0" applyNumberFormat="1" applyFont="1" applyBorder="1" applyAlignment="1">
      <alignment horizontal="center" vertical="center" wrapText="1"/>
    </xf>
    <xf numFmtId="1" fontId="5" fillId="0" borderId="31" xfId="0" applyNumberFormat="1" applyFont="1" applyBorder="1" applyAlignment="1">
      <alignment horizontal="left" vertical="center" shrinkToFit="1"/>
    </xf>
    <xf numFmtId="1" fontId="5" fillId="0" borderId="35" xfId="0" applyNumberFormat="1" applyFont="1" applyBorder="1" applyAlignment="1">
      <alignment horizontal="left" vertical="center" shrinkToFit="1"/>
    </xf>
    <xf numFmtId="1" fontId="5" fillId="0" borderId="5" xfId="0" applyNumberFormat="1" applyFont="1" applyBorder="1" applyAlignment="1">
      <alignment horizontal="left" vertical="center"/>
    </xf>
    <xf numFmtId="1" fontId="5" fillId="0" borderId="10" xfId="0" applyNumberFormat="1" applyFont="1" applyBorder="1" applyAlignment="1">
      <alignment horizontal="left" vertical="center"/>
    </xf>
    <xf numFmtId="1" fontId="5" fillId="0" borderId="21" xfId="0" applyNumberFormat="1" applyFont="1" applyBorder="1" applyAlignment="1">
      <alignment horizontal="left" vertical="center"/>
    </xf>
    <xf numFmtId="1" fontId="5" fillId="0" borderId="27" xfId="0" applyNumberFormat="1" applyFont="1" applyBorder="1" applyAlignment="1">
      <alignment horizontal="left" vertical="center"/>
    </xf>
    <xf numFmtId="1" fontId="5" fillId="0" borderId="31" xfId="0" applyNumberFormat="1" applyFont="1" applyBorder="1" applyAlignment="1">
      <alignment horizontal="left" vertical="center"/>
    </xf>
    <xf numFmtId="1" fontId="5" fillId="0" borderId="35" xfId="0" applyNumberFormat="1" applyFont="1" applyBorder="1" applyAlignment="1">
      <alignment horizontal="left" vertical="center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center" vertical="center" wrapText="1"/>
    </xf>
    <xf numFmtId="1" fontId="1" fillId="0" borderId="8" xfId="0" applyNumberFormat="1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37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5" borderId="0" xfId="0" applyNumberFormat="1" applyFont="1" applyFill="1" applyAlignment="1">
      <alignment horizontal="center" vertical="center" wrapText="1"/>
    </xf>
    <xf numFmtId="1" fontId="5" fillId="5" borderId="71" xfId="0" applyNumberFormat="1" applyFont="1" applyFill="1" applyBorder="1" applyAlignment="1">
      <alignment horizontal="center" vertical="center" wrapText="1"/>
    </xf>
    <xf numFmtId="1" fontId="5" fillId="0" borderId="50" xfId="0" applyNumberFormat="1" applyFont="1" applyBorder="1" applyAlignment="1">
      <alignment horizontal="center" vertical="center" wrapText="1"/>
    </xf>
    <xf numFmtId="1" fontId="5" fillId="0" borderId="68" xfId="0" applyNumberFormat="1" applyFont="1" applyBorder="1" applyAlignment="1">
      <alignment horizontal="center" vertical="center" wrapText="1"/>
    </xf>
    <xf numFmtId="1" fontId="5" fillId="0" borderId="50" xfId="0" applyNumberFormat="1" applyFont="1" applyBorder="1" applyAlignment="1">
      <alignment horizontal="center" vertical="center"/>
    </xf>
    <xf numFmtId="1" fontId="5" fillId="0" borderId="57" xfId="0" applyNumberFormat="1" applyFont="1" applyBorder="1" applyAlignment="1">
      <alignment horizontal="center" vertical="center"/>
    </xf>
    <xf numFmtId="1" fontId="5" fillId="0" borderId="68" xfId="0" applyNumberFormat="1" applyFont="1" applyBorder="1" applyAlignment="1">
      <alignment horizontal="center" vertical="center"/>
    </xf>
    <xf numFmtId="1" fontId="1" fillId="0" borderId="87" xfId="0" applyNumberFormat="1" applyFont="1" applyBorder="1" applyAlignment="1">
      <alignment horizontal="center" wrapText="1"/>
    </xf>
    <xf numFmtId="1" fontId="5" fillId="0" borderId="94" xfId="0" applyNumberFormat="1" applyFont="1" applyBorder="1" applyAlignment="1">
      <alignment horizontal="center" vertical="center" wrapText="1"/>
    </xf>
    <xf numFmtId="1" fontId="5" fillId="0" borderId="86" xfId="0" applyNumberFormat="1" applyFont="1" applyBorder="1" applyAlignment="1">
      <alignment horizontal="center" vertical="center" wrapText="1"/>
    </xf>
    <xf numFmtId="1" fontId="1" fillId="0" borderId="115" xfId="0" applyNumberFormat="1" applyFont="1" applyBorder="1" applyAlignment="1">
      <alignment horizontal="center" vertical="center"/>
    </xf>
    <xf numFmtId="1" fontId="1" fillId="0" borderId="116" xfId="0" applyNumberFormat="1" applyFont="1" applyBorder="1" applyAlignment="1">
      <alignment horizontal="center" vertical="center"/>
    </xf>
    <xf numFmtId="1" fontId="1" fillId="0" borderId="117" xfId="0" applyNumberFormat="1" applyFont="1" applyBorder="1" applyAlignment="1">
      <alignment horizontal="center" vertical="center"/>
    </xf>
    <xf numFmtId="1" fontId="5" fillId="5" borderId="102" xfId="0" applyNumberFormat="1" applyFont="1" applyFill="1" applyBorder="1" applyAlignment="1">
      <alignment horizontal="center" vertical="center" wrapText="1"/>
    </xf>
    <xf numFmtId="1" fontId="5" fillId="0" borderId="93" xfId="0" applyNumberFormat="1" applyFont="1" applyBorder="1" applyAlignment="1">
      <alignment horizontal="center" vertical="center" wrapText="1"/>
    </xf>
    <xf numFmtId="1" fontId="5" fillId="0" borderId="115" xfId="0" applyNumberFormat="1" applyFont="1" applyBorder="1" applyAlignment="1">
      <alignment horizontal="center" vertical="center"/>
    </xf>
    <xf numFmtId="1" fontId="5" fillId="0" borderId="117" xfId="0" applyNumberFormat="1" applyFont="1" applyBorder="1" applyAlignment="1">
      <alignment horizontal="center" vertical="center"/>
    </xf>
    <xf numFmtId="1" fontId="5" fillId="0" borderId="116" xfId="0" applyNumberFormat="1" applyFont="1" applyBorder="1" applyAlignment="1">
      <alignment horizontal="center" vertical="center"/>
    </xf>
    <xf numFmtId="1" fontId="5" fillId="0" borderId="63" xfId="0" applyNumberFormat="1" applyFont="1" applyBorder="1" applyAlignment="1">
      <alignment horizontal="center" vertical="center" wrapText="1"/>
    </xf>
    <xf numFmtId="1" fontId="5" fillId="5" borderId="94" xfId="0" applyNumberFormat="1" applyFont="1" applyFill="1" applyBorder="1" applyAlignment="1">
      <alignment horizontal="center" vertical="center" wrapText="1"/>
    </xf>
    <xf numFmtId="1" fontId="5" fillId="5" borderId="94" xfId="0" applyNumberFormat="1" applyFont="1" applyFill="1" applyBorder="1" applyAlignment="1">
      <alignment horizontal="center" vertical="center"/>
    </xf>
    <xf numFmtId="1" fontId="5" fillId="10" borderId="94" xfId="0" applyNumberFormat="1" applyFont="1" applyFill="1" applyBorder="1" applyAlignment="1">
      <alignment horizontal="center" vertical="center" wrapText="1"/>
    </xf>
    <xf numFmtId="1" fontId="5" fillId="0" borderId="102" xfId="0" applyNumberFormat="1" applyFont="1" applyBorder="1" applyAlignment="1">
      <alignment horizontal="center" vertical="center" wrapText="1"/>
    </xf>
    <xf numFmtId="1" fontId="5" fillId="0" borderId="94" xfId="0" applyNumberFormat="1" applyFont="1" applyBorder="1" applyAlignment="1">
      <alignment horizontal="center" vertical="center"/>
    </xf>
    <xf numFmtId="1" fontId="5" fillId="0" borderId="86" xfId="0" applyNumberFormat="1" applyFont="1" applyBorder="1" applyAlignment="1">
      <alignment horizontal="center" vertical="center"/>
    </xf>
    <xf numFmtId="1" fontId="5" fillId="0" borderId="119" xfId="0" applyNumberFormat="1" applyFont="1" applyBorder="1" applyAlignment="1">
      <alignment horizontal="center" vertical="center"/>
    </xf>
    <xf numFmtId="1" fontId="5" fillId="0" borderId="95" xfId="0" applyNumberFormat="1" applyFont="1" applyBorder="1" applyAlignment="1">
      <alignment horizontal="center" vertical="center" wrapText="1"/>
    </xf>
    <xf numFmtId="1" fontId="5" fillId="0" borderId="94" xfId="0" applyNumberFormat="1" applyFont="1" applyBorder="1" applyAlignment="1">
      <alignment horizontal="left" vertical="center"/>
    </xf>
    <xf numFmtId="1" fontId="5" fillId="0" borderId="115" xfId="0" applyNumberFormat="1" applyFont="1" applyBorder="1" applyAlignment="1">
      <alignment horizontal="center" vertical="center" wrapText="1"/>
    </xf>
    <xf numFmtId="1" fontId="5" fillId="0" borderId="117" xfId="0" applyNumberFormat="1" applyFont="1" applyBorder="1" applyAlignment="1">
      <alignment horizontal="center" vertical="center" wrapText="1"/>
    </xf>
    <xf numFmtId="1" fontId="1" fillId="0" borderId="115" xfId="0" applyNumberFormat="1" applyFont="1" applyBorder="1" applyAlignment="1">
      <alignment horizontal="center" vertical="center" wrapText="1"/>
    </xf>
    <xf numFmtId="1" fontId="1" fillId="0" borderId="117" xfId="0" applyNumberFormat="1" applyFont="1" applyBorder="1" applyAlignment="1">
      <alignment horizontal="center" vertical="center" wrapText="1"/>
    </xf>
    <xf numFmtId="1" fontId="5" fillId="0" borderId="93" xfId="0" applyNumberFormat="1" applyFont="1" applyBorder="1" applyAlignment="1">
      <alignment horizontal="center" vertical="center"/>
    </xf>
    <xf numFmtId="1" fontId="5" fillId="0" borderId="63" xfId="0" applyNumberFormat="1" applyFont="1" applyBorder="1" applyAlignment="1">
      <alignment horizontal="center" vertical="center"/>
    </xf>
    <xf numFmtId="1" fontId="5" fillId="0" borderId="92" xfId="0" applyNumberFormat="1" applyFont="1" applyBorder="1" applyAlignment="1">
      <alignment horizontal="center" vertical="center" wrapText="1"/>
    </xf>
    <xf numFmtId="1" fontId="5" fillId="0" borderId="109" xfId="0" applyNumberFormat="1" applyFont="1" applyBorder="1" applyAlignment="1">
      <alignment horizontal="center" vertical="center" wrapText="1"/>
    </xf>
    <xf numFmtId="1" fontId="5" fillId="0" borderId="109" xfId="0" applyNumberFormat="1" applyFont="1" applyBorder="1" applyAlignment="1">
      <alignment horizontal="center" vertical="center"/>
    </xf>
    <xf numFmtId="1" fontId="5" fillId="0" borderId="124" xfId="0" applyNumberFormat="1" applyFont="1" applyBorder="1" applyAlignment="1">
      <alignment horizontal="center" vertical="center" wrapText="1"/>
    </xf>
    <xf numFmtId="1" fontId="5" fillId="0" borderId="88" xfId="0" applyNumberFormat="1" applyFont="1" applyBorder="1" applyAlignment="1">
      <alignment horizontal="center" vertical="center" wrapText="1"/>
    </xf>
    <xf numFmtId="1" fontId="1" fillId="0" borderId="125" xfId="0" applyNumberFormat="1" applyFont="1" applyBorder="1" applyAlignment="1">
      <alignment horizontal="center" vertical="center"/>
    </xf>
    <xf numFmtId="1" fontId="1" fillId="0" borderId="126" xfId="0" applyNumberFormat="1" applyFont="1" applyBorder="1" applyAlignment="1">
      <alignment horizontal="center" vertical="center"/>
    </xf>
    <xf numFmtId="1" fontId="1" fillId="0" borderId="127" xfId="0" applyNumberFormat="1" applyFont="1" applyBorder="1" applyAlignment="1">
      <alignment horizontal="center" vertical="center"/>
    </xf>
    <xf numFmtId="1" fontId="5" fillId="0" borderId="128" xfId="0" applyNumberFormat="1" applyFont="1" applyBorder="1" applyAlignment="1">
      <alignment horizontal="center" vertical="center" wrapText="1"/>
    </xf>
    <xf numFmtId="1" fontId="5" fillId="0" borderId="125" xfId="0" applyNumberFormat="1" applyFont="1" applyBorder="1" applyAlignment="1">
      <alignment horizontal="center" vertical="center"/>
    </xf>
    <xf numFmtId="1" fontId="5" fillId="0" borderId="127" xfId="0" applyNumberFormat="1" applyFont="1" applyBorder="1" applyAlignment="1">
      <alignment horizontal="center" vertical="center"/>
    </xf>
    <xf numFmtId="1" fontId="5" fillId="0" borderId="126" xfId="0" applyNumberFormat="1" applyFont="1" applyBorder="1" applyAlignment="1">
      <alignment horizontal="center" vertical="center"/>
    </xf>
    <xf numFmtId="1" fontId="5" fillId="0" borderId="89" xfId="0" applyNumberFormat="1" applyFont="1" applyBorder="1" applyAlignment="1">
      <alignment horizontal="center" vertical="center" wrapText="1"/>
    </xf>
    <xf numFmtId="1" fontId="5" fillId="5" borderId="124" xfId="0" applyNumberFormat="1" applyFont="1" applyFill="1" applyBorder="1" applyAlignment="1">
      <alignment horizontal="center" vertical="center" wrapText="1"/>
    </xf>
    <xf numFmtId="1" fontId="5" fillId="5" borderId="124" xfId="0" applyNumberFormat="1" applyFont="1" applyFill="1" applyBorder="1" applyAlignment="1">
      <alignment horizontal="center" vertical="center"/>
    </xf>
    <xf numFmtId="1" fontId="5" fillId="10" borderId="124" xfId="0" applyNumberFormat="1" applyFont="1" applyFill="1" applyBorder="1" applyAlignment="1">
      <alignment horizontal="center" vertical="center" wrapText="1"/>
    </xf>
    <xf numFmtId="1" fontId="5" fillId="0" borderId="124" xfId="0" applyNumberFormat="1" applyFont="1" applyBorder="1" applyAlignment="1">
      <alignment horizontal="center" vertical="center"/>
    </xf>
    <xf numFmtId="1" fontId="5" fillId="0" borderId="88" xfId="0" applyNumberFormat="1" applyFont="1" applyBorder="1" applyAlignment="1">
      <alignment horizontal="center" vertical="center"/>
    </xf>
    <xf numFmtId="1" fontId="5" fillId="0" borderId="133" xfId="0" applyNumberFormat="1" applyFont="1" applyBorder="1" applyAlignment="1">
      <alignment horizontal="center" vertical="center"/>
    </xf>
    <xf numFmtId="1" fontId="5" fillId="0" borderId="124" xfId="0" applyNumberFormat="1" applyFont="1" applyBorder="1" applyAlignment="1">
      <alignment horizontal="left" vertical="center"/>
    </xf>
    <xf numFmtId="1" fontId="5" fillId="0" borderId="125" xfId="0" applyNumberFormat="1" applyFont="1" applyBorder="1" applyAlignment="1">
      <alignment horizontal="center" vertical="center" wrapText="1"/>
    </xf>
    <xf numFmtId="1" fontId="5" fillId="0" borderId="127" xfId="0" applyNumberFormat="1" applyFont="1" applyBorder="1" applyAlignment="1">
      <alignment horizontal="center" vertical="center" wrapText="1"/>
    </xf>
    <xf numFmtId="1" fontId="1" fillId="0" borderId="125" xfId="0" applyNumberFormat="1" applyFont="1" applyBorder="1" applyAlignment="1">
      <alignment horizontal="center" vertical="center" wrapText="1"/>
    </xf>
    <xf numFmtId="1" fontId="1" fillId="0" borderId="127" xfId="0" applyNumberFormat="1" applyFont="1" applyBorder="1" applyAlignment="1">
      <alignment horizontal="center" vertical="center" wrapText="1"/>
    </xf>
    <xf numFmtId="1" fontId="5" fillId="0" borderId="128" xfId="0" applyNumberFormat="1" applyFont="1" applyBorder="1" applyAlignment="1">
      <alignment horizontal="center" vertical="center"/>
    </xf>
    <xf numFmtId="1" fontId="5" fillId="0" borderId="89" xfId="0" applyNumberFormat="1" applyFont="1" applyBorder="1" applyAlignment="1">
      <alignment horizontal="center" vertical="center"/>
    </xf>
    <xf numFmtId="1" fontId="1" fillId="0" borderId="141" xfId="0" applyNumberFormat="1" applyFont="1" applyBorder="1" applyAlignment="1">
      <alignment horizontal="center" vertical="center"/>
    </xf>
    <xf numFmtId="1" fontId="1" fillId="0" borderId="142" xfId="0" applyNumberFormat="1" applyFont="1" applyBorder="1" applyAlignment="1">
      <alignment horizontal="center" vertical="center"/>
    </xf>
    <xf numFmtId="1" fontId="1" fillId="0" borderId="143" xfId="0" applyNumberFormat="1" applyFont="1" applyBorder="1" applyAlignment="1">
      <alignment horizontal="center" vertical="center"/>
    </xf>
    <xf numFmtId="1" fontId="5" fillId="0" borderId="144" xfId="0" applyNumberFormat="1" applyFont="1" applyBorder="1" applyAlignment="1">
      <alignment horizontal="center" vertical="center" wrapText="1"/>
    </xf>
    <xf numFmtId="1" fontId="5" fillId="0" borderId="141" xfId="0" applyNumberFormat="1" applyFont="1" applyBorder="1" applyAlignment="1">
      <alignment horizontal="center" vertical="center"/>
    </xf>
    <xf numFmtId="1" fontId="5" fillId="0" borderId="143" xfId="0" applyNumberFormat="1" applyFont="1" applyBorder="1" applyAlignment="1">
      <alignment horizontal="center" vertical="center"/>
    </xf>
    <xf numFmtId="1" fontId="5" fillId="0" borderId="142" xfId="0" applyNumberFormat="1" applyFont="1" applyBorder="1" applyAlignment="1">
      <alignment horizontal="center" vertical="center"/>
    </xf>
    <xf numFmtId="1" fontId="5" fillId="0" borderId="149" xfId="0" applyNumberFormat="1" applyFont="1" applyBorder="1" applyAlignment="1">
      <alignment horizontal="center" vertical="center"/>
    </xf>
    <xf numFmtId="1" fontId="5" fillId="0" borderId="141" xfId="0" applyNumberFormat="1" applyFont="1" applyBorder="1" applyAlignment="1">
      <alignment horizontal="center" vertical="center" wrapText="1"/>
    </xf>
    <xf numFmtId="1" fontId="5" fillId="0" borderId="143" xfId="0" applyNumberFormat="1" applyFont="1" applyBorder="1" applyAlignment="1">
      <alignment horizontal="center" vertical="center" wrapText="1"/>
    </xf>
    <xf numFmtId="1" fontId="1" fillId="0" borderId="141" xfId="0" applyNumberFormat="1" applyFont="1" applyBorder="1" applyAlignment="1">
      <alignment horizontal="center" vertical="center" wrapText="1"/>
    </xf>
    <xf numFmtId="1" fontId="1" fillId="0" borderId="143" xfId="0" applyNumberFormat="1" applyFont="1" applyBorder="1" applyAlignment="1">
      <alignment horizontal="center" vertical="center" wrapText="1"/>
    </xf>
    <xf numFmtId="1" fontId="5" fillId="0" borderId="144" xfId="0" applyNumberFormat="1" applyFont="1" applyBorder="1" applyAlignment="1">
      <alignment horizontal="center" vertical="center"/>
    </xf>
    <xf numFmtId="1" fontId="5" fillId="0" borderId="150" xfId="0" applyNumberFormat="1" applyFont="1" applyBorder="1" applyAlignment="1">
      <alignment horizontal="center" vertical="center" wrapText="1"/>
    </xf>
    <xf numFmtId="1" fontId="5" fillId="0" borderId="150" xfId="0" applyNumberFormat="1" applyFont="1" applyBorder="1" applyAlignment="1">
      <alignment horizontal="center" vertical="center"/>
    </xf>
    <xf numFmtId="1" fontId="1" fillId="0" borderId="163" xfId="0" applyNumberFormat="1" applyFont="1" applyBorder="1" applyAlignment="1">
      <alignment horizontal="center" vertical="center"/>
    </xf>
    <xf numFmtId="1" fontId="1" fillId="0" borderId="164" xfId="0" applyNumberFormat="1" applyFont="1" applyBorder="1" applyAlignment="1">
      <alignment horizontal="center" vertical="center"/>
    </xf>
    <xf numFmtId="1" fontId="1" fillId="0" borderId="165" xfId="0" applyNumberFormat="1" applyFont="1" applyBorder="1" applyAlignment="1">
      <alignment horizontal="center" vertical="center"/>
    </xf>
    <xf numFmtId="1" fontId="5" fillId="5" borderId="148" xfId="0" applyNumberFormat="1" applyFont="1" applyFill="1" applyBorder="1" applyAlignment="1">
      <alignment horizontal="center" vertical="center" wrapText="1"/>
    </xf>
    <xf numFmtId="1" fontId="5" fillId="0" borderId="163" xfId="0" applyNumberFormat="1" applyFont="1" applyBorder="1" applyAlignment="1">
      <alignment horizontal="center" vertical="center"/>
    </xf>
    <xf numFmtId="1" fontId="5" fillId="0" borderId="165" xfId="0" applyNumberFormat="1" applyFont="1" applyBorder="1" applyAlignment="1">
      <alignment horizontal="center" vertical="center"/>
    </xf>
    <xf numFmtId="1" fontId="5" fillId="0" borderId="164" xfId="0" applyNumberFormat="1" applyFont="1" applyBorder="1" applyAlignment="1">
      <alignment horizontal="center" vertical="center"/>
    </xf>
    <xf numFmtId="1" fontId="5" fillId="0" borderId="148" xfId="0" applyNumberFormat="1" applyFont="1" applyBorder="1" applyAlignment="1">
      <alignment horizontal="center" vertical="center" wrapText="1"/>
    </xf>
    <xf numFmtId="1" fontId="5" fillId="0" borderId="168" xfId="0" applyNumberFormat="1" applyFont="1" applyBorder="1" applyAlignment="1">
      <alignment horizontal="center" vertical="center"/>
    </xf>
    <xf numFmtId="1" fontId="5" fillId="0" borderId="163" xfId="0" applyNumberFormat="1" applyFont="1" applyBorder="1" applyAlignment="1">
      <alignment horizontal="center" vertical="center" wrapText="1"/>
    </xf>
    <xf numFmtId="1" fontId="5" fillId="0" borderId="165" xfId="0" applyNumberFormat="1" applyFont="1" applyBorder="1" applyAlignment="1">
      <alignment horizontal="center" vertical="center" wrapText="1"/>
    </xf>
    <xf numFmtId="1" fontId="1" fillId="0" borderId="163" xfId="0" applyNumberFormat="1" applyFont="1" applyBorder="1" applyAlignment="1">
      <alignment horizontal="center" vertical="center" wrapText="1"/>
    </xf>
    <xf numFmtId="1" fontId="1" fillId="0" borderId="165" xfId="0" applyNumberFormat="1" applyFont="1" applyBorder="1" applyAlignment="1">
      <alignment horizontal="center" vertical="center" wrapText="1"/>
    </xf>
    <xf numFmtId="1" fontId="1" fillId="0" borderId="173" xfId="0" applyNumberFormat="1" applyFont="1" applyBorder="1" applyAlignment="1">
      <alignment horizontal="center" vertical="center"/>
    </xf>
    <xf numFmtId="1" fontId="1" fillId="0" borderId="174" xfId="0" applyNumberFormat="1" applyFont="1" applyBorder="1" applyAlignment="1">
      <alignment horizontal="center" vertical="center"/>
    </xf>
    <xf numFmtId="1" fontId="1" fillId="0" borderId="175" xfId="0" applyNumberFormat="1" applyFont="1" applyBorder="1" applyAlignment="1">
      <alignment horizontal="center" vertical="center"/>
    </xf>
    <xf numFmtId="1" fontId="5" fillId="0" borderId="173" xfId="0" applyNumberFormat="1" applyFont="1" applyBorder="1" applyAlignment="1">
      <alignment horizontal="center" vertical="center"/>
    </xf>
    <xf numFmtId="1" fontId="5" fillId="0" borderId="175" xfId="0" applyNumberFormat="1" applyFont="1" applyBorder="1" applyAlignment="1">
      <alignment horizontal="center" vertical="center"/>
    </xf>
    <xf numFmtId="1" fontId="5" fillId="0" borderId="174" xfId="0" applyNumberFormat="1" applyFont="1" applyBorder="1" applyAlignment="1">
      <alignment horizontal="center" vertical="center"/>
    </xf>
    <xf numFmtId="1" fontId="5" fillId="0" borderId="171" xfId="0" applyNumberFormat="1" applyFont="1" applyBorder="1" applyAlignment="1">
      <alignment horizontal="center" vertical="center"/>
    </xf>
    <xf numFmtId="1" fontId="5" fillId="0" borderId="187" xfId="0" applyNumberFormat="1" applyFont="1" applyBorder="1" applyAlignment="1">
      <alignment horizontal="center" vertical="center"/>
    </xf>
    <xf numFmtId="1" fontId="5" fillId="0" borderId="173" xfId="0" applyNumberFormat="1" applyFont="1" applyBorder="1" applyAlignment="1">
      <alignment horizontal="center" vertical="center" wrapText="1"/>
    </xf>
    <xf numFmtId="1" fontId="5" fillId="0" borderId="175" xfId="0" applyNumberFormat="1" applyFont="1" applyBorder="1" applyAlignment="1">
      <alignment horizontal="center" vertical="center" wrapText="1"/>
    </xf>
    <xf numFmtId="1" fontId="1" fillId="0" borderId="173" xfId="0" applyNumberFormat="1" applyFont="1" applyBorder="1" applyAlignment="1">
      <alignment horizontal="center" vertical="center" wrapText="1"/>
    </xf>
    <xf numFmtId="1" fontId="1" fillId="0" borderId="175" xfId="0" applyNumberFormat="1" applyFont="1" applyBorder="1" applyAlignment="1">
      <alignment horizontal="center" vertical="center" wrapText="1"/>
    </xf>
    <xf numFmtId="1" fontId="5" fillId="0" borderId="182" xfId="0" applyNumberFormat="1" applyFont="1" applyBorder="1" applyAlignment="1">
      <alignment horizontal="center" vertical="center" wrapText="1"/>
    </xf>
    <xf numFmtId="1" fontId="5" fillId="0" borderId="182" xfId="0" applyNumberFormat="1" applyFont="1" applyBorder="1" applyAlignment="1">
      <alignment horizontal="center" vertical="center"/>
    </xf>
    <xf numFmtId="1" fontId="1" fillId="0" borderId="193" xfId="0" applyNumberFormat="1" applyFont="1" applyBorder="1" applyAlignment="1">
      <alignment horizontal="center" vertical="center"/>
    </xf>
    <xf numFmtId="1" fontId="1" fillId="0" borderId="194" xfId="0" applyNumberFormat="1" applyFont="1" applyBorder="1" applyAlignment="1">
      <alignment horizontal="center" vertical="center"/>
    </xf>
    <xf numFmtId="1" fontId="1" fillId="0" borderId="195" xfId="0" applyNumberFormat="1" applyFont="1" applyBorder="1" applyAlignment="1">
      <alignment horizontal="center" vertical="center"/>
    </xf>
    <xf numFmtId="1" fontId="5" fillId="5" borderId="177" xfId="0" applyNumberFormat="1" applyFont="1" applyFill="1" applyBorder="1" applyAlignment="1">
      <alignment horizontal="center" vertical="center" wrapText="1"/>
    </xf>
    <xf numFmtId="1" fontId="5" fillId="0" borderId="193" xfId="0" applyNumberFormat="1" applyFont="1" applyBorder="1" applyAlignment="1">
      <alignment horizontal="center" vertical="center"/>
    </xf>
    <xf numFmtId="1" fontId="5" fillId="0" borderId="195" xfId="0" applyNumberFormat="1" applyFont="1" applyBorder="1" applyAlignment="1">
      <alignment horizontal="center" vertical="center"/>
    </xf>
    <xf numFmtId="1" fontId="5" fillId="0" borderId="194" xfId="0" applyNumberFormat="1" applyFont="1" applyBorder="1" applyAlignment="1">
      <alignment horizontal="center" vertical="center"/>
    </xf>
    <xf numFmtId="1" fontId="5" fillId="0" borderId="177" xfId="0" applyNumberFormat="1" applyFont="1" applyBorder="1" applyAlignment="1">
      <alignment horizontal="center" vertical="center" wrapText="1"/>
    </xf>
    <xf numFmtId="1" fontId="5" fillId="0" borderId="198" xfId="0" applyNumberFormat="1" applyFont="1" applyBorder="1" applyAlignment="1">
      <alignment horizontal="center" vertical="center"/>
    </xf>
    <xf numFmtId="1" fontId="5" fillId="0" borderId="193" xfId="0" applyNumberFormat="1" applyFont="1" applyBorder="1" applyAlignment="1">
      <alignment horizontal="center" vertical="center" wrapText="1"/>
    </xf>
    <xf numFmtId="1" fontId="5" fillId="0" borderId="195" xfId="0" applyNumberFormat="1" applyFont="1" applyBorder="1" applyAlignment="1">
      <alignment horizontal="center" vertical="center" wrapText="1"/>
    </xf>
    <xf numFmtId="1" fontId="1" fillId="0" borderId="193" xfId="0" applyNumberFormat="1" applyFont="1" applyBorder="1" applyAlignment="1">
      <alignment horizontal="center" vertical="center" wrapText="1"/>
    </xf>
    <xf numFmtId="1" fontId="1" fillId="0" borderId="195" xfId="0" applyNumberFormat="1" applyFont="1" applyBorder="1" applyAlignment="1">
      <alignment horizontal="center" vertical="center" wrapText="1"/>
    </xf>
    <xf numFmtId="1" fontId="5" fillId="5" borderId="201" xfId="0" applyNumberFormat="1" applyFont="1" applyFill="1" applyBorder="1" applyAlignment="1">
      <alignment horizontal="center" vertical="center" wrapText="1"/>
    </xf>
    <xf numFmtId="1" fontId="5" fillId="0" borderId="201" xfId="0" applyNumberFormat="1" applyFont="1" applyBorder="1" applyAlignment="1">
      <alignment horizontal="center" vertical="center" wrapText="1"/>
    </xf>
    <xf numFmtId="1" fontId="5" fillId="0" borderId="208" xfId="0" applyNumberFormat="1" applyFont="1" applyBorder="1" applyAlignment="1">
      <alignment horizontal="center" vertical="center" wrapText="1"/>
    </xf>
    <xf numFmtId="1" fontId="5" fillId="0" borderId="208" xfId="0" applyNumberFormat="1" applyFont="1" applyBorder="1" applyAlignment="1">
      <alignment horizontal="center" vertical="center"/>
    </xf>
    <xf numFmtId="1" fontId="5" fillId="5" borderId="215" xfId="0" applyNumberFormat="1" applyFont="1" applyFill="1" applyBorder="1" applyAlignment="1">
      <alignment horizontal="center" vertical="center" wrapText="1"/>
    </xf>
    <xf numFmtId="1" fontId="5" fillId="0" borderId="215" xfId="0" applyNumberFormat="1" applyFont="1" applyBorder="1" applyAlignment="1">
      <alignment horizontal="center" vertical="center" wrapText="1"/>
    </xf>
    <xf numFmtId="1" fontId="5" fillId="0" borderId="219" xfId="0" applyNumberFormat="1" applyFont="1" applyBorder="1" applyAlignment="1">
      <alignment horizontal="center" vertical="center" wrapText="1"/>
    </xf>
    <xf numFmtId="1" fontId="5" fillId="0" borderId="219" xfId="0" applyNumberFormat="1" applyFont="1" applyBorder="1" applyAlignment="1">
      <alignment horizontal="center" vertical="center"/>
    </xf>
    <xf numFmtId="1" fontId="1" fillId="0" borderId="242" xfId="0" applyNumberFormat="1" applyFont="1" applyBorder="1" applyAlignment="1">
      <alignment horizontal="center" vertical="center"/>
    </xf>
    <xf numFmtId="1" fontId="1" fillId="0" borderId="265" xfId="0" applyNumberFormat="1" applyFont="1" applyBorder="1" applyAlignment="1">
      <alignment horizontal="center" vertical="center"/>
    </xf>
    <xf numFmtId="1" fontId="1" fillId="0" borderId="266" xfId="0" applyNumberFormat="1" applyFont="1" applyBorder="1" applyAlignment="1">
      <alignment horizontal="center" vertical="center"/>
    </xf>
    <xf numFmtId="1" fontId="5" fillId="5" borderId="250" xfId="0" applyNumberFormat="1" applyFont="1" applyFill="1" applyBorder="1" applyAlignment="1">
      <alignment horizontal="center" vertical="center" wrapText="1"/>
    </xf>
    <xf numFmtId="1" fontId="5" fillId="0" borderId="251" xfId="0" applyNumberFormat="1" applyFont="1" applyBorder="1" applyAlignment="1">
      <alignment horizontal="center" vertical="center" wrapText="1"/>
    </xf>
    <xf numFmtId="1" fontId="5" fillId="0" borderId="242" xfId="0" applyNumberFormat="1" applyFont="1" applyBorder="1" applyAlignment="1">
      <alignment horizontal="center" vertical="center"/>
    </xf>
    <xf numFmtId="1" fontId="5" fillId="0" borderId="266" xfId="0" applyNumberFormat="1" applyFont="1" applyBorder="1" applyAlignment="1">
      <alignment horizontal="center" vertical="center"/>
    </xf>
    <xf numFmtId="1" fontId="5" fillId="0" borderId="265" xfId="0" applyNumberFormat="1" applyFont="1" applyBorder="1" applyAlignment="1">
      <alignment horizontal="center" vertical="center"/>
    </xf>
    <xf numFmtId="1" fontId="5" fillId="0" borderId="250" xfId="0" applyNumberFormat="1" applyFont="1" applyBorder="1" applyAlignment="1">
      <alignment horizontal="center" vertical="center" wrapText="1"/>
    </xf>
    <xf numFmtId="1" fontId="5" fillId="0" borderId="270" xfId="0" applyNumberFormat="1" applyFont="1" applyBorder="1" applyAlignment="1">
      <alignment horizontal="center" vertical="center"/>
    </xf>
    <xf numFmtId="1" fontId="5" fillId="0" borderId="242" xfId="0" applyNumberFormat="1" applyFont="1" applyBorder="1" applyAlignment="1">
      <alignment horizontal="center" vertical="center" wrapText="1"/>
    </xf>
    <xf numFmtId="1" fontId="5" fillId="0" borderId="266" xfId="0" applyNumberFormat="1" applyFont="1" applyBorder="1" applyAlignment="1">
      <alignment horizontal="center" vertical="center" wrapText="1"/>
    </xf>
    <xf numFmtId="1" fontId="1" fillId="0" borderId="242" xfId="0" applyNumberFormat="1" applyFont="1" applyBorder="1" applyAlignment="1">
      <alignment horizontal="center" vertical="center" wrapText="1"/>
    </xf>
    <xf numFmtId="1" fontId="1" fillId="0" borderId="266" xfId="0" applyNumberFormat="1" applyFont="1" applyBorder="1" applyAlignment="1">
      <alignment horizontal="center" vertical="center" wrapText="1"/>
    </xf>
    <xf numFmtId="1" fontId="5" fillId="0" borderId="251" xfId="0" applyNumberFormat="1" applyFont="1" applyBorder="1" applyAlignment="1">
      <alignment horizontal="center" vertical="center"/>
    </xf>
    <xf numFmtId="1" fontId="5" fillId="0" borderId="259" xfId="0" applyNumberFormat="1" applyFont="1" applyBorder="1" applyAlignment="1">
      <alignment horizontal="center" vertical="center" wrapText="1"/>
    </xf>
    <xf numFmtId="1" fontId="5" fillId="0" borderId="259" xfId="0" applyNumberFormat="1" applyFont="1" applyBorder="1" applyAlignment="1">
      <alignment horizontal="center" vertical="center"/>
    </xf>
    <xf numFmtId="1" fontId="1" fillId="0" borderId="278" xfId="0" applyNumberFormat="1" applyFont="1" applyBorder="1" applyAlignment="1">
      <alignment horizontal="center" vertical="center"/>
    </xf>
    <xf numFmtId="1" fontId="1" fillId="0" borderId="279" xfId="0" applyNumberFormat="1" applyFont="1" applyBorder="1" applyAlignment="1">
      <alignment horizontal="center" vertical="center"/>
    </xf>
    <xf numFmtId="1" fontId="1" fillId="0" borderId="280" xfId="0" applyNumberFormat="1" applyFont="1" applyBorder="1" applyAlignment="1">
      <alignment horizontal="center" vertical="center"/>
    </xf>
    <xf numFmtId="1" fontId="5" fillId="0" borderId="281" xfId="0" applyNumberFormat="1" applyFont="1" applyBorder="1" applyAlignment="1">
      <alignment horizontal="center" vertical="center" wrapText="1"/>
    </xf>
    <xf numFmtId="1" fontId="5" fillId="0" borderId="278" xfId="0" applyNumberFormat="1" applyFont="1" applyBorder="1" applyAlignment="1">
      <alignment horizontal="center" vertical="center"/>
    </xf>
    <xf numFmtId="1" fontId="5" fillId="0" borderId="280" xfId="0" applyNumberFormat="1" applyFont="1" applyBorder="1" applyAlignment="1">
      <alignment horizontal="center" vertical="center"/>
    </xf>
    <xf numFmtId="1" fontId="5" fillId="0" borderId="279" xfId="0" applyNumberFormat="1" applyFont="1" applyBorder="1" applyAlignment="1">
      <alignment horizontal="center" vertical="center"/>
    </xf>
    <xf numFmtId="1" fontId="5" fillId="0" borderId="283" xfId="0" applyNumberFormat="1" applyFont="1" applyBorder="1" applyAlignment="1">
      <alignment horizontal="center" vertical="center" wrapText="1"/>
    </xf>
    <xf numFmtId="1" fontId="5" fillId="0" borderId="297" xfId="0" applyNumberFormat="1" applyFont="1" applyBorder="1" applyAlignment="1">
      <alignment horizontal="center" vertical="center"/>
    </xf>
    <xf numFmtId="1" fontId="5" fillId="0" borderId="278" xfId="0" applyNumberFormat="1" applyFont="1" applyBorder="1" applyAlignment="1">
      <alignment horizontal="center" vertical="center" wrapText="1"/>
    </xf>
    <xf numFmtId="1" fontId="5" fillId="0" borderId="280" xfId="0" applyNumberFormat="1" applyFont="1" applyBorder="1" applyAlignment="1">
      <alignment horizontal="center" vertical="center" wrapText="1"/>
    </xf>
    <xf numFmtId="1" fontId="1" fillId="0" borderId="278" xfId="0" applyNumberFormat="1" applyFont="1" applyBorder="1" applyAlignment="1">
      <alignment horizontal="center" vertical="center" wrapText="1"/>
    </xf>
    <xf numFmtId="1" fontId="1" fillId="0" borderId="280" xfId="0" applyNumberFormat="1" applyFont="1" applyBorder="1" applyAlignment="1">
      <alignment horizontal="center" vertical="center" wrapText="1"/>
    </xf>
    <xf numFmtId="1" fontId="5" fillId="0" borderId="281" xfId="0" applyNumberFormat="1" applyFont="1" applyBorder="1" applyAlignment="1">
      <alignment horizontal="center" vertical="center"/>
    </xf>
    <xf numFmtId="1" fontId="5" fillId="0" borderId="289" xfId="0" applyNumberFormat="1" applyFont="1" applyBorder="1" applyAlignment="1">
      <alignment horizontal="center" vertical="center" wrapText="1"/>
    </xf>
    <xf numFmtId="1" fontId="5" fillId="0" borderId="289" xfId="0" applyNumberFormat="1" applyFont="1" applyBorder="1" applyAlignment="1">
      <alignment horizontal="center" vertical="center"/>
    </xf>
    <xf numFmtId="1" fontId="1" fillId="0" borderId="243" xfId="0" applyNumberFormat="1" applyFont="1" applyBorder="1" applyAlignment="1">
      <alignment horizontal="center" vertical="center"/>
    </xf>
    <xf numFmtId="1" fontId="1" fillId="0" borderId="244" xfId="0" applyNumberFormat="1" applyFont="1" applyBorder="1" applyAlignment="1">
      <alignment horizontal="center" vertical="center"/>
    </xf>
    <xf numFmtId="1" fontId="5" fillId="5" borderId="229" xfId="0" applyNumberFormat="1" applyFont="1" applyFill="1" applyBorder="1" applyAlignment="1">
      <alignment horizontal="center" vertical="center" wrapText="1"/>
    </xf>
    <xf numFmtId="1" fontId="5" fillId="0" borderId="244" xfId="0" applyNumberFormat="1" applyFont="1" applyBorder="1" applyAlignment="1">
      <alignment horizontal="center" vertical="center"/>
    </xf>
    <xf numFmtId="1" fontId="5" fillId="0" borderId="243" xfId="0" applyNumberFormat="1" applyFont="1" applyBorder="1" applyAlignment="1">
      <alignment horizontal="center" vertical="center"/>
    </xf>
    <xf numFmtId="1" fontId="5" fillId="0" borderId="229" xfId="0" applyNumberFormat="1" applyFont="1" applyBorder="1" applyAlignment="1">
      <alignment horizontal="center" vertical="center" wrapText="1"/>
    </xf>
    <xf numFmtId="1" fontId="5" fillId="0" borderId="247" xfId="0" applyNumberFormat="1" applyFont="1" applyBorder="1" applyAlignment="1">
      <alignment horizontal="center" vertical="center"/>
    </xf>
    <xf numFmtId="1" fontId="5" fillId="0" borderId="244" xfId="0" applyNumberFormat="1" applyFont="1" applyBorder="1" applyAlignment="1">
      <alignment horizontal="center" vertical="center" wrapText="1"/>
    </xf>
    <xf numFmtId="1" fontId="1" fillId="0" borderId="244" xfId="0" applyNumberFormat="1" applyFont="1" applyBorder="1" applyAlignment="1">
      <alignment horizontal="center" vertical="center" wrapText="1"/>
    </xf>
    <xf numFmtId="1" fontId="5" fillId="0" borderId="233" xfId="0" applyNumberFormat="1" applyFont="1" applyBorder="1" applyAlignment="1">
      <alignment horizontal="center" vertical="center" wrapText="1"/>
    </xf>
    <xf numFmtId="1" fontId="5" fillId="0" borderId="233" xfId="0" applyNumberFormat="1" applyFont="1" applyBorder="1" applyAlignment="1">
      <alignment horizontal="center" vertical="center"/>
    </xf>
    <xf numFmtId="1" fontId="5" fillId="0" borderId="101" xfId="0" applyNumberFormat="1" applyFont="1" applyBorder="1" applyAlignment="1">
      <alignment horizontal="center" vertical="center"/>
    </xf>
    <xf numFmtId="1" fontId="1" fillId="0" borderId="101" xfId="0" applyNumberFormat="1" applyFont="1" applyBorder="1" applyAlignment="1">
      <alignment horizontal="center" vertical="center" wrapText="1"/>
    </xf>
    <xf numFmtId="1" fontId="5" fillId="0" borderId="101" xfId="0" applyNumberFormat="1" applyFont="1" applyBorder="1" applyAlignment="1">
      <alignment horizontal="center" vertical="center" wrapText="1"/>
    </xf>
    <xf numFmtId="10" fontId="23" fillId="0" borderId="0" xfId="4" applyNumberFormat="1" applyFont="1"/>
  </cellXfs>
  <cellStyles count="5">
    <cellStyle name="Millares" xfId="2" builtinId="3"/>
    <cellStyle name="Millares [0]" xfId="3" builtinId="6"/>
    <cellStyle name="Normal" xfId="0" builtinId="0"/>
    <cellStyle name="Notas 2" xfId="1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L"/>
              <a:t>% Pertiencia segun Protocolo de Derivación, año 2020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[2]Pertinencia!$B$4:$B$63</c:f>
              <c:strCache>
                <c:ptCount val="60"/>
                <c:pt idx="0">
                  <c:v>PEDIATRÍA</c:v>
                </c:pt>
                <c:pt idx="1">
                  <c:v>MEDICINA INTERNA</c:v>
                </c:pt>
                <c:pt idx="2">
                  <c:v>NEONATOLOGÍA</c:v>
                </c:pt>
                <c:pt idx="3">
                  <c:v>ENFERMEDAD RESPIRATORIA PEDIÁTRICA (BRONCOPULMONAR INFANTIL)</c:v>
                </c:pt>
                <c:pt idx="4">
                  <c:v>ENFERMEDAD RESPIRATORIA DE ADULTO (BRONCOPULMONAR)</c:v>
                </c:pt>
                <c:pt idx="5">
                  <c:v>CARDIOLOGÍA PEDIÁTRICA</c:v>
                </c:pt>
                <c:pt idx="6">
                  <c:v>CARDIOLOGÍA </c:v>
                </c:pt>
                <c:pt idx="7">
                  <c:v>ENDOCRINOLOGÍA PEDIÁTRICA</c:v>
                </c:pt>
                <c:pt idx="8">
                  <c:v>ENDOCRINOLOGÍA ADULTO</c:v>
                </c:pt>
                <c:pt idx="9">
                  <c:v>GASTROENTEROLOGÍA PEDIÁTRICA</c:v>
                </c:pt>
                <c:pt idx="10">
                  <c:v>GASTROENTEROLOGÍA ADULTO</c:v>
                </c:pt>
                <c:pt idx="11">
                  <c:v>GENÉTICA CLÍNICA</c:v>
                </c:pt>
                <c:pt idx="12">
                  <c:v>HEMATO-ONCOLOGÍA INFANTIL</c:v>
                </c:pt>
                <c:pt idx="13">
                  <c:v>HEMATOLOGÍA</c:v>
                </c:pt>
                <c:pt idx="14">
                  <c:v>NEFROLOGÍA PEDIÁTRICA</c:v>
                </c:pt>
                <c:pt idx="15">
                  <c:v>NEFROLOGÍA ADULTO</c:v>
                </c:pt>
                <c:pt idx="16">
                  <c:v>NUTRIÓLOGO PEDIÁTRICO</c:v>
                </c:pt>
                <c:pt idx="17">
                  <c:v>NUTRIÓLOGO</c:v>
                </c:pt>
                <c:pt idx="18">
                  <c:v>REUMATOLOGÍA PEDIÁTRICA</c:v>
                </c:pt>
                <c:pt idx="19">
                  <c:v>REUMATOLOGÍA</c:v>
                </c:pt>
                <c:pt idx="20">
                  <c:v>DERMATOLOGÍA</c:v>
                </c:pt>
                <c:pt idx="21">
                  <c:v>INFECTOLOGÍA PEDIÁTRICA</c:v>
                </c:pt>
                <c:pt idx="22">
                  <c:v>INFECTOLOGÍA</c:v>
                </c:pt>
                <c:pt idx="23">
                  <c:v>INMUNOLOGÍA</c:v>
                </c:pt>
                <c:pt idx="24">
                  <c:v>GERIATRÍA</c:v>
                </c:pt>
                <c:pt idx="25">
                  <c:v>MEDICINA FÍSICA Y REHABILITACIÓN PEDIÁTRICA (FISIATRÍA PEDIÁTRICA)</c:v>
                </c:pt>
                <c:pt idx="26">
                  <c:v>MEDICINA FÍSICA Y REHABILITACIÓN ADULTO (FISIATRÍA ADULTO)</c:v>
                </c:pt>
                <c:pt idx="27">
                  <c:v>NEUROLOGÍA PEDIÁTRICA</c:v>
                </c:pt>
                <c:pt idx="28">
                  <c:v>NEUROLOGÍA</c:v>
                </c:pt>
                <c:pt idx="29">
                  <c:v>ONCOLOGÍA MÉDICA</c:v>
                </c:pt>
                <c:pt idx="30">
                  <c:v>PSIQUIATRÍA PEDIÁTRICA Y DE LA ADOLESCENCIA</c:v>
                </c:pt>
                <c:pt idx="31">
                  <c:v>PSIQUIATRÍA</c:v>
                </c:pt>
                <c:pt idx="32">
                  <c:v>CIRUGÍA PEDIÁTRICA</c:v>
                </c:pt>
                <c:pt idx="33">
                  <c:v>CIRUGÍA GENERAL</c:v>
                </c:pt>
                <c:pt idx="34">
                  <c:v>CIRUGÍA DIGESTIVA</c:v>
                </c:pt>
                <c:pt idx="35">
                  <c:v>CIRUGÍA DE CABEZA, CUELLO Y MAXILOFACIAL</c:v>
                </c:pt>
                <c:pt idx="36">
                  <c:v>CIRUGÍA PLÁSTICA Y REPARADORA PEDIÁTRICA</c:v>
                </c:pt>
                <c:pt idx="37">
                  <c:v>CIRUGÍA PLÁSTICA Y REPARADORA</c:v>
                </c:pt>
                <c:pt idx="38">
                  <c:v>COLOPROCTOLOGÍA</c:v>
                </c:pt>
                <c:pt idx="39">
                  <c:v>CIRUGÍA TÓRAX</c:v>
                </c:pt>
                <c:pt idx="40">
                  <c:v>CIRUGÍA VASCULAR PERIFÉRICA</c:v>
                </c:pt>
                <c:pt idx="41">
                  <c:v>NEUROCIRUGÍA</c:v>
                </c:pt>
                <c:pt idx="42">
                  <c:v>CIRUGÍA CARDIOVASCULAR</c:v>
                </c:pt>
                <c:pt idx="43">
                  <c:v>ANESTESIOLOGÍA</c:v>
                </c:pt>
                <c:pt idx="44">
                  <c:v>OBSTETRICIA</c:v>
                </c:pt>
                <c:pt idx="45">
                  <c:v>GINECOLOGÍA PEDIÁTRICA Y DE LA ADOLESCENCIA</c:v>
                </c:pt>
                <c:pt idx="46">
                  <c:v>GINECOLOGÍA</c:v>
                </c:pt>
                <c:pt idx="47">
                  <c:v>OFTALMOLOGÍA</c:v>
                </c:pt>
                <c:pt idx="48">
                  <c:v>OTORRINOLARINGOLOGÍA</c:v>
                </c:pt>
                <c:pt idx="49">
                  <c:v>TRAUMATOLOGÍA Y ORTOPEDIA PEDIÁTRICA</c:v>
                </c:pt>
                <c:pt idx="50">
                  <c:v>TRAUMATOLOGÍA Y ORTOPEDIA</c:v>
                </c:pt>
                <c:pt idx="51">
                  <c:v>UROLOGÍA PEDIÁTRICA</c:v>
                </c:pt>
                <c:pt idx="52">
                  <c:v>UROLOGÍA</c:v>
                </c:pt>
                <c:pt idx="53">
                  <c:v>MEDICINA FAMILIAR DEL NIÑO</c:v>
                </c:pt>
                <c:pt idx="54">
                  <c:v>MEDICINA FAMILIAR</c:v>
                </c:pt>
                <c:pt idx="55">
                  <c:v>MEDICINA FAMILIAR ADULTO</c:v>
                </c:pt>
                <c:pt idx="56">
                  <c:v>DIABETOLOGÍA</c:v>
                </c:pt>
                <c:pt idx="57">
                  <c:v>MEDICINA NUCLEAR (EXCLUYE INFORMES)</c:v>
                </c:pt>
                <c:pt idx="58">
                  <c:v>IMAGENOLOGÍA</c:v>
                </c:pt>
                <c:pt idx="59">
                  <c:v>RADIOTERAPIA ONCOLÓGICA</c:v>
                </c:pt>
              </c:strCache>
            </c:strRef>
          </c:cat>
          <c:val>
            <c:numRef>
              <c:f>[2]Pertinencia!$G$4:$G$63</c:f>
              <c:numCache>
                <c:formatCode>General</c:formatCode>
                <c:ptCount val="60"/>
                <c:pt idx="0">
                  <c:v>0.72318339100346019</c:v>
                </c:pt>
                <c:pt idx="1">
                  <c:v>0.79720279720279719</c:v>
                </c:pt>
                <c:pt idx="2">
                  <c:v>0</c:v>
                </c:pt>
                <c:pt idx="3">
                  <c:v>0.55769230769230771</c:v>
                </c:pt>
                <c:pt idx="4">
                  <c:v>0.7865168539325843</c:v>
                </c:pt>
                <c:pt idx="5">
                  <c:v>0.99186991869918695</c:v>
                </c:pt>
                <c:pt idx="6">
                  <c:v>0.75</c:v>
                </c:pt>
                <c:pt idx="7">
                  <c:v>0</c:v>
                </c:pt>
                <c:pt idx="8">
                  <c:v>0.9760479041916168</c:v>
                </c:pt>
                <c:pt idx="9">
                  <c:v>0</c:v>
                </c:pt>
                <c:pt idx="10">
                  <c:v>0.61882716049382713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0.93661971830985913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0.9293193717277487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0.99245283018867925</c:v>
                </c:pt>
                <c:pt idx="28">
                  <c:v>0.95086705202312138</c:v>
                </c:pt>
                <c:pt idx="29">
                  <c:v>0</c:v>
                </c:pt>
                <c:pt idx="30">
                  <c:v>2.1739130434782608E-2</c:v>
                </c:pt>
                <c:pt idx="31">
                  <c:v>0.4511627906976744</c:v>
                </c:pt>
                <c:pt idx="32">
                  <c:v>0.89441930618401211</c:v>
                </c:pt>
                <c:pt idx="33">
                  <c:v>0.79365079365079361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0.78536585365853662</c:v>
                </c:pt>
                <c:pt idx="45">
                  <c:v>0.85185185185185186</c:v>
                </c:pt>
                <c:pt idx="46">
                  <c:v>0.95646687697160881</c:v>
                </c:pt>
                <c:pt idx="47">
                  <c:v>0.81431334622823981</c:v>
                </c:pt>
                <c:pt idx="48">
                  <c:v>0.96828046744574292</c:v>
                </c:pt>
                <c:pt idx="49">
                  <c:v>0.82635658914728682</c:v>
                </c:pt>
                <c:pt idx="50">
                  <c:v>0.90318906605922555</c:v>
                </c:pt>
                <c:pt idx="51">
                  <c:v>0</c:v>
                </c:pt>
                <c:pt idx="52">
                  <c:v>0.94491525423728817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2D-44B8-B3F5-2FC5D91EBE2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05318784"/>
        <c:axId val="494933704"/>
      </c:barChart>
      <c:catAx>
        <c:axId val="50531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94933704"/>
        <c:crosses val="autoZero"/>
        <c:auto val="1"/>
        <c:lblAlgn val="ctr"/>
        <c:lblOffset val="100"/>
        <c:noMultiLvlLbl val="0"/>
      </c:catAx>
      <c:valAx>
        <c:axId val="49493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0531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evolución trimestral</a:t>
            </a:r>
          </a:p>
          <a:p>
            <a:pPr algn="ctr"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 Pertiencia segun protocolo,</a:t>
            </a:r>
            <a:r>
              <a:rPr lang="es-CL" baseline="0"/>
              <a:t> año </a:t>
            </a:r>
            <a:r>
              <a:rPr lang="es-CL"/>
              <a:t>2020</a:t>
            </a:r>
          </a:p>
          <a:p>
            <a:pPr algn="ctr"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shade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[2]Pertinencia!$B$4:$B$63</c:f>
              <c:strCache>
                <c:ptCount val="60"/>
                <c:pt idx="0">
                  <c:v>PEDIATRÍA</c:v>
                </c:pt>
                <c:pt idx="1">
                  <c:v>MEDICINA INTERNA</c:v>
                </c:pt>
                <c:pt idx="2">
                  <c:v>NEONATOLOGÍA</c:v>
                </c:pt>
                <c:pt idx="3">
                  <c:v>ENFERMEDAD RESPIRATORIA PEDIÁTRICA (BRONCOPULMONAR INFANTIL)</c:v>
                </c:pt>
                <c:pt idx="4">
                  <c:v>ENFERMEDAD RESPIRATORIA DE ADULTO (BRONCOPULMONAR)</c:v>
                </c:pt>
                <c:pt idx="5">
                  <c:v>CARDIOLOGÍA PEDIÁTRICA</c:v>
                </c:pt>
                <c:pt idx="6">
                  <c:v>CARDIOLOGÍA </c:v>
                </c:pt>
                <c:pt idx="7">
                  <c:v>ENDOCRINOLOGÍA PEDIÁTRICA</c:v>
                </c:pt>
                <c:pt idx="8">
                  <c:v>ENDOCRINOLOGÍA ADULTO</c:v>
                </c:pt>
                <c:pt idx="9">
                  <c:v>GASTROENTEROLOGÍA PEDIÁTRICA</c:v>
                </c:pt>
                <c:pt idx="10">
                  <c:v>GASTROENTEROLOGÍA ADULTO</c:v>
                </c:pt>
                <c:pt idx="11">
                  <c:v>GENÉTICA CLÍNICA</c:v>
                </c:pt>
                <c:pt idx="12">
                  <c:v>HEMATO-ONCOLOGÍA INFANTIL</c:v>
                </c:pt>
                <c:pt idx="13">
                  <c:v>HEMATOLOGÍA</c:v>
                </c:pt>
                <c:pt idx="14">
                  <c:v>NEFROLOGÍA PEDIÁTRICA</c:v>
                </c:pt>
                <c:pt idx="15">
                  <c:v>NEFROLOGÍA ADULTO</c:v>
                </c:pt>
                <c:pt idx="16">
                  <c:v>NUTRIÓLOGO PEDIÁTRICO</c:v>
                </c:pt>
                <c:pt idx="17">
                  <c:v>NUTRIÓLOGO</c:v>
                </c:pt>
                <c:pt idx="18">
                  <c:v>REUMATOLOGÍA PEDIÁTRICA</c:v>
                </c:pt>
                <c:pt idx="19">
                  <c:v>REUMATOLOGÍA</c:v>
                </c:pt>
                <c:pt idx="20">
                  <c:v>DERMATOLOGÍA</c:v>
                </c:pt>
                <c:pt idx="21">
                  <c:v>INFECTOLOGÍA PEDIÁTRICA</c:v>
                </c:pt>
                <c:pt idx="22">
                  <c:v>INFECTOLOGÍA</c:v>
                </c:pt>
                <c:pt idx="23">
                  <c:v>INMUNOLOGÍA</c:v>
                </c:pt>
                <c:pt idx="24">
                  <c:v>GERIATRÍA</c:v>
                </c:pt>
                <c:pt idx="25">
                  <c:v>MEDICINA FÍSICA Y REHABILITACIÓN PEDIÁTRICA (FISIATRÍA PEDIÁTRICA)</c:v>
                </c:pt>
                <c:pt idx="26">
                  <c:v>MEDICINA FÍSICA Y REHABILITACIÓN ADULTO (FISIATRÍA ADULTO)</c:v>
                </c:pt>
                <c:pt idx="27">
                  <c:v>NEUROLOGÍA PEDIÁTRICA</c:v>
                </c:pt>
                <c:pt idx="28">
                  <c:v>NEUROLOGÍA</c:v>
                </c:pt>
                <c:pt idx="29">
                  <c:v>ONCOLOGÍA MÉDICA</c:v>
                </c:pt>
                <c:pt idx="30">
                  <c:v>PSIQUIATRÍA PEDIÁTRICA Y DE LA ADOLESCENCIA</c:v>
                </c:pt>
                <c:pt idx="31">
                  <c:v>PSIQUIATRÍA</c:v>
                </c:pt>
                <c:pt idx="32">
                  <c:v>CIRUGÍA PEDIÁTRICA</c:v>
                </c:pt>
                <c:pt idx="33">
                  <c:v>CIRUGÍA GENERAL</c:v>
                </c:pt>
                <c:pt idx="34">
                  <c:v>CIRUGÍA DIGESTIVA</c:v>
                </c:pt>
                <c:pt idx="35">
                  <c:v>CIRUGÍA DE CABEZA, CUELLO Y MAXILOFACIAL</c:v>
                </c:pt>
                <c:pt idx="36">
                  <c:v>CIRUGÍA PLÁSTICA Y REPARADORA PEDIÁTRICA</c:v>
                </c:pt>
                <c:pt idx="37">
                  <c:v>CIRUGÍA PLÁSTICA Y REPARADORA</c:v>
                </c:pt>
                <c:pt idx="38">
                  <c:v>COLOPROCTOLOGÍA</c:v>
                </c:pt>
                <c:pt idx="39">
                  <c:v>CIRUGÍA TÓRAX</c:v>
                </c:pt>
                <c:pt idx="40">
                  <c:v>CIRUGÍA VASCULAR PERIFÉRICA</c:v>
                </c:pt>
                <c:pt idx="41">
                  <c:v>NEUROCIRUGÍA</c:v>
                </c:pt>
                <c:pt idx="42">
                  <c:v>CIRUGÍA CARDIOVASCULAR</c:v>
                </c:pt>
                <c:pt idx="43">
                  <c:v>ANESTESIOLOGÍA</c:v>
                </c:pt>
                <c:pt idx="44">
                  <c:v>OBSTETRICIA</c:v>
                </c:pt>
                <c:pt idx="45">
                  <c:v>GINECOLOGÍA PEDIÁTRICA Y DE LA ADOLESCENCIA</c:v>
                </c:pt>
                <c:pt idx="46">
                  <c:v>GINECOLOGÍA</c:v>
                </c:pt>
                <c:pt idx="47">
                  <c:v>OFTALMOLOGÍA</c:v>
                </c:pt>
                <c:pt idx="48">
                  <c:v>OTORRINOLARINGOLOGÍA</c:v>
                </c:pt>
                <c:pt idx="49">
                  <c:v>TRAUMATOLOGÍA Y ORTOPEDIA PEDIÁTRICA</c:v>
                </c:pt>
                <c:pt idx="50">
                  <c:v>TRAUMATOLOGÍA Y ORTOPEDIA</c:v>
                </c:pt>
                <c:pt idx="51">
                  <c:v>UROLOGÍA PEDIÁTRICA</c:v>
                </c:pt>
                <c:pt idx="52">
                  <c:v>UROLOGÍA</c:v>
                </c:pt>
                <c:pt idx="53">
                  <c:v>MEDICINA FAMILIAR DEL NIÑO</c:v>
                </c:pt>
                <c:pt idx="54">
                  <c:v>MEDICINA FAMILIAR</c:v>
                </c:pt>
                <c:pt idx="55">
                  <c:v>MEDICINA FAMILIAR ADULTO</c:v>
                </c:pt>
                <c:pt idx="56">
                  <c:v>DIABETOLOGÍA</c:v>
                </c:pt>
                <c:pt idx="57">
                  <c:v>MEDICINA NUCLEAR (EXCLUYE INFORMES)</c:v>
                </c:pt>
                <c:pt idx="58">
                  <c:v>IMAGENOLOGÍA</c:v>
                </c:pt>
                <c:pt idx="59">
                  <c:v>RADIOTERAPIA ONCOLÓGICA</c:v>
                </c:pt>
              </c:strCache>
            </c:strRef>
          </c:cat>
          <c:val>
            <c:numRef>
              <c:f>[2]Pertinencia!$N$4:$N$63</c:f>
              <c:numCache>
                <c:formatCode>General</c:formatCode>
                <c:ptCount val="60"/>
                <c:pt idx="0">
                  <c:v>0.77083333333333337</c:v>
                </c:pt>
                <c:pt idx="1">
                  <c:v>0.78629032258064513</c:v>
                </c:pt>
                <c:pt idx="2">
                  <c:v>0</c:v>
                </c:pt>
                <c:pt idx="3">
                  <c:v>0.27083333333333331</c:v>
                </c:pt>
                <c:pt idx="4">
                  <c:v>0.89473684210526316</c:v>
                </c:pt>
                <c:pt idx="5">
                  <c:v>0.96666666666666667</c:v>
                </c:pt>
                <c:pt idx="6">
                  <c:v>0.67500000000000004</c:v>
                </c:pt>
                <c:pt idx="7">
                  <c:v>0</c:v>
                </c:pt>
                <c:pt idx="8">
                  <c:v>0.97468354430379744</c:v>
                </c:pt>
                <c:pt idx="9">
                  <c:v>0</c:v>
                </c:pt>
                <c:pt idx="10">
                  <c:v>0.70430107526881724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0.92452830188679247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0.97457627118644063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0.98979591836734693</c:v>
                </c:pt>
                <c:pt idx="29">
                  <c:v>0</c:v>
                </c:pt>
                <c:pt idx="30">
                  <c:v>0</c:v>
                </c:pt>
                <c:pt idx="31">
                  <c:v>0.41666666666666669</c:v>
                </c:pt>
                <c:pt idx="32">
                  <c:v>0.98412698412698407</c:v>
                </c:pt>
                <c:pt idx="33">
                  <c:v>0.7384615384615385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0.7846153846153846</c:v>
                </c:pt>
                <c:pt idx="45">
                  <c:v>0.68</c:v>
                </c:pt>
                <c:pt idx="46">
                  <c:v>0.97972972972972971</c:v>
                </c:pt>
                <c:pt idx="47">
                  <c:v>0.8571428571428571</c:v>
                </c:pt>
                <c:pt idx="48">
                  <c:v>1</c:v>
                </c:pt>
                <c:pt idx="49">
                  <c:v>0.83730158730158732</c:v>
                </c:pt>
                <c:pt idx="50">
                  <c:v>0.97297297297297303</c:v>
                </c:pt>
                <c:pt idx="51">
                  <c:v>0</c:v>
                </c:pt>
                <c:pt idx="52">
                  <c:v>0.97142857142857142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C-428E-82F3-6EF969B51ABA}"/>
            </c:ext>
          </c:extLst>
        </c:ser>
        <c:ser>
          <c:idx val="1"/>
          <c:order val="1"/>
          <c:spPr>
            <a:solidFill>
              <a:schemeClr val="accent4">
                <a:shade val="86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[2]Pertinencia!$B$4:$B$63</c:f>
              <c:strCache>
                <c:ptCount val="60"/>
                <c:pt idx="0">
                  <c:v>PEDIATRÍA</c:v>
                </c:pt>
                <c:pt idx="1">
                  <c:v>MEDICINA INTERNA</c:v>
                </c:pt>
                <c:pt idx="2">
                  <c:v>NEONATOLOGÍA</c:v>
                </c:pt>
                <c:pt idx="3">
                  <c:v>ENFERMEDAD RESPIRATORIA PEDIÁTRICA (BRONCOPULMONAR INFANTIL)</c:v>
                </c:pt>
                <c:pt idx="4">
                  <c:v>ENFERMEDAD RESPIRATORIA DE ADULTO (BRONCOPULMONAR)</c:v>
                </c:pt>
                <c:pt idx="5">
                  <c:v>CARDIOLOGÍA PEDIÁTRICA</c:v>
                </c:pt>
                <c:pt idx="6">
                  <c:v>CARDIOLOGÍA </c:v>
                </c:pt>
                <c:pt idx="7">
                  <c:v>ENDOCRINOLOGÍA PEDIÁTRICA</c:v>
                </c:pt>
                <c:pt idx="8">
                  <c:v>ENDOCRINOLOGÍA ADULTO</c:v>
                </c:pt>
                <c:pt idx="9">
                  <c:v>GASTROENTEROLOGÍA PEDIÁTRICA</c:v>
                </c:pt>
                <c:pt idx="10">
                  <c:v>GASTROENTEROLOGÍA ADULTO</c:v>
                </c:pt>
                <c:pt idx="11">
                  <c:v>GENÉTICA CLÍNICA</c:v>
                </c:pt>
                <c:pt idx="12">
                  <c:v>HEMATO-ONCOLOGÍA INFANTIL</c:v>
                </c:pt>
                <c:pt idx="13">
                  <c:v>HEMATOLOGÍA</c:v>
                </c:pt>
                <c:pt idx="14">
                  <c:v>NEFROLOGÍA PEDIÁTRICA</c:v>
                </c:pt>
                <c:pt idx="15">
                  <c:v>NEFROLOGÍA ADULTO</c:v>
                </c:pt>
                <c:pt idx="16">
                  <c:v>NUTRIÓLOGO PEDIÁTRICO</c:v>
                </c:pt>
                <c:pt idx="17">
                  <c:v>NUTRIÓLOGO</c:v>
                </c:pt>
                <c:pt idx="18">
                  <c:v>REUMATOLOGÍA PEDIÁTRICA</c:v>
                </c:pt>
                <c:pt idx="19">
                  <c:v>REUMATOLOGÍA</c:v>
                </c:pt>
                <c:pt idx="20">
                  <c:v>DERMATOLOGÍA</c:v>
                </c:pt>
                <c:pt idx="21">
                  <c:v>INFECTOLOGÍA PEDIÁTRICA</c:v>
                </c:pt>
                <c:pt idx="22">
                  <c:v>INFECTOLOGÍA</c:v>
                </c:pt>
                <c:pt idx="23">
                  <c:v>INMUNOLOGÍA</c:v>
                </c:pt>
                <c:pt idx="24">
                  <c:v>GERIATRÍA</c:v>
                </c:pt>
                <c:pt idx="25">
                  <c:v>MEDICINA FÍSICA Y REHABILITACIÓN PEDIÁTRICA (FISIATRÍA PEDIÁTRICA)</c:v>
                </c:pt>
                <c:pt idx="26">
                  <c:v>MEDICINA FÍSICA Y REHABILITACIÓN ADULTO (FISIATRÍA ADULTO)</c:v>
                </c:pt>
                <c:pt idx="27">
                  <c:v>NEUROLOGÍA PEDIÁTRICA</c:v>
                </c:pt>
                <c:pt idx="28">
                  <c:v>NEUROLOGÍA</c:v>
                </c:pt>
                <c:pt idx="29">
                  <c:v>ONCOLOGÍA MÉDICA</c:v>
                </c:pt>
                <c:pt idx="30">
                  <c:v>PSIQUIATRÍA PEDIÁTRICA Y DE LA ADOLESCENCIA</c:v>
                </c:pt>
                <c:pt idx="31">
                  <c:v>PSIQUIATRÍA</c:v>
                </c:pt>
                <c:pt idx="32">
                  <c:v>CIRUGÍA PEDIÁTRICA</c:v>
                </c:pt>
                <c:pt idx="33">
                  <c:v>CIRUGÍA GENERAL</c:v>
                </c:pt>
                <c:pt idx="34">
                  <c:v>CIRUGÍA DIGESTIVA</c:v>
                </c:pt>
                <c:pt idx="35">
                  <c:v>CIRUGÍA DE CABEZA, CUELLO Y MAXILOFACIAL</c:v>
                </c:pt>
                <c:pt idx="36">
                  <c:v>CIRUGÍA PLÁSTICA Y REPARADORA PEDIÁTRICA</c:v>
                </c:pt>
                <c:pt idx="37">
                  <c:v>CIRUGÍA PLÁSTICA Y REPARADORA</c:v>
                </c:pt>
                <c:pt idx="38">
                  <c:v>COLOPROCTOLOGÍA</c:v>
                </c:pt>
                <c:pt idx="39">
                  <c:v>CIRUGÍA TÓRAX</c:v>
                </c:pt>
                <c:pt idx="40">
                  <c:v>CIRUGÍA VASCULAR PERIFÉRICA</c:v>
                </c:pt>
                <c:pt idx="41">
                  <c:v>NEUROCIRUGÍA</c:v>
                </c:pt>
                <c:pt idx="42">
                  <c:v>CIRUGÍA CARDIOVASCULAR</c:v>
                </c:pt>
                <c:pt idx="43">
                  <c:v>ANESTESIOLOGÍA</c:v>
                </c:pt>
                <c:pt idx="44">
                  <c:v>OBSTETRICIA</c:v>
                </c:pt>
                <c:pt idx="45">
                  <c:v>GINECOLOGÍA PEDIÁTRICA Y DE LA ADOLESCENCIA</c:v>
                </c:pt>
                <c:pt idx="46">
                  <c:v>GINECOLOGÍA</c:v>
                </c:pt>
                <c:pt idx="47">
                  <c:v>OFTALMOLOGÍA</c:v>
                </c:pt>
                <c:pt idx="48">
                  <c:v>OTORRINOLARINGOLOGÍA</c:v>
                </c:pt>
                <c:pt idx="49">
                  <c:v>TRAUMATOLOGÍA Y ORTOPEDIA PEDIÁTRICA</c:v>
                </c:pt>
                <c:pt idx="50">
                  <c:v>TRAUMATOLOGÍA Y ORTOPEDIA</c:v>
                </c:pt>
                <c:pt idx="51">
                  <c:v>UROLOGÍA PEDIÁTRICA</c:v>
                </c:pt>
                <c:pt idx="52">
                  <c:v>UROLOGÍA</c:v>
                </c:pt>
                <c:pt idx="53">
                  <c:v>MEDICINA FAMILIAR DEL NIÑO</c:v>
                </c:pt>
                <c:pt idx="54">
                  <c:v>MEDICINA FAMILIAR</c:v>
                </c:pt>
                <c:pt idx="55">
                  <c:v>MEDICINA FAMILIAR ADULTO</c:v>
                </c:pt>
                <c:pt idx="56">
                  <c:v>DIABETOLOGÍA</c:v>
                </c:pt>
                <c:pt idx="57">
                  <c:v>MEDICINA NUCLEAR (EXCLUYE INFORMES)</c:v>
                </c:pt>
                <c:pt idx="58">
                  <c:v>IMAGENOLOGÍA</c:v>
                </c:pt>
                <c:pt idx="59">
                  <c:v>RADIOTERAPIA ONCOLÓGICA</c:v>
                </c:pt>
              </c:strCache>
            </c:strRef>
          </c:cat>
          <c:val>
            <c:numRef>
              <c:f>[2]Pertinencia!$U$4:$U$63</c:f>
              <c:numCache>
                <c:formatCode>General</c:formatCode>
                <c:ptCount val="60"/>
                <c:pt idx="0">
                  <c:v>0.58510638297872342</c:v>
                </c:pt>
                <c:pt idx="1">
                  <c:v>0.80377358490566042</c:v>
                </c:pt>
                <c:pt idx="2">
                  <c:v>0</c:v>
                </c:pt>
                <c:pt idx="3">
                  <c:v>0.68421052631578949</c:v>
                </c:pt>
                <c:pt idx="4">
                  <c:v>0.75757575757575757</c:v>
                </c:pt>
                <c:pt idx="5">
                  <c:v>1</c:v>
                </c:pt>
                <c:pt idx="6">
                  <c:v>0.75572519083969469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0.53333333333333333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0.95774647887323938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0.34615384615384615</c:v>
                </c:pt>
                <c:pt idx="32">
                  <c:v>0.68965517241379315</c:v>
                </c:pt>
                <c:pt idx="33">
                  <c:v>0.83038869257950532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0.73417721518987344</c:v>
                </c:pt>
                <c:pt idx="45">
                  <c:v>1</c:v>
                </c:pt>
                <c:pt idx="46">
                  <c:v>0.94794520547945205</c:v>
                </c:pt>
                <c:pt idx="47">
                  <c:v>0.76034858387799564</c:v>
                </c:pt>
                <c:pt idx="48">
                  <c:v>1</c:v>
                </c:pt>
                <c:pt idx="49">
                  <c:v>0.80851063829787229</c:v>
                </c:pt>
                <c:pt idx="50">
                  <c:v>0.73966942148760328</c:v>
                </c:pt>
                <c:pt idx="51">
                  <c:v>0</c:v>
                </c:pt>
                <c:pt idx="52">
                  <c:v>0.98255813953488369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C-428E-82F3-6EF969B51ABA}"/>
            </c:ext>
          </c:extLst>
        </c:ser>
        <c:ser>
          <c:idx val="2"/>
          <c:order val="2"/>
          <c:spPr>
            <a:solidFill>
              <a:schemeClr val="accent4">
                <a:tint val="86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[2]Pertinencia!$B$4:$B$63</c:f>
              <c:strCache>
                <c:ptCount val="60"/>
                <c:pt idx="0">
                  <c:v>PEDIATRÍA</c:v>
                </c:pt>
                <c:pt idx="1">
                  <c:v>MEDICINA INTERNA</c:v>
                </c:pt>
                <c:pt idx="2">
                  <c:v>NEONATOLOGÍA</c:v>
                </c:pt>
                <c:pt idx="3">
                  <c:v>ENFERMEDAD RESPIRATORIA PEDIÁTRICA (BRONCOPULMONAR INFANTIL)</c:v>
                </c:pt>
                <c:pt idx="4">
                  <c:v>ENFERMEDAD RESPIRATORIA DE ADULTO (BRONCOPULMONAR)</c:v>
                </c:pt>
                <c:pt idx="5">
                  <c:v>CARDIOLOGÍA PEDIÁTRICA</c:v>
                </c:pt>
                <c:pt idx="6">
                  <c:v>CARDIOLOGÍA </c:v>
                </c:pt>
                <c:pt idx="7">
                  <c:v>ENDOCRINOLOGÍA PEDIÁTRICA</c:v>
                </c:pt>
                <c:pt idx="8">
                  <c:v>ENDOCRINOLOGÍA ADULTO</c:v>
                </c:pt>
                <c:pt idx="9">
                  <c:v>GASTROENTEROLOGÍA PEDIÁTRICA</c:v>
                </c:pt>
                <c:pt idx="10">
                  <c:v>GASTROENTEROLOGÍA ADULTO</c:v>
                </c:pt>
                <c:pt idx="11">
                  <c:v>GENÉTICA CLÍNICA</c:v>
                </c:pt>
                <c:pt idx="12">
                  <c:v>HEMATO-ONCOLOGÍA INFANTIL</c:v>
                </c:pt>
                <c:pt idx="13">
                  <c:v>HEMATOLOGÍA</c:v>
                </c:pt>
                <c:pt idx="14">
                  <c:v>NEFROLOGÍA PEDIÁTRICA</c:v>
                </c:pt>
                <c:pt idx="15">
                  <c:v>NEFROLOGÍA ADULTO</c:v>
                </c:pt>
                <c:pt idx="16">
                  <c:v>NUTRIÓLOGO PEDIÁTRICO</c:v>
                </c:pt>
                <c:pt idx="17">
                  <c:v>NUTRIÓLOGO</c:v>
                </c:pt>
                <c:pt idx="18">
                  <c:v>REUMATOLOGÍA PEDIÁTRICA</c:v>
                </c:pt>
                <c:pt idx="19">
                  <c:v>REUMATOLOGÍA</c:v>
                </c:pt>
                <c:pt idx="20">
                  <c:v>DERMATOLOGÍA</c:v>
                </c:pt>
                <c:pt idx="21">
                  <c:v>INFECTOLOGÍA PEDIÁTRICA</c:v>
                </c:pt>
                <c:pt idx="22">
                  <c:v>INFECTOLOGÍA</c:v>
                </c:pt>
                <c:pt idx="23">
                  <c:v>INMUNOLOGÍA</c:v>
                </c:pt>
                <c:pt idx="24">
                  <c:v>GERIATRÍA</c:v>
                </c:pt>
                <c:pt idx="25">
                  <c:v>MEDICINA FÍSICA Y REHABILITACIÓN PEDIÁTRICA (FISIATRÍA PEDIÁTRICA)</c:v>
                </c:pt>
                <c:pt idx="26">
                  <c:v>MEDICINA FÍSICA Y REHABILITACIÓN ADULTO (FISIATRÍA ADULTO)</c:v>
                </c:pt>
                <c:pt idx="27">
                  <c:v>NEUROLOGÍA PEDIÁTRICA</c:v>
                </c:pt>
                <c:pt idx="28">
                  <c:v>NEUROLOGÍA</c:v>
                </c:pt>
                <c:pt idx="29">
                  <c:v>ONCOLOGÍA MÉDICA</c:v>
                </c:pt>
                <c:pt idx="30">
                  <c:v>PSIQUIATRÍA PEDIÁTRICA Y DE LA ADOLESCENCIA</c:v>
                </c:pt>
                <c:pt idx="31">
                  <c:v>PSIQUIATRÍA</c:v>
                </c:pt>
                <c:pt idx="32">
                  <c:v>CIRUGÍA PEDIÁTRICA</c:v>
                </c:pt>
                <c:pt idx="33">
                  <c:v>CIRUGÍA GENERAL</c:v>
                </c:pt>
                <c:pt idx="34">
                  <c:v>CIRUGÍA DIGESTIVA</c:v>
                </c:pt>
                <c:pt idx="35">
                  <c:v>CIRUGÍA DE CABEZA, CUELLO Y MAXILOFACIAL</c:v>
                </c:pt>
                <c:pt idx="36">
                  <c:v>CIRUGÍA PLÁSTICA Y REPARADORA PEDIÁTRICA</c:v>
                </c:pt>
                <c:pt idx="37">
                  <c:v>CIRUGÍA PLÁSTICA Y REPARADORA</c:v>
                </c:pt>
                <c:pt idx="38">
                  <c:v>COLOPROCTOLOGÍA</c:v>
                </c:pt>
                <c:pt idx="39">
                  <c:v>CIRUGÍA TÓRAX</c:v>
                </c:pt>
                <c:pt idx="40">
                  <c:v>CIRUGÍA VASCULAR PERIFÉRICA</c:v>
                </c:pt>
                <c:pt idx="41">
                  <c:v>NEUROCIRUGÍA</c:v>
                </c:pt>
                <c:pt idx="42">
                  <c:v>CIRUGÍA CARDIOVASCULAR</c:v>
                </c:pt>
                <c:pt idx="43">
                  <c:v>ANESTESIOLOGÍA</c:v>
                </c:pt>
                <c:pt idx="44">
                  <c:v>OBSTETRICIA</c:v>
                </c:pt>
                <c:pt idx="45">
                  <c:v>GINECOLOGÍA PEDIÁTRICA Y DE LA ADOLESCENCIA</c:v>
                </c:pt>
                <c:pt idx="46">
                  <c:v>GINECOLOGÍA</c:v>
                </c:pt>
                <c:pt idx="47">
                  <c:v>OFTALMOLOGÍA</c:v>
                </c:pt>
                <c:pt idx="48">
                  <c:v>OTORRINOLARINGOLOGÍA</c:v>
                </c:pt>
                <c:pt idx="49">
                  <c:v>TRAUMATOLOGÍA Y ORTOPEDIA PEDIÁTRICA</c:v>
                </c:pt>
                <c:pt idx="50">
                  <c:v>TRAUMATOLOGÍA Y ORTOPEDIA</c:v>
                </c:pt>
                <c:pt idx="51">
                  <c:v>UROLOGÍA PEDIÁTRICA</c:v>
                </c:pt>
                <c:pt idx="52">
                  <c:v>UROLOGÍA</c:v>
                </c:pt>
                <c:pt idx="53">
                  <c:v>MEDICINA FAMILIAR DEL NIÑO</c:v>
                </c:pt>
                <c:pt idx="54">
                  <c:v>MEDICINA FAMILIAR</c:v>
                </c:pt>
                <c:pt idx="55">
                  <c:v>MEDICINA FAMILIAR ADULTO</c:v>
                </c:pt>
                <c:pt idx="56">
                  <c:v>DIABETOLOGÍA</c:v>
                </c:pt>
                <c:pt idx="57">
                  <c:v>MEDICINA NUCLEAR (EXCLUYE INFORMES)</c:v>
                </c:pt>
                <c:pt idx="58">
                  <c:v>IMAGENOLOGÍA</c:v>
                </c:pt>
                <c:pt idx="59">
                  <c:v>RADIOTERAPIA ONCOLÓGICA</c:v>
                </c:pt>
              </c:strCache>
            </c:strRef>
          </c:cat>
          <c:val>
            <c:numRef>
              <c:f>[2]Pertinencia!$AB$4:$AB$63</c:f>
              <c:numCache>
                <c:formatCode>General</c:formatCode>
                <c:ptCount val="60"/>
                <c:pt idx="0">
                  <c:v>0.75268817204301075</c:v>
                </c:pt>
                <c:pt idx="1">
                  <c:v>0.797752808988764</c:v>
                </c:pt>
                <c:pt idx="2">
                  <c:v>0</c:v>
                </c:pt>
                <c:pt idx="3">
                  <c:v>0.95833333333333337</c:v>
                </c:pt>
                <c:pt idx="4">
                  <c:v>0.8571428571428571</c:v>
                </c:pt>
                <c:pt idx="5">
                  <c:v>1</c:v>
                </c:pt>
                <c:pt idx="6">
                  <c:v>0.71134020618556704</c:v>
                </c:pt>
                <c:pt idx="7">
                  <c:v>0</c:v>
                </c:pt>
                <c:pt idx="8">
                  <c:v>0.90909090909090906</c:v>
                </c:pt>
                <c:pt idx="9">
                  <c:v>0</c:v>
                </c:pt>
                <c:pt idx="10">
                  <c:v>0.59195402298850575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0.76470588235294112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0.97169811320754718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0.98</c:v>
                </c:pt>
                <c:pt idx="28">
                  <c:v>0.967741935483871</c:v>
                </c:pt>
                <c:pt idx="29">
                  <c:v>0</c:v>
                </c:pt>
                <c:pt idx="30">
                  <c:v>4.5454545454545456E-2</c:v>
                </c:pt>
                <c:pt idx="31">
                  <c:v>0.46575342465753422</c:v>
                </c:pt>
                <c:pt idx="32">
                  <c:v>0.94011976047904189</c:v>
                </c:pt>
                <c:pt idx="33">
                  <c:v>0.84899328859060408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0.76595744680851063</c:v>
                </c:pt>
                <c:pt idx="45">
                  <c:v>1</c:v>
                </c:pt>
                <c:pt idx="46">
                  <c:v>0.95918367346938771</c:v>
                </c:pt>
                <c:pt idx="47">
                  <c:v>0.85613207547169812</c:v>
                </c:pt>
                <c:pt idx="48">
                  <c:v>1</c:v>
                </c:pt>
                <c:pt idx="49">
                  <c:v>0.84</c:v>
                </c:pt>
                <c:pt idx="50">
                  <c:v>0.96113074204946991</c:v>
                </c:pt>
                <c:pt idx="51">
                  <c:v>0</c:v>
                </c:pt>
                <c:pt idx="52">
                  <c:v>0.91860465116279066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4C-428E-82F3-6EF969B51ABA}"/>
            </c:ext>
          </c:extLst>
        </c:ser>
        <c:ser>
          <c:idx val="3"/>
          <c:order val="3"/>
          <c:spPr>
            <a:solidFill>
              <a:schemeClr val="accent4">
                <a:tint val="58000"/>
              </a:schemeClr>
            </a:solidFill>
            <a:ln>
              <a:solidFill>
                <a:schemeClr val="accent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[2]Pertinencia!$B$4:$B$63</c:f>
              <c:strCache>
                <c:ptCount val="60"/>
                <c:pt idx="0">
                  <c:v>PEDIATRÍA</c:v>
                </c:pt>
                <c:pt idx="1">
                  <c:v>MEDICINA INTERNA</c:v>
                </c:pt>
                <c:pt idx="2">
                  <c:v>NEONATOLOGÍA</c:v>
                </c:pt>
                <c:pt idx="3">
                  <c:v>ENFERMEDAD RESPIRATORIA PEDIÁTRICA (BRONCOPULMONAR INFANTIL)</c:v>
                </c:pt>
                <c:pt idx="4">
                  <c:v>ENFERMEDAD RESPIRATORIA DE ADULTO (BRONCOPULMONAR)</c:v>
                </c:pt>
                <c:pt idx="5">
                  <c:v>CARDIOLOGÍA PEDIÁTRICA</c:v>
                </c:pt>
                <c:pt idx="6">
                  <c:v>CARDIOLOGÍA </c:v>
                </c:pt>
                <c:pt idx="7">
                  <c:v>ENDOCRINOLOGÍA PEDIÁTRICA</c:v>
                </c:pt>
                <c:pt idx="8">
                  <c:v>ENDOCRINOLOGÍA ADULTO</c:v>
                </c:pt>
                <c:pt idx="9">
                  <c:v>GASTROENTEROLOGÍA PEDIÁTRICA</c:v>
                </c:pt>
                <c:pt idx="10">
                  <c:v>GASTROENTEROLOGÍA ADULTO</c:v>
                </c:pt>
                <c:pt idx="11">
                  <c:v>GENÉTICA CLÍNICA</c:v>
                </c:pt>
                <c:pt idx="12">
                  <c:v>HEMATO-ONCOLOGÍA INFANTIL</c:v>
                </c:pt>
                <c:pt idx="13">
                  <c:v>HEMATOLOGÍA</c:v>
                </c:pt>
                <c:pt idx="14">
                  <c:v>NEFROLOGÍA PEDIÁTRICA</c:v>
                </c:pt>
                <c:pt idx="15">
                  <c:v>NEFROLOGÍA ADULTO</c:v>
                </c:pt>
                <c:pt idx="16">
                  <c:v>NUTRIÓLOGO PEDIÁTRICO</c:v>
                </c:pt>
                <c:pt idx="17">
                  <c:v>NUTRIÓLOGO</c:v>
                </c:pt>
                <c:pt idx="18">
                  <c:v>REUMATOLOGÍA PEDIÁTRICA</c:v>
                </c:pt>
                <c:pt idx="19">
                  <c:v>REUMATOLOGÍA</c:v>
                </c:pt>
                <c:pt idx="20">
                  <c:v>DERMATOLOGÍA</c:v>
                </c:pt>
                <c:pt idx="21">
                  <c:v>INFECTOLOGÍA PEDIÁTRICA</c:v>
                </c:pt>
                <c:pt idx="22">
                  <c:v>INFECTOLOGÍA</c:v>
                </c:pt>
                <c:pt idx="23">
                  <c:v>INMUNOLOGÍA</c:v>
                </c:pt>
                <c:pt idx="24">
                  <c:v>GERIATRÍA</c:v>
                </c:pt>
                <c:pt idx="25">
                  <c:v>MEDICINA FÍSICA Y REHABILITACIÓN PEDIÁTRICA (FISIATRÍA PEDIÁTRICA)</c:v>
                </c:pt>
                <c:pt idx="26">
                  <c:v>MEDICINA FÍSICA Y REHABILITACIÓN ADULTO (FISIATRÍA ADULTO)</c:v>
                </c:pt>
                <c:pt idx="27">
                  <c:v>NEUROLOGÍA PEDIÁTRICA</c:v>
                </c:pt>
                <c:pt idx="28">
                  <c:v>NEUROLOGÍA</c:v>
                </c:pt>
                <c:pt idx="29">
                  <c:v>ONCOLOGÍA MÉDICA</c:v>
                </c:pt>
                <c:pt idx="30">
                  <c:v>PSIQUIATRÍA PEDIÁTRICA Y DE LA ADOLESCENCIA</c:v>
                </c:pt>
                <c:pt idx="31">
                  <c:v>PSIQUIATRÍA</c:v>
                </c:pt>
                <c:pt idx="32">
                  <c:v>CIRUGÍA PEDIÁTRICA</c:v>
                </c:pt>
                <c:pt idx="33">
                  <c:v>CIRUGÍA GENERAL</c:v>
                </c:pt>
                <c:pt idx="34">
                  <c:v>CIRUGÍA DIGESTIVA</c:v>
                </c:pt>
                <c:pt idx="35">
                  <c:v>CIRUGÍA DE CABEZA, CUELLO Y MAXILOFACIAL</c:v>
                </c:pt>
                <c:pt idx="36">
                  <c:v>CIRUGÍA PLÁSTICA Y REPARADORA PEDIÁTRICA</c:v>
                </c:pt>
                <c:pt idx="37">
                  <c:v>CIRUGÍA PLÁSTICA Y REPARADORA</c:v>
                </c:pt>
                <c:pt idx="38">
                  <c:v>COLOPROCTOLOGÍA</c:v>
                </c:pt>
                <c:pt idx="39">
                  <c:v>CIRUGÍA TÓRAX</c:v>
                </c:pt>
                <c:pt idx="40">
                  <c:v>CIRUGÍA VASCULAR PERIFÉRICA</c:v>
                </c:pt>
                <c:pt idx="41">
                  <c:v>NEUROCIRUGÍA</c:v>
                </c:pt>
                <c:pt idx="42">
                  <c:v>CIRUGÍA CARDIOVASCULAR</c:v>
                </c:pt>
                <c:pt idx="43">
                  <c:v>ANESTESIOLOGÍA</c:v>
                </c:pt>
                <c:pt idx="44">
                  <c:v>OBSTETRICIA</c:v>
                </c:pt>
                <c:pt idx="45">
                  <c:v>GINECOLOGÍA PEDIÁTRICA Y DE LA ADOLESCENCIA</c:v>
                </c:pt>
                <c:pt idx="46">
                  <c:v>GINECOLOGÍA</c:v>
                </c:pt>
                <c:pt idx="47">
                  <c:v>OFTALMOLOGÍA</c:v>
                </c:pt>
                <c:pt idx="48">
                  <c:v>OTORRINOLARINGOLOGÍA</c:v>
                </c:pt>
                <c:pt idx="49">
                  <c:v>TRAUMATOLOGÍA Y ORTOPEDIA PEDIÁTRICA</c:v>
                </c:pt>
                <c:pt idx="50">
                  <c:v>TRAUMATOLOGÍA Y ORTOPEDIA</c:v>
                </c:pt>
                <c:pt idx="51">
                  <c:v>UROLOGÍA PEDIÁTRICA</c:v>
                </c:pt>
                <c:pt idx="52">
                  <c:v>UROLOGÍA</c:v>
                </c:pt>
                <c:pt idx="53">
                  <c:v>MEDICINA FAMILIAR DEL NIÑO</c:v>
                </c:pt>
                <c:pt idx="54">
                  <c:v>MEDICINA FAMILIAR</c:v>
                </c:pt>
                <c:pt idx="55">
                  <c:v>MEDICINA FAMILIAR ADULTO</c:v>
                </c:pt>
                <c:pt idx="56">
                  <c:v>DIABETOLOGÍA</c:v>
                </c:pt>
                <c:pt idx="57">
                  <c:v>MEDICINA NUCLEAR (EXCLUYE INFORMES)</c:v>
                </c:pt>
                <c:pt idx="58">
                  <c:v>IMAGENOLOGÍA</c:v>
                </c:pt>
                <c:pt idx="59">
                  <c:v>RADIOTERAPIA ONCOLÓGICA</c:v>
                </c:pt>
              </c:strCache>
            </c:strRef>
          </c:cat>
          <c:val>
            <c:numRef>
              <c:f>[2]Pertinencia!$AI$4:$AI$63</c:f>
              <c:numCache>
                <c:formatCode>General</c:formatCode>
                <c:ptCount val="60"/>
                <c:pt idx="0">
                  <c:v>0.87037037037037035</c:v>
                </c:pt>
                <c:pt idx="1">
                  <c:v>0.80239520958083832</c:v>
                </c:pt>
                <c:pt idx="2">
                  <c:v>0</c:v>
                </c:pt>
                <c:pt idx="3">
                  <c:v>0.69230769230769229</c:v>
                </c:pt>
                <c:pt idx="4">
                  <c:v>0.45454545454545453</c:v>
                </c:pt>
                <c:pt idx="5">
                  <c:v>1</c:v>
                </c:pt>
                <c:pt idx="6">
                  <c:v>0.97058823529411764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0.65740740740740744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0.95238095238095233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0.7931034482758621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0.82191780821917804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0.97142857142857142</c:v>
                </c:pt>
                <c:pt idx="33">
                  <c:v>0.78242677824267781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0.87603305785123964</c:v>
                </c:pt>
                <c:pt idx="45">
                  <c:v>1</c:v>
                </c:pt>
                <c:pt idx="46">
                  <c:v>0.93489583333333337</c:v>
                </c:pt>
                <c:pt idx="47">
                  <c:v>0.77192982456140347</c:v>
                </c:pt>
                <c:pt idx="48">
                  <c:v>0.88484848484848488</c:v>
                </c:pt>
                <c:pt idx="49">
                  <c:v>0.80392156862745101</c:v>
                </c:pt>
                <c:pt idx="50">
                  <c:v>0.9642857142857143</c:v>
                </c:pt>
                <c:pt idx="51">
                  <c:v>0</c:v>
                </c:pt>
                <c:pt idx="52">
                  <c:v>0.91005291005291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D4C-428E-82F3-6EF969B51A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08492752"/>
        <c:axId val="508493144"/>
      </c:barChart>
      <c:catAx>
        <c:axId val="508492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222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08493144"/>
        <c:crosses val="autoZero"/>
        <c:auto val="1"/>
        <c:lblAlgn val="ctr"/>
        <c:lblOffset val="100"/>
        <c:noMultiLvlLbl val="0"/>
      </c:catAx>
      <c:valAx>
        <c:axId val="50849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0849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2700000"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714374</xdr:colOff>
      <xdr:row>63</xdr:row>
      <xdr:rowOff>0</xdr:rowOff>
    </xdr:from>
    <xdr:to>
      <xdr:col>7</xdr:col>
      <xdr:colOff>266700</xdr:colOff>
      <xdr:row>63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7FCF94D-0414-415F-BC08-ED8A1FF4A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435428</xdr:colOff>
      <xdr:row>63</xdr:row>
      <xdr:rowOff>0</xdr:rowOff>
    </xdr:from>
    <xdr:to>
      <xdr:col>8</xdr:col>
      <xdr:colOff>971550</xdr:colOff>
      <xdr:row>63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A21A49D4-E265-4E59-B250-3758A6B09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GES/BSC%202021/COMGES%20CONSULTAS%20ESPECIALIDAD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7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8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MODIF%2014-02-2024/116108A09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MODIF%2014-02-2024/116108A10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11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M%20CONSOLIDADOS%202019\REM%20A\REM%20A-07.%20ATENCI&#211;N%20DE%20ESPECIALIDADES%20A&#209;O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oestadisticahl/Desktop/REM%20A/SA_23_V1.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2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3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5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. PROGRAMACIÓN"/>
      <sheetName val="COMGES N° 3"/>
      <sheetName val="Pertinencia"/>
      <sheetName val="Altas"/>
      <sheetName val="CONSOLIDADO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/>
      <sheetData sheetId="1"/>
      <sheetData sheetId="2"/>
      <sheetData sheetId="3"/>
      <sheetData sheetId="4"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ertinencia"/>
      <sheetName val="Altas por especialidad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>
        <row r="4">
          <cell r="B4" t="str">
            <v>PEDIATRÍA</v>
          </cell>
          <cell r="G4">
            <v>0.72318339100346019</v>
          </cell>
          <cell r="N4">
            <v>0.77083333333333337</v>
          </cell>
          <cell r="U4">
            <v>0.58510638297872342</v>
          </cell>
          <cell r="AB4">
            <v>0.75268817204301075</v>
          </cell>
          <cell r="AI4">
            <v>0.87037037037037035</v>
          </cell>
        </row>
        <row r="5">
          <cell r="B5" t="str">
            <v>MEDICINA INTERNA</v>
          </cell>
          <cell r="G5">
            <v>0.79720279720279719</v>
          </cell>
          <cell r="N5">
            <v>0.78629032258064513</v>
          </cell>
          <cell r="U5">
            <v>0.80377358490566042</v>
          </cell>
          <cell r="AB5">
            <v>0.797752808988764</v>
          </cell>
          <cell r="AI5">
            <v>0.80239520958083832</v>
          </cell>
        </row>
        <row r="6">
          <cell r="B6" t="str">
            <v>NEONATOLOGÍA</v>
          </cell>
          <cell r="G6">
            <v>0</v>
          </cell>
          <cell r="N6" t="e">
            <v>#DIV/0!</v>
          </cell>
          <cell r="U6">
            <v>0</v>
          </cell>
          <cell r="AB6">
            <v>0</v>
          </cell>
          <cell r="AI6" t="e">
            <v>#DIV/0!</v>
          </cell>
        </row>
        <row r="7">
          <cell r="B7" t="str">
            <v>ENFERMEDAD RESPIRATORIA PEDIÁTRICA (BRONCOPULMONAR INFANTIL)</v>
          </cell>
          <cell r="G7">
            <v>0.55769230769230771</v>
          </cell>
          <cell r="N7">
            <v>0.27083333333333331</v>
          </cell>
          <cell r="U7">
            <v>0.68421052631578949</v>
          </cell>
          <cell r="AB7">
            <v>0.95833333333333337</v>
          </cell>
          <cell r="AI7">
            <v>0.69230769230769229</v>
          </cell>
        </row>
        <row r="8">
          <cell r="B8" t="str">
            <v>ENFERMEDAD RESPIRATORIA DE ADULTO (BRONCOPULMONAR)</v>
          </cell>
          <cell r="G8">
            <v>0.7865168539325843</v>
          </cell>
          <cell r="N8">
            <v>0.89473684210526316</v>
          </cell>
          <cell r="U8">
            <v>0.75757575757575757</v>
          </cell>
          <cell r="AB8">
            <v>0.8571428571428571</v>
          </cell>
          <cell r="AI8">
            <v>0.45454545454545453</v>
          </cell>
        </row>
        <row r="9">
          <cell r="B9" t="str">
            <v>CARDIOLOGÍA PEDIÁTRICA</v>
          </cell>
          <cell r="G9">
            <v>0.99186991869918695</v>
          </cell>
          <cell r="N9">
            <v>0.96666666666666667</v>
          </cell>
          <cell r="U9">
            <v>1</v>
          </cell>
          <cell r="AB9">
            <v>1</v>
          </cell>
          <cell r="AI9">
            <v>1</v>
          </cell>
        </row>
        <row r="10">
          <cell r="B10" t="str">
            <v xml:space="preserve">CARDIOLOGÍA </v>
          </cell>
          <cell r="G10">
            <v>0.75</v>
          </cell>
          <cell r="N10">
            <v>0.67500000000000004</v>
          </cell>
          <cell r="U10">
            <v>0.75572519083969469</v>
          </cell>
          <cell r="AB10">
            <v>0.71134020618556704</v>
          </cell>
          <cell r="AI10">
            <v>0.97058823529411764</v>
          </cell>
        </row>
        <row r="11">
          <cell r="B11" t="str">
            <v>ENDOCRINOLOGÍA PEDIÁTRICA</v>
          </cell>
          <cell r="G11" t="str">
            <v>-</v>
          </cell>
          <cell r="N11" t="e">
            <v>#DIV/0!</v>
          </cell>
          <cell r="U11" t="e">
            <v>#DIV/0!</v>
          </cell>
          <cell r="AB11" t="e">
            <v>#DIV/0!</v>
          </cell>
          <cell r="AI11" t="e">
            <v>#DIV/0!</v>
          </cell>
        </row>
        <row r="12">
          <cell r="B12" t="str">
            <v>ENDOCRINOLOGÍA ADULTO</v>
          </cell>
          <cell r="G12">
            <v>0.9760479041916168</v>
          </cell>
          <cell r="N12">
            <v>0.97468354430379744</v>
          </cell>
          <cell r="U12">
            <v>1</v>
          </cell>
          <cell r="AB12">
            <v>0.90909090909090906</v>
          </cell>
          <cell r="AI12">
            <v>1</v>
          </cell>
        </row>
        <row r="13">
          <cell r="B13" t="str">
            <v>GASTROENTEROLOGÍA PEDIÁTRICA</v>
          </cell>
          <cell r="G13" t="str">
            <v>-</v>
          </cell>
          <cell r="N13" t="e">
            <v>#DIV/0!</v>
          </cell>
          <cell r="U13" t="e">
            <v>#DIV/0!</v>
          </cell>
          <cell r="AB13" t="e">
            <v>#DIV/0!</v>
          </cell>
          <cell r="AI13" t="e">
            <v>#DIV/0!</v>
          </cell>
        </row>
        <row r="14">
          <cell r="B14" t="str">
            <v>GASTROENTEROLOGÍA ADULTO</v>
          </cell>
          <cell r="G14">
            <v>0.61882716049382713</v>
          </cell>
          <cell r="N14">
            <v>0.70430107526881724</v>
          </cell>
          <cell r="U14">
            <v>0.53333333333333333</v>
          </cell>
          <cell r="AB14">
            <v>0.59195402298850575</v>
          </cell>
          <cell r="AI14">
            <v>0.65740740740740744</v>
          </cell>
        </row>
        <row r="15">
          <cell r="B15" t="str">
            <v>GENÉTICA CLÍNICA</v>
          </cell>
          <cell r="G15" t="str">
            <v>-</v>
          </cell>
          <cell r="N15" t="e">
            <v>#DIV/0!</v>
          </cell>
          <cell r="U15" t="e">
            <v>#DIV/0!</v>
          </cell>
          <cell r="AB15" t="e">
            <v>#DIV/0!</v>
          </cell>
          <cell r="AI15" t="e">
            <v>#DIV/0!</v>
          </cell>
        </row>
        <row r="16">
          <cell r="B16" t="str">
            <v>HEMATO-ONCOLOGÍA INFANTIL</v>
          </cell>
          <cell r="G16" t="str">
            <v>-</v>
          </cell>
          <cell r="N16" t="e">
            <v>#DIV/0!</v>
          </cell>
          <cell r="U16" t="e">
            <v>#DIV/0!</v>
          </cell>
          <cell r="AB16" t="e">
            <v>#DIV/0!</v>
          </cell>
          <cell r="AI16" t="e">
            <v>#DIV/0!</v>
          </cell>
        </row>
        <row r="17">
          <cell r="B17" t="str">
            <v>HEMATOLOGÍA</v>
          </cell>
          <cell r="G17" t="str">
            <v>-</v>
          </cell>
          <cell r="N17" t="e">
            <v>#DIV/0!</v>
          </cell>
          <cell r="U17" t="e">
            <v>#DIV/0!</v>
          </cell>
          <cell r="AB17" t="e">
            <v>#DIV/0!</v>
          </cell>
          <cell r="AI17" t="e">
            <v>#DIV/0!</v>
          </cell>
        </row>
        <row r="18">
          <cell r="B18" t="str">
            <v>NEFROLOGÍA PEDIÁTRICA</v>
          </cell>
          <cell r="G18" t="str">
            <v>-</v>
          </cell>
          <cell r="N18" t="e">
            <v>#DIV/0!</v>
          </cell>
          <cell r="U18" t="e">
            <v>#DIV/0!</v>
          </cell>
          <cell r="AB18" t="e">
            <v>#DIV/0!</v>
          </cell>
          <cell r="AI18" t="e">
            <v>#DIV/0!</v>
          </cell>
        </row>
        <row r="19">
          <cell r="B19" t="str">
            <v>NEFROLOGÍA ADULTO</v>
          </cell>
          <cell r="G19">
            <v>0.93661971830985913</v>
          </cell>
          <cell r="N19">
            <v>0.92452830188679247</v>
          </cell>
          <cell r="U19">
            <v>1</v>
          </cell>
          <cell r="AB19">
            <v>0.76470588235294112</v>
          </cell>
          <cell r="AI19">
            <v>0.95238095238095233</v>
          </cell>
        </row>
        <row r="20">
          <cell r="B20" t="str">
            <v>NUTRIÓLOGO PEDIÁTRICO</v>
          </cell>
          <cell r="G20" t="str">
            <v>-</v>
          </cell>
          <cell r="N20" t="e">
            <v>#DIV/0!</v>
          </cell>
          <cell r="U20" t="e">
            <v>#DIV/0!</v>
          </cell>
          <cell r="AB20" t="e">
            <v>#DIV/0!</v>
          </cell>
          <cell r="AI20" t="e">
            <v>#DIV/0!</v>
          </cell>
        </row>
        <row r="21">
          <cell r="B21" t="str">
            <v>NUTRIÓLOGO</v>
          </cell>
          <cell r="G21" t="str">
            <v>-</v>
          </cell>
          <cell r="N21" t="e">
            <v>#DIV/0!</v>
          </cell>
          <cell r="U21" t="e">
            <v>#DIV/0!</v>
          </cell>
          <cell r="AB21" t="e">
            <v>#DIV/0!</v>
          </cell>
          <cell r="AI21" t="e">
            <v>#DIV/0!</v>
          </cell>
        </row>
        <row r="22">
          <cell r="B22" t="str">
            <v>REUMATOLOGÍA PEDIÁTRICA</v>
          </cell>
          <cell r="G22" t="str">
            <v>-</v>
          </cell>
          <cell r="N22" t="e">
            <v>#DIV/0!</v>
          </cell>
          <cell r="U22" t="e">
            <v>#DIV/0!</v>
          </cell>
          <cell r="AB22" t="e">
            <v>#DIV/0!</v>
          </cell>
          <cell r="AI22" t="e">
            <v>#DIV/0!</v>
          </cell>
        </row>
        <row r="23">
          <cell r="B23" t="str">
            <v>REUMATOLOGÍA</v>
          </cell>
          <cell r="G23" t="str">
            <v>-</v>
          </cell>
          <cell r="N23" t="e">
            <v>#DIV/0!</v>
          </cell>
          <cell r="U23" t="e">
            <v>#DIV/0!</v>
          </cell>
          <cell r="AB23" t="e">
            <v>#DIV/0!</v>
          </cell>
          <cell r="AI23" t="e">
            <v>#DIV/0!</v>
          </cell>
        </row>
        <row r="24">
          <cell r="B24" t="str">
            <v>DERMATOLOGÍA</v>
          </cell>
          <cell r="G24">
            <v>0.9293193717277487</v>
          </cell>
          <cell r="N24">
            <v>0.97457627118644063</v>
          </cell>
          <cell r="U24">
            <v>0.95774647887323938</v>
          </cell>
          <cell r="AB24">
            <v>0.97169811320754718</v>
          </cell>
          <cell r="AI24">
            <v>0.7931034482758621</v>
          </cell>
        </row>
        <row r="25">
          <cell r="B25" t="str">
            <v>INFECTOLOGÍA PEDIÁTRICA</v>
          </cell>
          <cell r="G25" t="str">
            <v>-</v>
          </cell>
          <cell r="N25" t="e">
            <v>#DIV/0!</v>
          </cell>
          <cell r="U25" t="e">
            <v>#DIV/0!</v>
          </cell>
          <cell r="AB25" t="e">
            <v>#DIV/0!</v>
          </cell>
          <cell r="AI25" t="e">
            <v>#DIV/0!</v>
          </cell>
        </row>
        <row r="26">
          <cell r="B26" t="str">
            <v>INFECTOLOGÍA</v>
          </cell>
          <cell r="G26" t="str">
            <v>-</v>
          </cell>
          <cell r="N26" t="e">
            <v>#DIV/0!</v>
          </cell>
          <cell r="U26" t="e">
            <v>#DIV/0!</v>
          </cell>
          <cell r="AB26" t="e">
            <v>#DIV/0!</v>
          </cell>
          <cell r="AI26" t="e">
            <v>#DIV/0!</v>
          </cell>
        </row>
        <row r="27">
          <cell r="B27" t="str">
            <v>INMUNOLOGÍA</v>
          </cell>
          <cell r="G27" t="str">
            <v>-</v>
          </cell>
          <cell r="N27" t="e">
            <v>#DIV/0!</v>
          </cell>
          <cell r="U27" t="e">
            <v>#DIV/0!</v>
          </cell>
          <cell r="AB27" t="e">
            <v>#DIV/0!</v>
          </cell>
          <cell r="AI27" t="e">
            <v>#DIV/0!</v>
          </cell>
        </row>
        <row r="28">
          <cell r="B28" t="str">
            <v>GERIATRÍA</v>
          </cell>
          <cell r="G28" t="str">
            <v>-</v>
          </cell>
          <cell r="N28" t="e">
            <v>#DIV/0!</v>
          </cell>
          <cell r="U28" t="e">
            <v>#DIV/0!</v>
          </cell>
          <cell r="AB28" t="e">
            <v>#DIV/0!</v>
          </cell>
          <cell r="AI28" t="e">
            <v>#DIV/0!</v>
          </cell>
        </row>
        <row r="29">
          <cell r="B29" t="str">
            <v>MEDICINA FÍSICA Y REHABILITACIÓN PEDIÁTRICA (FISIATRÍA PEDIÁTRICA)</v>
          </cell>
          <cell r="G29" t="str">
            <v>-</v>
          </cell>
          <cell r="N29" t="e">
            <v>#DIV/0!</v>
          </cell>
          <cell r="U29" t="e">
            <v>#DIV/0!</v>
          </cell>
          <cell r="AB29" t="e">
            <v>#DIV/0!</v>
          </cell>
          <cell r="AI29" t="e">
            <v>#DIV/0!</v>
          </cell>
        </row>
        <row r="30">
          <cell r="B30" t="str">
            <v>MEDICINA FÍSICA Y REHABILITACIÓN ADULTO (FISIATRÍA ADULTO)</v>
          </cell>
          <cell r="G30" t="str">
            <v>-</v>
          </cell>
          <cell r="N30" t="e">
            <v>#DIV/0!</v>
          </cell>
          <cell r="U30" t="e">
            <v>#DIV/0!</v>
          </cell>
          <cell r="AB30" t="e">
            <v>#DIV/0!</v>
          </cell>
          <cell r="AI30" t="e">
            <v>#DIV/0!</v>
          </cell>
        </row>
        <row r="31">
          <cell r="B31" t="str">
            <v>NEUROLOGÍA PEDIÁTRICA</v>
          </cell>
          <cell r="G31">
            <v>0.99245283018867925</v>
          </cell>
          <cell r="N31">
            <v>1</v>
          </cell>
          <cell r="U31">
            <v>1</v>
          </cell>
          <cell r="AB31">
            <v>0.98</v>
          </cell>
          <cell r="AI31">
            <v>1</v>
          </cell>
        </row>
        <row r="32">
          <cell r="B32" t="str">
            <v>NEUROLOGÍA</v>
          </cell>
          <cell r="G32">
            <v>0.95086705202312138</v>
          </cell>
          <cell r="N32">
            <v>0.98979591836734693</v>
          </cell>
          <cell r="U32">
            <v>1</v>
          </cell>
          <cell r="AB32">
            <v>0.967741935483871</v>
          </cell>
          <cell r="AI32">
            <v>0.82191780821917804</v>
          </cell>
        </row>
        <row r="33">
          <cell r="B33" t="str">
            <v>ONCOLOGÍA MÉDICA</v>
          </cell>
          <cell r="G33" t="str">
            <v>-</v>
          </cell>
          <cell r="N33" t="e">
            <v>#DIV/0!</v>
          </cell>
          <cell r="U33" t="e">
            <v>#DIV/0!</v>
          </cell>
          <cell r="AB33" t="e">
            <v>#DIV/0!</v>
          </cell>
          <cell r="AI33" t="e">
            <v>#DIV/0!</v>
          </cell>
        </row>
        <row r="34">
          <cell r="B34" t="str">
            <v>PSIQUIATRÍA PEDIÁTRICA Y DE LA ADOLESCENCIA</v>
          </cell>
          <cell r="G34">
            <v>2.1739130434782608E-2</v>
          </cell>
          <cell r="N34">
            <v>0</v>
          </cell>
          <cell r="U34">
            <v>0</v>
          </cell>
          <cell r="AB34">
            <v>4.5454545454545456E-2</v>
          </cell>
          <cell r="AI34" t="e">
            <v>#DIV/0!</v>
          </cell>
        </row>
        <row r="35">
          <cell r="B35" t="str">
            <v>PSIQUIATRÍA</v>
          </cell>
          <cell r="G35">
            <v>0.4511627906976744</v>
          </cell>
          <cell r="N35">
            <v>0.41666666666666669</v>
          </cell>
          <cell r="U35">
            <v>0.34615384615384615</v>
          </cell>
          <cell r="AB35">
            <v>0.46575342465753422</v>
          </cell>
          <cell r="AI35">
            <v>1</v>
          </cell>
        </row>
        <row r="36">
          <cell r="B36" t="str">
            <v>CIRUGÍA PEDIÁTRICA</v>
          </cell>
          <cell r="G36">
            <v>0.89441930618401211</v>
          </cell>
          <cell r="N36">
            <v>0.98412698412698407</v>
          </cell>
          <cell r="U36">
            <v>0.68965517241379315</v>
          </cell>
          <cell r="AB36">
            <v>0.94011976047904189</v>
          </cell>
          <cell r="AI36">
            <v>0.97142857142857142</v>
          </cell>
        </row>
        <row r="37">
          <cell r="B37" t="str">
            <v>CIRUGÍA GENERAL</v>
          </cell>
          <cell r="G37">
            <v>0.79365079365079361</v>
          </cell>
          <cell r="N37">
            <v>0.7384615384615385</v>
          </cell>
          <cell r="U37">
            <v>0.83038869257950532</v>
          </cell>
          <cell r="AB37">
            <v>0.84899328859060408</v>
          </cell>
          <cell r="AI37">
            <v>0.78242677824267781</v>
          </cell>
        </row>
        <row r="38">
          <cell r="B38" t="str">
            <v>CIRUGÍA DIGESTIVA</v>
          </cell>
          <cell r="G38" t="str">
            <v>-</v>
          </cell>
          <cell r="N38" t="e">
            <v>#DIV/0!</v>
          </cell>
          <cell r="U38" t="e">
            <v>#DIV/0!</v>
          </cell>
          <cell r="AB38" t="e">
            <v>#DIV/0!</v>
          </cell>
          <cell r="AI38" t="e">
            <v>#DIV/0!</v>
          </cell>
        </row>
        <row r="39">
          <cell r="B39" t="str">
            <v>CIRUGÍA DE CABEZA, CUELLO Y MAXILOFACIAL</v>
          </cell>
          <cell r="G39" t="str">
            <v>-</v>
          </cell>
          <cell r="N39" t="e">
            <v>#DIV/0!</v>
          </cell>
          <cell r="U39" t="e">
            <v>#DIV/0!</v>
          </cell>
          <cell r="AB39" t="e">
            <v>#DIV/0!</v>
          </cell>
          <cell r="AI39" t="e">
            <v>#DIV/0!</v>
          </cell>
        </row>
        <row r="40">
          <cell r="B40" t="str">
            <v>CIRUGÍA PLÁSTICA Y REPARADORA PEDIÁTRICA</v>
          </cell>
          <cell r="G40" t="str">
            <v>-</v>
          </cell>
          <cell r="N40" t="e">
            <v>#DIV/0!</v>
          </cell>
          <cell r="U40" t="e">
            <v>#DIV/0!</v>
          </cell>
          <cell r="AB40" t="e">
            <v>#DIV/0!</v>
          </cell>
          <cell r="AI40" t="e">
            <v>#DIV/0!</v>
          </cell>
        </row>
        <row r="41">
          <cell r="B41" t="str">
            <v>CIRUGÍA PLÁSTICA Y REPARADORA</v>
          </cell>
          <cell r="G41" t="str">
            <v>-</v>
          </cell>
          <cell r="N41" t="e">
            <v>#DIV/0!</v>
          </cell>
          <cell r="U41" t="e">
            <v>#DIV/0!</v>
          </cell>
          <cell r="AB41" t="e">
            <v>#DIV/0!</v>
          </cell>
          <cell r="AI41" t="e">
            <v>#DIV/0!</v>
          </cell>
        </row>
        <row r="42">
          <cell r="B42" t="str">
            <v>COLOPROCTOLOGÍA</v>
          </cell>
          <cell r="G42" t="str">
            <v>-</v>
          </cell>
          <cell r="N42" t="e">
            <v>#DIV/0!</v>
          </cell>
          <cell r="U42" t="e">
            <v>#DIV/0!</v>
          </cell>
          <cell r="AB42" t="e">
            <v>#DIV/0!</v>
          </cell>
          <cell r="AI42" t="e">
            <v>#DIV/0!</v>
          </cell>
        </row>
        <row r="43">
          <cell r="B43" t="str">
            <v>CIRUGÍA TÓRAX</v>
          </cell>
          <cell r="G43">
            <v>0</v>
          </cell>
          <cell r="N43" t="e">
            <v>#DIV/0!</v>
          </cell>
          <cell r="U43" t="e">
            <v>#DIV/0!</v>
          </cell>
          <cell r="AB43" t="e">
            <v>#DIV/0!</v>
          </cell>
          <cell r="AI43">
            <v>0</v>
          </cell>
        </row>
        <row r="44">
          <cell r="B44" t="str">
            <v>CIRUGÍA VASCULAR PERIFÉRICA</v>
          </cell>
          <cell r="G44" t="str">
            <v>-</v>
          </cell>
          <cell r="N44" t="e">
            <v>#DIV/0!</v>
          </cell>
          <cell r="U44" t="e">
            <v>#DIV/0!</v>
          </cell>
          <cell r="AB44" t="e">
            <v>#DIV/0!</v>
          </cell>
          <cell r="AI44" t="e">
            <v>#DIV/0!</v>
          </cell>
        </row>
        <row r="45">
          <cell r="B45" t="str">
            <v>NEUROCIRUGÍA</v>
          </cell>
          <cell r="G45" t="str">
            <v>-</v>
          </cell>
          <cell r="N45" t="e">
            <v>#DIV/0!</v>
          </cell>
          <cell r="U45" t="e">
            <v>#DIV/0!</v>
          </cell>
          <cell r="AB45" t="e">
            <v>#DIV/0!</v>
          </cell>
          <cell r="AI45" t="e">
            <v>#DIV/0!</v>
          </cell>
        </row>
        <row r="46">
          <cell r="B46" t="str">
            <v>CIRUGÍA CARDIOVASCULAR</v>
          </cell>
          <cell r="G46" t="str">
            <v>-</v>
          </cell>
          <cell r="N46" t="e">
            <v>#DIV/0!</v>
          </cell>
          <cell r="U46" t="e">
            <v>#DIV/0!</v>
          </cell>
          <cell r="AB46" t="e">
            <v>#DIV/0!</v>
          </cell>
          <cell r="AI46" t="e">
            <v>#DIV/0!</v>
          </cell>
        </row>
        <row r="47">
          <cell r="B47" t="str">
            <v>ANESTESIOLOGÍA</v>
          </cell>
          <cell r="G47" t="str">
            <v>-</v>
          </cell>
          <cell r="N47" t="e">
            <v>#DIV/0!</v>
          </cell>
          <cell r="U47" t="e">
            <v>#DIV/0!</v>
          </cell>
          <cell r="AB47" t="e">
            <v>#DIV/0!</v>
          </cell>
          <cell r="AI47" t="e">
            <v>#DIV/0!</v>
          </cell>
        </row>
        <row r="48">
          <cell r="B48" t="str">
            <v>OBSTETRICIA</v>
          </cell>
          <cell r="G48">
            <v>0.78536585365853662</v>
          </cell>
          <cell r="N48">
            <v>0.7846153846153846</v>
          </cell>
          <cell r="U48">
            <v>0.73417721518987344</v>
          </cell>
          <cell r="AB48">
            <v>0.76595744680851063</v>
          </cell>
          <cell r="AI48">
            <v>0.87603305785123964</v>
          </cell>
        </row>
        <row r="49">
          <cell r="B49" t="str">
            <v>GINECOLOGÍA PEDIÁTRICA Y DE LA ADOLESCENCIA</v>
          </cell>
          <cell r="G49">
            <v>0.85185185185185186</v>
          </cell>
          <cell r="N49">
            <v>0.68</v>
          </cell>
          <cell r="U49">
            <v>1</v>
          </cell>
          <cell r="AB49">
            <v>1</v>
          </cell>
          <cell r="AI49">
            <v>1</v>
          </cell>
        </row>
        <row r="50">
          <cell r="B50" t="str">
            <v>GINECOLOGÍA</v>
          </cell>
          <cell r="G50">
            <v>0.95646687697160881</v>
          </cell>
          <cell r="N50">
            <v>0.97972972972972971</v>
          </cell>
          <cell r="U50">
            <v>0.94794520547945205</v>
          </cell>
          <cell r="AB50">
            <v>0.95918367346938771</v>
          </cell>
          <cell r="AI50">
            <v>0.93489583333333337</v>
          </cell>
        </row>
        <row r="51">
          <cell r="B51" t="str">
            <v>OFTALMOLOGÍA</v>
          </cell>
          <cell r="G51">
            <v>0.81431334622823981</v>
          </cell>
          <cell r="N51">
            <v>0.8571428571428571</v>
          </cell>
          <cell r="U51">
            <v>0.76034858387799564</v>
          </cell>
          <cell r="AB51">
            <v>0.85613207547169812</v>
          </cell>
          <cell r="AI51">
            <v>0.77192982456140347</v>
          </cell>
        </row>
        <row r="52">
          <cell r="B52" t="str">
            <v>OTORRINOLARINGOLOGÍA</v>
          </cell>
          <cell r="G52">
            <v>0.96828046744574292</v>
          </cell>
          <cell r="N52">
            <v>1</v>
          </cell>
          <cell r="U52">
            <v>1</v>
          </cell>
          <cell r="AB52">
            <v>1</v>
          </cell>
          <cell r="AI52">
            <v>0.88484848484848488</v>
          </cell>
        </row>
        <row r="53">
          <cell r="B53" t="str">
            <v>TRAUMATOLOGÍA Y ORTOPEDIA PEDIÁTRICA</v>
          </cell>
          <cell r="G53">
            <v>0.82635658914728682</v>
          </cell>
          <cell r="N53">
            <v>0.83730158730158732</v>
          </cell>
          <cell r="U53">
            <v>0.80851063829787229</v>
          </cell>
          <cell r="AB53">
            <v>0.84</v>
          </cell>
          <cell r="AI53">
            <v>0.80392156862745101</v>
          </cell>
        </row>
        <row r="54">
          <cell r="B54" t="str">
            <v>TRAUMATOLOGÍA Y ORTOPEDIA</v>
          </cell>
          <cell r="G54">
            <v>0.90318906605922555</v>
          </cell>
          <cell r="N54">
            <v>0.97297297297297303</v>
          </cell>
          <cell r="U54">
            <v>0.73966942148760328</v>
          </cell>
          <cell r="AB54">
            <v>0.96113074204946991</v>
          </cell>
          <cell r="AI54">
            <v>0.9642857142857143</v>
          </cell>
        </row>
        <row r="55">
          <cell r="B55" t="str">
            <v>UROLOGÍA PEDIÁTRICA</v>
          </cell>
          <cell r="G55" t="str">
            <v>-</v>
          </cell>
          <cell r="N55" t="e">
            <v>#DIV/0!</v>
          </cell>
          <cell r="U55" t="e">
            <v>#DIV/0!</v>
          </cell>
          <cell r="AB55" t="e">
            <v>#DIV/0!</v>
          </cell>
          <cell r="AI55" t="e">
            <v>#DIV/0!</v>
          </cell>
        </row>
        <row r="56">
          <cell r="B56" t="str">
            <v>UROLOGÍA</v>
          </cell>
          <cell r="G56">
            <v>0.94491525423728817</v>
          </cell>
          <cell r="N56">
            <v>0.97142857142857142</v>
          </cell>
          <cell r="U56">
            <v>0.98255813953488369</v>
          </cell>
          <cell r="AB56">
            <v>0.91860465116279066</v>
          </cell>
          <cell r="AI56">
            <v>0.91005291005291</v>
          </cell>
        </row>
        <row r="57">
          <cell r="B57" t="str">
            <v>MEDICINA FAMILIAR DEL NIÑO</v>
          </cell>
          <cell r="G57" t="str">
            <v>-</v>
          </cell>
          <cell r="N57" t="e">
            <v>#DIV/0!</v>
          </cell>
          <cell r="U57" t="e">
            <v>#DIV/0!</v>
          </cell>
          <cell r="AB57" t="e">
            <v>#DIV/0!</v>
          </cell>
          <cell r="AI57" t="e">
            <v>#DIV/0!</v>
          </cell>
        </row>
        <row r="58">
          <cell r="B58" t="str">
            <v>MEDICINA FAMILIAR</v>
          </cell>
          <cell r="G58" t="str">
            <v>-</v>
          </cell>
          <cell r="N58" t="e">
            <v>#DIV/0!</v>
          </cell>
          <cell r="U58" t="e">
            <v>#DIV/0!</v>
          </cell>
          <cell r="AB58" t="e">
            <v>#DIV/0!</v>
          </cell>
          <cell r="AI58" t="e">
            <v>#DIV/0!</v>
          </cell>
        </row>
        <row r="59">
          <cell r="B59" t="str">
            <v>MEDICINA FAMILIAR ADULTO</v>
          </cell>
          <cell r="G59" t="str">
            <v>-</v>
          </cell>
          <cell r="N59" t="e">
            <v>#DIV/0!</v>
          </cell>
          <cell r="U59" t="e">
            <v>#DIV/0!</v>
          </cell>
          <cell r="AB59" t="e">
            <v>#DIV/0!</v>
          </cell>
          <cell r="AI59" t="e">
            <v>#DIV/0!</v>
          </cell>
        </row>
        <row r="60">
          <cell r="B60" t="str">
            <v>DIABETOLOGÍA</v>
          </cell>
          <cell r="G60" t="str">
            <v>-</v>
          </cell>
          <cell r="N60" t="e">
            <v>#DIV/0!</v>
          </cell>
          <cell r="U60" t="e">
            <v>#DIV/0!</v>
          </cell>
          <cell r="AB60" t="e">
            <v>#DIV/0!</v>
          </cell>
          <cell r="AI60" t="e">
            <v>#DIV/0!</v>
          </cell>
        </row>
        <row r="61">
          <cell r="B61" t="str">
            <v>MEDICINA NUCLEAR (EXCLUYE INFORMES)</v>
          </cell>
          <cell r="G61" t="str">
            <v>-</v>
          </cell>
          <cell r="N61" t="e">
            <v>#DIV/0!</v>
          </cell>
          <cell r="U61" t="e">
            <v>#DIV/0!</v>
          </cell>
          <cell r="AB61" t="e">
            <v>#DIV/0!</v>
          </cell>
          <cell r="AI61" t="e">
            <v>#DIV/0!</v>
          </cell>
        </row>
        <row r="62">
          <cell r="B62" t="str">
            <v>IMAGENOLOGÍA</v>
          </cell>
          <cell r="G62" t="str">
            <v>-</v>
          </cell>
          <cell r="N62" t="e">
            <v>#DIV/0!</v>
          </cell>
          <cell r="U62" t="e">
            <v>#DIV/0!</v>
          </cell>
          <cell r="AB62" t="e">
            <v>#DIV/0!</v>
          </cell>
          <cell r="AI62" t="e">
            <v>#DIV/0!</v>
          </cell>
        </row>
        <row r="63">
          <cell r="B63" t="str">
            <v>RADIOTERAPIA ONCOLÓGICA</v>
          </cell>
          <cell r="G63" t="str">
            <v>-</v>
          </cell>
          <cell r="N63" t="e">
            <v>#DIV/0!</v>
          </cell>
          <cell r="U63" t="e">
            <v>#DIV/0!</v>
          </cell>
          <cell r="AB63" t="e">
            <v>#DIV/0!</v>
          </cell>
          <cell r="AI63" t="e">
            <v>#DIV/0!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N69"/>
  <sheetViews>
    <sheetView topLeftCell="A34" zoomScale="70" zoomScaleNormal="70" workbookViewId="0">
      <selection activeCell="N12" sqref="N12"/>
    </sheetView>
  </sheetViews>
  <sheetFormatPr baseColWidth="10" defaultRowHeight="18.75" x14ac:dyDescent="0.3"/>
  <cols>
    <col min="2" max="2" width="71.85546875" style="312" customWidth="1"/>
    <col min="3" max="3" width="26" style="323" customWidth="1"/>
    <col min="4" max="4" width="24.5703125" style="323" customWidth="1"/>
    <col min="5" max="5" width="19.140625" style="312" customWidth="1"/>
    <col min="6" max="6" width="19.140625" style="312" hidden="1" customWidth="1"/>
    <col min="7" max="7" width="20.140625" style="301" hidden="1" customWidth="1"/>
    <col min="8" max="8" width="16.5703125" hidden="1" customWidth="1"/>
    <col min="9" max="10" width="11.42578125" hidden="1" customWidth="1"/>
    <col min="11" max="12" width="12.7109375" hidden="1" customWidth="1"/>
    <col min="13" max="13" width="15.140625" hidden="1" customWidth="1"/>
  </cols>
  <sheetData>
    <row r="1" spans="2:14" x14ac:dyDescent="0.3">
      <c r="J1" s="295">
        <f>1/12*3</f>
        <v>0.25</v>
      </c>
    </row>
    <row r="2" spans="2:14" ht="72" x14ac:dyDescent="0.3">
      <c r="B2" s="313">
        <f ca="1">NOW()</f>
        <v>45349.688378587962</v>
      </c>
      <c r="C2" s="310" t="s">
        <v>183</v>
      </c>
      <c r="D2" s="310" t="s">
        <v>226</v>
      </c>
      <c r="E2" s="310" t="s">
        <v>233</v>
      </c>
      <c r="F2" s="314">
        <v>44927</v>
      </c>
      <c r="G2" s="302" t="s">
        <v>184</v>
      </c>
      <c r="H2" s="896" t="s">
        <v>228</v>
      </c>
    </row>
    <row r="3" spans="2:14" ht="90" x14ac:dyDescent="0.3">
      <c r="B3" s="315" t="s">
        <v>185</v>
      </c>
      <c r="C3" s="310" t="s">
        <v>227</v>
      </c>
      <c r="D3" s="310" t="s">
        <v>187</v>
      </c>
      <c r="E3" s="310" t="s">
        <v>243</v>
      </c>
      <c r="F3" s="310" t="s">
        <v>187</v>
      </c>
      <c r="G3" s="302" t="s">
        <v>188</v>
      </c>
      <c r="H3" s="896"/>
      <c r="N3" s="294">
        <f>100/12/10</f>
        <v>0.83333333333333337</v>
      </c>
    </row>
    <row r="4" spans="2:14" s="306" customFormat="1" x14ac:dyDescent="0.3">
      <c r="B4" s="316" t="s">
        <v>39</v>
      </c>
      <c r="C4" s="324">
        <f>CONSOLIDADO!B11</f>
        <v>4982</v>
      </c>
      <c r="D4" s="324">
        <v>9051</v>
      </c>
      <c r="E4" s="341">
        <f>C4/D4</f>
        <v>0.55043641586565017</v>
      </c>
      <c r="F4" s="318">
        <v>6794</v>
      </c>
      <c r="G4" s="307">
        <v>2791</v>
      </c>
      <c r="H4" s="308">
        <f t="shared" ref="H4:H35" si="0">F4/G4-1</f>
        <v>1.4342529559297743</v>
      </c>
      <c r="J4" s="309" t="s">
        <v>39</v>
      </c>
      <c r="K4" s="304">
        <v>3574</v>
      </c>
      <c r="L4" s="304">
        <v>4214</v>
      </c>
      <c r="M4" s="309">
        <v>7788</v>
      </c>
    </row>
    <row r="5" spans="2:14" s="306" customFormat="1" x14ac:dyDescent="0.3">
      <c r="B5" s="316" t="s">
        <v>40</v>
      </c>
      <c r="C5" s="324">
        <f>CONSOLIDADO!B12</f>
        <v>15532</v>
      </c>
      <c r="D5" s="324">
        <v>12927</v>
      </c>
      <c r="E5" s="350">
        <f t="shared" ref="E5:E68" si="1">C5/D5</f>
        <v>1.2015162063897269</v>
      </c>
      <c r="F5" s="318">
        <v>12860</v>
      </c>
      <c r="G5" s="307">
        <v>15420.6</v>
      </c>
      <c r="H5" s="308">
        <f t="shared" si="0"/>
        <v>-0.16605060762875634</v>
      </c>
      <c r="J5" s="309" t="s">
        <v>40</v>
      </c>
      <c r="K5" s="304">
        <v>5100</v>
      </c>
      <c r="L5" s="304">
        <v>7813</v>
      </c>
      <c r="M5" s="309">
        <v>12913</v>
      </c>
    </row>
    <row r="6" spans="2:14" hidden="1" x14ac:dyDescent="0.3">
      <c r="B6" s="291" t="s">
        <v>41</v>
      </c>
      <c r="C6" s="241">
        <f>CONSOLIDADO!B13</f>
        <v>0</v>
      </c>
      <c r="D6" s="241">
        <v>0</v>
      </c>
      <c r="E6" s="317" t="e">
        <f t="shared" si="1"/>
        <v>#DIV/0!</v>
      </c>
      <c r="F6" s="242">
        <v>0</v>
      </c>
      <c r="G6" s="243">
        <v>1253.5999999999999</v>
      </c>
      <c r="H6" s="294">
        <f t="shared" si="0"/>
        <v>-1</v>
      </c>
      <c r="J6" s="304" t="s">
        <v>41</v>
      </c>
      <c r="K6" s="304">
        <v>0</v>
      </c>
      <c r="L6" s="304">
        <v>0</v>
      </c>
      <c r="M6" s="304">
        <v>0</v>
      </c>
    </row>
    <row r="7" spans="2:14" s="306" customFormat="1" x14ac:dyDescent="0.3">
      <c r="B7" s="316" t="s">
        <v>42</v>
      </c>
      <c r="C7" s="324">
        <f>CONSOLIDADO!B14</f>
        <v>600</v>
      </c>
      <c r="D7" s="324">
        <v>706</v>
      </c>
      <c r="E7" s="341">
        <f t="shared" si="1"/>
        <v>0.84985835694050993</v>
      </c>
      <c r="F7" s="318">
        <v>656</v>
      </c>
      <c r="G7" s="307">
        <v>856.8</v>
      </c>
      <c r="H7" s="308">
        <f t="shared" si="0"/>
        <v>-0.23436041083099901</v>
      </c>
      <c r="J7" s="309" t="s">
        <v>42</v>
      </c>
      <c r="K7" s="304">
        <v>116</v>
      </c>
      <c r="L7" s="304">
        <v>540</v>
      </c>
      <c r="M7" s="309">
        <v>656</v>
      </c>
    </row>
    <row r="8" spans="2:14" s="306" customFormat="1" x14ac:dyDescent="0.3">
      <c r="B8" s="316" t="s">
        <v>43</v>
      </c>
      <c r="C8" s="324">
        <f>CONSOLIDADO!B15</f>
        <v>966</v>
      </c>
      <c r="D8" s="324">
        <v>1219</v>
      </c>
      <c r="E8" s="341">
        <f t="shared" si="1"/>
        <v>0.79245283018867929</v>
      </c>
      <c r="F8" s="318">
        <v>799</v>
      </c>
      <c r="G8" s="307">
        <v>0</v>
      </c>
      <c r="H8" s="308" t="e">
        <f t="shared" si="0"/>
        <v>#DIV/0!</v>
      </c>
      <c r="J8" s="309" t="s">
        <v>43</v>
      </c>
      <c r="K8" s="304">
        <v>318</v>
      </c>
      <c r="L8" s="304">
        <v>309</v>
      </c>
      <c r="M8" s="309">
        <v>627</v>
      </c>
    </row>
    <row r="9" spans="2:14" s="306" customFormat="1" x14ac:dyDescent="0.3">
      <c r="B9" s="316" t="s">
        <v>44</v>
      </c>
      <c r="C9" s="324">
        <f>CONSOLIDADO!B16</f>
        <v>753</v>
      </c>
      <c r="D9" s="324">
        <v>520</v>
      </c>
      <c r="E9" s="350">
        <f t="shared" si="1"/>
        <v>1.448076923076923</v>
      </c>
      <c r="F9" s="318">
        <v>1030</v>
      </c>
      <c r="G9" s="307">
        <v>2107</v>
      </c>
      <c r="H9" s="308">
        <f t="shared" si="0"/>
        <v>-0.51115329852871383</v>
      </c>
      <c r="J9" s="309" t="s">
        <v>44</v>
      </c>
      <c r="K9" s="304">
        <v>288</v>
      </c>
      <c r="L9" s="304">
        <v>240</v>
      </c>
      <c r="M9" s="309">
        <v>528</v>
      </c>
    </row>
    <row r="10" spans="2:14" s="306" customFormat="1" x14ac:dyDescent="0.3">
      <c r="B10" s="316" t="s">
        <v>45</v>
      </c>
      <c r="C10" s="324">
        <f>CONSOLIDADO!B17</f>
        <v>3851</v>
      </c>
      <c r="D10" s="324">
        <v>3988</v>
      </c>
      <c r="E10" s="350">
        <f t="shared" si="1"/>
        <v>0.96564694082246738</v>
      </c>
      <c r="F10" s="318">
        <v>4189</v>
      </c>
      <c r="G10" s="307">
        <v>5325.6</v>
      </c>
      <c r="H10" s="308">
        <f t="shared" si="0"/>
        <v>-0.21342196184467488</v>
      </c>
      <c r="J10" s="309" t="s">
        <v>45</v>
      </c>
      <c r="K10" s="304">
        <v>1838</v>
      </c>
      <c r="L10" s="304">
        <v>2312</v>
      </c>
      <c r="M10" s="309">
        <v>4150</v>
      </c>
    </row>
    <row r="11" spans="2:14" hidden="1" x14ac:dyDescent="0.3">
      <c r="B11" s="291" t="s">
        <v>46</v>
      </c>
      <c r="C11" s="241">
        <f>CONSOLIDADO!B18</f>
        <v>0</v>
      </c>
      <c r="D11" s="241">
        <v>0</v>
      </c>
      <c r="E11" s="317" t="e">
        <f t="shared" si="1"/>
        <v>#DIV/0!</v>
      </c>
      <c r="F11" s="244">
        <v>0</v>
      </c>
      <c r="G11" s="243">
        <v>0</v>
      </c>
      <c r="H11" s="294" t="e">
        <f t="shared" si="0"/>
        <v>#DIV/0!</v>
      </c>
      <c r="J11" s="304" t="s">
        <v>46</v>
      </c>
      <c r="K11" s="304">
        <v>0</v>
      </c>
      <c r="L11" s="304">
        <v>0</v>
      </c>
      <c r="M11" s="304">
        <v>0</v>
      </c>
    </row>
    <row r="12" spans="2:14" s="306" customFormat="1" x14ac:dyDescent="0.3">
      <c r="B12" s="316" t="s">
        <v>47</v>
      </c>
      <c r="C12" s="324">
        <f>CONSOLIDADO!B19</f>
        <v>1284</v>
      </c>
      <c r="D12" s="324">
        <v>1168</v>
      </c>
      <c r="E12" s="350">
        <f t="shared" si="1"/>
        <v>1.0993150684931507</v>
      </c>
      <c r="F12" s="318">
        <v>1098</v>
      </c>
      <c r="G12" s="307">
        <v>1333</v>
      </c>
      <c r="H12" s="308">
        <f t="shared" si="0"/>
        <v>-0.17629407351837956</v>
      </c>
      <c r="J12" s="309" t="s">
        <v>47</v>
      </c>
      <c r="K12" s="304">
        <v>710</v>
      </c>
      <c r="L12" s="304">
        <v>333</v>
      </c>
      <c r="M12" s="309">
        <v>1043</v>
      </c>
    </row>
    <row r="13" spans="2:14" hidden="1" x14ac:dyDescent="0.3">
      <c r="B13" s="291" t="s">
        <v>48</v>
      </c>
      <c r="C13" s="241">
        <f>CONSOLIDADO!B20</f>
        <v>0</v>
      </c>
      <c r="D13" s="241">
        <v>0</v>
      </c>
      <c r="E13" s="317" t="e">
        <f t="shared" si="1"/>
        <v>#DIV/0!</v>
      </c>
      <c r="F13" s="244">
        <v>0</v>
      </c>
      <c r="G13" s="243">
        <v>0</v>
      </c>
      <c r="H13" s="294" t="e">
        <f t="shared" si="0"/>
        <v>#DIV/0!</v>
      </c>
      <c r="J13" s="304" t="s">
        <v>48</v>
      </c>
      <c r="K13" s="304">
        <v>0</v>
      </c>
      <c r="L13" s="304">
        <v>0</v>
      </c>
      <c r="M13" s="304">
        <v>0</v>
      </c>
    </row>
    <row r="14" spans="2:14" s="306" customFormat="1" x14ac:dyDescent="0.3">
      <c r="B14" s="316" t="s">
        <v>49</v>
      </c>
      <c r="C14" s="324">
        <f>CONSOLIDADO!B21</f>
        <v>1011</v>
      </c>
      <c r="D14" s="324">
        <v>813</v>
      </c>
      <c r="E14" s="350">
        <f t="shared" si="1"/>
        <v>1.2435424354243543</v>
      </c>
      <c r="F14" s="318">
        <v>1307</v>
      </c>
      <c r="G14" s="307">
        <v>2359.6000000000004</v>
      </c>
      <c r="H14" s="308">
        <f t="shared" si="0"/>
        <v>-0.44609255806068837</v>
      </c>
      <c r="J14" s="309" t="s">
        <v>49</v>
      </c>
      <c r="K14" s="304">
        <v>523</v>
      </c>
      <c r="L14" s="304">
        <v>322</v>
      </c>
      <c r="M14" s="309">
        <v>845</v>
      </c>
    </row>
    <row r="15" spans="2:14" hidden="1" x14ac:dyDescent="0.3">
      <c r="B15" s="291" t="s">
        <v>50</v>
      </c>
      <c r="C15" s="241">
        <f>CONSOLIDADO!B22</f>
        <v>0</v>
      </c>
      <c r="D15" s="241">
        <v>0</v>
      </c>
      <c r="E15" s="317" t="e">
        <f t="shared" si="1"/>
        <v>#DIV/0!</v>
      </c>
      <c r="F15" s="244">
        <v>0</v>
      </c>
      <c r="G15" s="243">
        <v>0</v>
      </c>
      <c r="H15" s="294" t="e">
        <f t="shared" si="0"/>
        <v>#DIV/0!</v>
      </c>
      <c r="J15" s="304" t="s">
        <v>50</v>
      </c>
      <c r="K15" s="304">
        <v>0</v>
      </c>
      <c r="L15" s="304">
        <v>0</v>
      </c>
      <c r="M15" s="304">
        <v>0</v>
      </c>
    </row>
    <row r="16" spans="2:14" hidden="1" x14ac:dyDescent="0.3">
      <c r="B16" s="291" t="s">
        <v>51</v>
      </c>
      <c r="C16" s="241">
        <f>CONSOLIDADO!B23</f>
        <v>0</v>
      </c>
      <c r="D16" s="241">
        <v>0</v>
      </c>
      <c r="E16" s="317" t="e">
        <f t="shared" si="1"/>
        <v>#DIV/0!</v>
      </c>
      <c r="F16" s="244">
        <v>0</v>
      </c>
      <c r="G16" s="243">
        <v>0</v>
      </c>
      <c r="H16" s="294" t="e">
        <f t="shared" si="0"/>
        <v>#DIV/0!</v>
      </c>
      <c r="J16" s="304" t="s">
        <v>51</v>
      </c>
      <c r="K16" s="304">
        <v>0</v>
      </c>
      <c r="L16" s="304">
        <v>0</v>
      </c>
      <c r="M16" s="304">
        <v>0</v>
      </c>
    </row>
    <row r="17" spans="2:13" hidden="1" x14ac:dyDescent="0.3">
      <c r="B17" s="291" t="s">
        <v>52</v>
      </c>
      <c r="C17" s="241">
        <f>CONSOLIDADO!B24</f>
        <v>0</v>
      </c>
      <c r="D17" s="241">
        <v>0</v>
      </c>
      <c r="E17" s="317" t="e">
        <f t="shared" si="1"/>
        <v>#DIV/0!</v>
      </c>
      <c r="F17" s="244">
        <v>0</v>
      </c>
      <c r="G17" s="243">
        <v>0</v>
      </c>
      <c r="H17" s="294" t="e">
        <f t="shared" si="0"/>
        <v>#DIV/0!</v>
      </c>
      <c r="J17" s="304" t="s">
        <v>52</v>
      </c>
      <c r="K17" s="304">
        <v>0</v>
      </c>
      <c r="L17" s="304">
        <v>0</v>
      </c>
      <c r="M17" s="304">
        <v>0</v>
      </c>
    </row>
    <row r="18" spans="2:13" hidden="1" x14ac:dyDescent="0.3">
      <c r="B18" s="291" t="s">
        <v>53</v>
      </c>
      <c r="C18" s="241">
        <f>CONSOLIDADO!B25</f>
        <v>0</v>
      </c>
      <c r="D18" s="241">
        <v>0</v>
      </c>
      <c r="E18" s="317" t="e">
        <f t="shared" si="1"/>
        <v>#DIV/0!</v>
      </c>
      <c r="F18" s="244">
        <v>0</v>
      </c>
      <c r="G18" s="243">
        <v>0</v>
      </c>
      <c r="H18" s="294" t="e">
        <f t="shared" si="0"/>
        <v>#DIV/0!</v>
      </c>
      <c r="J18" s="304" t="s">
        <v>53</v>
      </c>
      <c r="K18" s="304">
        <v>0</v>
      </c>
      <c r="L18" s="304">
        <v>0</v>
      </c>
      <c r="M18" s="304">
        <v>0</v>
      </c>
    </row>
    <row r="19" spans="2:13" hidden="1" x14ac:dyDescent="0.3">
      <c r="B19" s="291" t="s">
        <v>54</v>
      </c>
      <c r="C19" s="241">
        <f>CONSOLIDADO!B26</f>
        <v>0</v>
      </c>
      <c r="D19" s="241">
        <v>0</v>
      </c>
      <c r="E19" s="317" t="e">
        <f t="shared" si="1"/>
        <v>#DIV/0!</v>
      </c>
      <c r="F19" s="244">
        <v>0</v>
      </c>
      <c r="G19" s="243">
        <v>312</v>
      </c>
      <c r="H19" s="294">
        <f t="shared" si="0"/>
        <v>-1</v>
      </c>
      <c r="J19" s="304" t="s">
        <v>54</v>
      </c>
      <c r="K19" s="304">
        <v>0</v>
      </c>
      <c r="L19" s="304">
        <v>0</v>
      </c>
      <c r="M19" s="304">
        <v>0</v>
      </c>
    </row>
    <row r="20" spans="2:13" hidden="1" x14ac:dyDescent="0.3">
      <c r="B20" s="291" t="s">
        <v>55</v>
      </c>
      <c r="C20" s="241">
        <f>CONSOLIDADO!B27</f>
        <v>0</v>
      </c>
      <c r="D20" s="241">
        <v>0</v>
      </c>
      <c r="E20" s="317" t="e">
        <f t="shared" si="1"/>
        <v>#DIV/0!</v>
      </c>
      <c r="F20" s="244">
        <v>0</v>
      </c>
      <c r="G20" s="243">
        <v>0</v>
      </c>
      <c r="H20" s="294" t="e">
        <f t="shared" si="0"/>
        <v>#DIV/0!</v>
      </c>
      <c r="J20" s="304" t="s">
        <v>55</v>
      </c>
      <c r="K20" s="304">
        <v>0</v>
      </c>
      <c r="L20" s="304">
        <v>0</v>
      </c>
      <c r="M20" s="304">
        <v>0</v>
      </c>
    </row>
    <row r="21" spans="2:13" hidden="1" x14ac:dyDescent="0.3">
      <c r="B21" s="291" t="s">
        <v>56</v>
      </c>
      <c r="C21" s="241">
        <f>CONSOLIDADO!B28</f>
        <v>0</v>
      </c>
      <c r="D21" s="241">
        <v>0</v>
      </c>
      <c r="E21" s="317" t="e">
        <f t="shared" si="1"/>
        <v>#DIV/0!</v>
      </c>
      <c r="F21" s="244">
        <v>0</v>
      </c>
      <c r="G21" s="243">
        <v>0</v>
      </c>
      <c r="H21" s="294" t="e">
        <f t="shared" si="0"/>
        <v>#DIV/0!</v>
      </c>
      <c r="J21" s="304" t="s">
        <v>56</v>
      </c>
      <c r="K21" s="304">
        <v>0</v>
      </c>
      <c r="L21" s="304">
        <v>0</v>
      </c>
      <c r="M21" s="304">
        <v>0</v>
      </c>
    </row>
    <row r="22" spans="2:13" hidden="1" x14ac:dyDescent="0.3">
      <c r="B22" s="291" t="s">
        <v>57</v>
      </c>
      <c r="C22" s="241">
        <f>CONSOLIDADO!B29</f>
        <v>0</v>
      </c>
      <c r="D22" s="241">
        <v>0</v>
      </c>
      <c r="E22" s="317" t="e">
        <f t="shared" si="1"/>
        <v>#DIV/0!</v>
      </c>
      <c r="F22" s="244">
        <v>0</v>
      </c>
      <c r="G22" s="243">
        <v>0</v>
      </c>
      <c r="H22" s="294" t="e">
        <f t="shared" si="0"/>
        <v>#DIV/0!</v>
      </c>
      <c r="J22" s="304" t="s">
        <v>57</v>
      </c>
      <c r="K22" s="304">
        <v>0</v>
      </c>
      <c r="L22" s="304">
        <v>0</v>
      </c>
      <c r="M22" s="304">
        <v>0</v>
      </c>
    </row>
    <row r="23" spans="2:13" hidden="1" x14ac:dyDescent="0.3">
      <c r="B23" s="291" t="s">
        <v>58</v>
      </c>
      <c r="C23" s="241">
        <f>CONSOLIDADO!B30</f>
        <v>0</v>
      </c>
      <c r="D23" s="241">
        <v>0</v>
      </c>
      <c r="E23" s="317" t="e">
        <f t="shared" si="1"/>
        <v>#DIV/0!</v>
      </c>
      <c r="F23" s="244">
        <v>0</v>
      </c>
      <c r="G23" s="243">
        <v>0</v>
      </c>
      <c r="H23" s="294" t="e">
        <f t="shared" si="0"/>
        <v>#DIV/0!</v>
      </c>
      <c r="J23" s="304" t="s">
        <v>58</v>
      </c>
      <c r="K23" s="304">
        <v>0</v>
      </c>
      <c r="L23" s="304">
        <v>0</v>
      </c>
      <c r="M23" s="304">
        <v>0</v>
      </c>
    </row>
    <row r="24" spans="2:13" s="306" customFormat="1" x14ac:dyDescent="0.3">
      <c r="B24" s="316" t="s">
        <v>59</v>
      </c>
      <c r="C24" s="324">
        <f>CONSOLIDADO!B31</f>
        <v>1479</v>
      </c>
      <c r="D24" s="324">
        <v>1710</v>
      </c>
      <c r="E24" s="341">
        <f t="shared" si="1"/>
        <v>0.86491228070175441</v>
      </c>
      <c r="F24" s="318">
        <v>1449</v>
      </c>
      <c r="G24" s="307">
        <v>3096</v>
      </c>
      <c r="H24" s="308">
        <f t="shared" si="0"/>
        <v>-0.53197674418604657</v>
      </c>
      <c r="J24" s="309" t="s">
        <v>59</v>
      </c>
      <c r="K24" s="304">
        <v>1118</v>
      </c>
      <c r="L24" s="304">
        <v>639</v>
      </c>
      <c r="M24" s="309">
        <v>1757</v>
      </c>
    </row>
    <row r="25" spans="2:13" hidden="1" x14ac:dyDescent="0.3">
      <c r="B25" s="291" t="s">
        <v>60</v>
      </c>
      <c r="C25" s="241">
        <f>CONSOLIDADO!B32</f>
        <v>0</v>
      </c>
      <c r="D25" s="241">
        <v>0</v>
      </c>
      <c r="E25" s="317" t="e">
        <f t="shared" si="1"/>
        <v>#DIV/0!</v>
      </c>
      <c r="F25" s="244">
        <v>0</v>
      </c>
      <c r="G25" s="243">
        <v>0</v>
      </c>
      <c r="H25" s="294" t="e">
        <f t="shared" si="0"/>
        <v>#DIV/0!</v>
      </c>
      <c r="J25" s="304" t="s">
        <v>60</v>
      </c>
      <c r="K25" s="304">
        <v>0</v>
      </c>
      <c r="L25" s="304">
        <v>0</v>
      </c>
      <c r="M25" s="304">
        <v>0</v>
      </c>
    </row>
    <row r="26" spans="2:13" hidden="1" x14ac:dyDescent="0.3">
      <c r="B26" s="291" t="s">
        <v>61</v>
      </c>
      <c r="C26" s="241">
        <f>CONSOLIDADO!B33</f>
        <v>0</v>
      </c>
      <c r="D26" s="241">
        <v>0</v>
      </c>
      <c r="E26" s="317" t="e">
        <f t="shared" si="1"/>
        <v>#DIV/0!</v>
      </c>
      <c r="F26" s="244">
        <v>0</v>
      </c>
      <c r="G26" s="243">
        <v>0</v>
      </c>
      <c r="H26" s="294" t="e">
        <f t="shared" si="0"/>
        <v>#DIV/0!</v>
      </c>
      <c r="J26" s="304" t="s">
        <v>61</v>
      </c>
      <c r="K26" s="304">
        <v>0</v>
      </c>
      <c r="L26" s="304">
        <v>0</v>
      </c>
      <c r="M26" s="304">
        <v>0</v>
      </c>
    </row>
    <row r="27" spans="2:13" hidden="1" x14ac:dyDescent="0.3">
      <c r="B27" s="291" t="s">
        <v>62</v>
      </c>
      <c r="C27" s="241">
        <f>CONSOLIDADO!B34</f>
        <v>0</v>
      </c>
      <c r="D27" s="241">
        <v>0</v>
      </c>
      <c r="E27" s="317" t="e">
        <f t="shared" si="1"/>
        <v>#DIV/0!</v>
      </c>
      <c r="F27" s="244">
        <v>0</v>
      </c>
      <c r="G27" s="243">
        <v>0</v>
      </c>
      <c r="H27" s="294" t="e">
        <f t="shared" si="0"/>
        <v>#DIV/0!</v>
      </c>
      <c r="J27" s="304" t="s">
        <v>62</v>
      </c>
      <c r="K27" s="304">
        <v>0</v>
      </c>
      <c r="L27" s="304">
        <v>0</v>
      </c>
      <c r="M27" s="304">
        <v>0</v>
      </c>
    </row>
    <row r="28" spans="2:13" hidden="1" x14ac:dyDescent="0.3">
      <c r="B28" s="291" t="s">
        <v>63</v>
      </c>
      <c r="C28" s="241">
        <f>CONSOLIDADO!B35</f>
        <v>0</v>
      </c>
      <c r="D28" s="241">
        <v>0</v>
      </c>
      <c r="E28" s="317" t="e">
        <f t="shared" si="1"/>
        <v>#DIV/0!</v>
      </c>
      <c r="F28" s="244">
        <v>0</v>
      </c>
      <c r="G28" s="243">
        <v>0</v>
      </c>
      <c r="H28" s="294" t="e">
        <f t="shared" si="0"/>
        <v>#DIV/0!</v>
      </c>
      <c r="J28" s="304" t="s">
        <v>63</v>
      </c>
      <c r="K28" s="304">
        <v>0</v>
      </c>
      <c r="L28" s="304">
        <v>0</v>
      </c>
      <c r="M28" s="304">
        <v>0</v>
      </c>
    </row>
    <row r="29" spans="2:13" hidden="1" x14ac:dyDescent="0.3">
      <c r="B29" s="291" t="s">
        <v>64</v>
      </c>
      <c r="C29" s="241">
        <f>CONSOLIDADO!B36</f>
        <v>0</v>
      </c>
      <c r="D29" s="241">
        <v>0</v>
      </c>
      <c r="E29" s="317" t="e">
        <f t="shared" si="1"/>
        <v>#DIV/0!</v>
      </c>
      <c r="F29" s="244">
        <v>0</v>
      </c>
      <c r="G29" s="243">
        <v>0</v>
      </c>
      <c r="H29" s="294" t="e">
        <f t="shared" si="0"/>
        <v>#DIV/0!</v>
      </c>
      <c r="J29" s="304" t="s">
        <v>64</v>
      </c>
      <c r="K29" s="304">
        <v>0</v>
      </c>
      <c r="L29" s="304">
        <v>0</v>
      </c>
      <c r="M29" s="304">
        <v>0</v>
      </c>
    </row>
    <row r="30" spans="2:13" hidden="1" x14ac:dyDescent="0.3">
      <c r="B30" s="291" t="s">
        <v>65</v>
      </c>
      <c r="C30" s="241">
        <f>CONSOLIDADO!B37</f>
        <v>0</v>
      </c>
      <c r="D30" s="241">
        <v>0</v>
      </c>
      <c r="E30" s="317" t="e">
        <f t="shared" si="1"/>
        <v>#DIV/0!</v>
      </c>
      <c r="F30" s="244">
        <v>0</v>
      </c>
      <c r="G30" s="243">
        <v>0</v>
      </c>
      <c r="H30" s="294" t="e">
        <f t="shared" si="0"/>
        <v>#DIV/0!</v>
      </c>
      <c r="J30" s="304" t="s">
        <v>65</v>
      </c>
      <c r="K30" s="304">
        <v>0</v>
      </c>
      <c r="L30" s="304">
        <v>0</v>
      </c>
      <c r="M30" s="304">
        <v>0</v>
      </c>
    </row>
    <row r="31" spans="2:13" s="306" customFormat="1" x14ac:dyDescent="0.3">
      <c r="B31" s="316" t="s">
        <v>66</v>
      </c>
      <c r="C31" s="324">
        <f>CONSOLIDADO!B38</f>
        <v>1691</v>
      </c>
      <c r="D31" s="324">
        <v>1765</v>
      </c>
      <c r="E31" s="350">
        <f t="shared" si="1"/>
        <v>0.95807365439093484</v>
      </c>
      <c r="F31" s="318">
        <v>2009</v>
      </c>
      <c r="G31" s="307">
        <v>2693.4000000000005</v>
      </c>
      <c r="H31" s="308">
        <f t="shared" si="0"/>
        <v>-0.25410262122224714</v>
      </c>
      <c r="J31" s="309" t="s">
        <v>66</v>
      </c>
      <c r="K31" s="304">
        <v>476</v>
      </c>
      <c r="L31" s="304">
        <v>1318</v>
      </c>
      <c r="M31" s="309">
        <v>1794</v>
      </c>
    </row>
    <row r="32" spans="2:13" s="306" customFormat="1" x14ac:dyDescent="0.3">
      <c r="B32" s="316" t="s">
        <v>67</v>
      </c>
      <c r="C32" s="324">
        <f>CONSOLIDADO!B39</f>
        <v>2054</v>
      </c>
      <c r="D32" s="324">
        <v>2142</v>
      </c>
      <c r="E32" s="350">
        <f t="shared" si="1"/>
        <v>0.95891690009337072</v>
      </c>
      <c r="F32" s="318">
        <v>2722</v>
      </c>
      <c r="G32" s="307">
        <v>2608.1999999999998</v>
      </c>
      <c r="H32" s="308">
        <f t="shared" si="0"/>
        <v>4.36316233417684E-2</v>
      </c>
      <c r="J32" s="309" t="s">
        <v>67</v>
      </c>
      <c r="K32" s="304">
        <v>1204</v>
      </c>
      <c r="L32" s="304">
        <v>988</v>
      </c>
      <c r="M32" s="309">
        <v>2192</v>
      </c>
    </row>
    <row r="33" spans="2:13" hidden="1" x14ac:dyDescent="0.3">
      <c r="B33" s="291" t="s">
        <v>68</v>
      </c>
      <c r="C33" s="241">
        <f>CONSOLIDADO!B40</f>
        <v>0</v>
      </c>
      <c r="D33" s="241">
        <v>0</v>
      </c>
      <c r="E33" s="317" t="e">
        <f t="shared" si="1"/>
        <v>#DIV/0!</v>
      </c>
      <c r="F33" s="244">
        <v>0</v>
      </c>
      <c r="G33" s="243">
        <v>0</v>
      </c>
      <c r="H33" s="294" t="e">
        <f t="shared" si="0"/>
        <v>#DIV/0!</v>
      </c>
      <c r="J33" s="304" t="s">
        <v>68</v>
      </c>
      <c r="K33" s="304">
        <v>0</v>
      </c>
      <c r="L33" s="304">
        <v>0</v>
      </c>
      <c r="M33" s="304">
        <v>0</v>
      </c>
    </row>
    <row r="34" spans="2:13" s="306" customFormat="1" x14ac:dyDescent="0.3">
      <c r="B34" s="316" t="s">
        <v>69</v>
      </c>
      <c r="C34" s="324">
        <f>CONSOLIDADO!B41</f>
        <v>584</v>
      </c>
      <c r="D34" s="324">
        <v>597</v>
      </c>
      <c r="E34" s="350">
        <f t="shared" si="1"/>
        <v>0.97822445561139026</v>
      </c>
      <c r="F34" s="318">
        <v>721</v>
      </c>
      <c r="G34" s="307">
        <v>1060.8</v>
      </c>
      <c r="H34" s="308">
        <f t="shared" si="0"/>
        <v>-0.32032428355957765</v>
      </c>
      <c r="J34" s="309" t="s">
        <v>69</v>
      </c>
      <c r="K34" s="304">
        <v>120</v>
      </c>
      <c r="L34" s="304">
        <v>612</v>
      </c>
      <c r="M34" s="309">
        <v>732</v>
      </c>
    </row>
    <row r="35" spans="2:13" s="306" customFormat="1" x14ac:dyDescent="0.3">
      <c r="B35" s="316" t="s">
        <v>70</v>
      </c>
      <c r="C35" s="324">
        <f>CONSOLIDADO!B42</f>
        <v>3291</v>
      </c>
      <c r="D35" s="324">
        <v>3457</v>
      </c>
      <c r="E35" s="350">
        <f t="shared" si="1"/>
        <v>0.95198148683829908</v>
      </c>
      <c r="F35" s="318">
        <v>3963</v>
      </c>
      <c r="G35" s="307">
        <v>4171</v>
      </c>
      <c r="H35" s="308">
        <f t="shared" si="0"/>
        <v>-4.9868137137377144E-2</v>
      </c>
      <c r="J35" s="309" t="s">
        <v>70</v>
      </c>
      <c r="K35" s="304">
        <v>582</v>
      </c>
      <c r="L35" s="304">
        <v>2592</v>
      </c>
      <c r="M35" s="309">
        <v>3174</v>
      </c>
    </row>
    <row r="36" spans="2:13" s="306" customFormat="1" x14ac:dyDescent="0.3">
      <c r="B36" s="316" t="s">
        <v>71</v>
      </c>
      <c r="C36" s="324">
        <f>CONSOLIDADO!B43</f>
        <v>1860</v>
      </c>
      <c r="D36" s="324">
        <v>2026</v>
      </c>
      <c r="E36" s="341">
        <f t="shared" si="1"/>
        <v>0.91806515301085878</v>
      </c>
      <c r="F36" s="318">
        <v>1641</v>
      </c>
      <c r="G36" s="307">
        <v>2260.8000000000002</v>
      </c>
      <c r="H36" s="308">
        <f t="shared" ref="H36:H67" si="2">F36/G36-1</f>
        <v>-0.27415074309978771</v>
      </c>
      <c r="J36" s="309" t="s">
        <v>71</v>
      </c>
      <c r="K36" s="304">
        <v>1056</v>
      </c>
      <c r="L36" s="304">
        <v>982</v>
      </c>
      <c r="M36" s="309">
        <v>2038</v>
      </c>
    </row>
    <row r="37" spans="2:13" s="306" customFormat="1" x14ac:dyDescent="0.3">
      <c r="B37" s="316" t="s">
        <v>72</v>
      </c>
      <c r="C37" s="324">
        <f>CONSOLIDADO!B44</f>
        <v>7501</v>
      </c>
      <c r="D37" s="324">
        <v>7110</v>
      </c>
      <c r="E37" s="350">
        <f t="shared" si="1"/>
        <v>1.0549929676511955</v>
      </c>
      <c r="F37" s="318">
        <v>7291</v>
      </c>
      <c r="G37" s="307">
        <v>6258</v>
      </c>
      <c r="H37" s="308">
        <f t="shared" si="2"/>
        <v>0.16506871204857787</v>
      </c>
      <c r="J37" s="309" t="s">
        <v>72</v>
      </c>
      <c r="K37" s="304">
        <v>3360</v>
      </c>
      <c r="L37" s="304">
        <v>3840</v>
      </c>
      <c r="M37" s="309">
        <v>7200</v>
      </c>
    </row>
    <row r="38" spans="2:13" hidden="1" x14ac:dyDescent="0.3">
      <c r="B38" s="291" t="s">
        <v>73</v>
      </c>
      <c r="C38" s="241">
        <f>CONSOLIDADO!B45</f>
        <v>0</v>
      </c>
      <c r="D38" s="241">
        <v>0</v>
      </c>
      <c r="E38" s="317" t="e">
        <f t="shared" si="1"/>
        <v>#DIV/0!</v>
      </c>
      <c r="F38" s="244">
        <v>0</v>
      </c>
      <c r="G38" s="243">
        <v>0</v>
      </c>
      <c r="H38" s="294" t="e">
        <f t="shared" si="2"/>
        <v>#DIV/0!</v>
      </c>
      <c r="J38" s="304" t="s">
        <v>73</v>
      </c>
      <c r="K38" s="304">
        <v>0</v>
      </c>
      <c r="L38" s="304">
        <v>0</v>
      </c>
      <c r="M38" s="304">
        <v>0</v>
      </c>
    </row>
    <row r="39" spans="2:13" hidden="1" x14ac:dyDescent="0.3">
      <c r="B39" s="292" t="s">
        <v>74</v>
      </c>
      <c r="C39" s="241">
        <f>CONSOLIDADO!B46</f>
        <v>0</v>
      </c>
      <c r="D39" s="241">
        <v>0</v>
      </c>
      <c r="E39" s="317" t="e">
        <f t="shared" si="1"/>
        <v>#DIV/0!</v>
      </c>
      <c r="F39" s="244">
        <v>0</v>
      </c>
      <c r="G39" s="243">
        <v>0</v>
      </c>
      <c r="H39" s="294" t="e">
        <f t="shared" si="2"/>
        <v>#DIV/0!</v>
      </c>
      <c r="J39" s="304" t="s">
        <v>74</v>
      </c>
      <c r="K39" s="304">
        <v>0</v>
      </c>
      <c r="L39" s="304">
        <v>0</v>
      </c>
      <c r="M39" s="304">
        <v>0</v>
      </c>
    </row>
    <row r="40" spans="2:13" hidden="1" x14ac:dyDescent="0.3">
      <c r="B40" s="291" t="s">
        <v>75</v>
      </c>
      <c r="C40" s="241">
        <f>CONSOLIDADO!B47</f>
        <v>0</v>
      </c>
      <c r="D40" s="241">
        <v>0</v>
      </c>
      <c r="E40" s="317" t="e">
        <f t="shared" si="1"/>
        <v>#DIV/0!</v>
      </c>
      <c r="F40" s="244">
        <v>0</v>
      </c>
      <c r="G40" s="243">
        <v>0</v>
      </c>
      <c r="H40" s="294" t="e">
        <f t="shared" si="2"/>
        <v>#DIV/0!</v>
      </c>
      <c r="J40" s="304" t="s">
        <v>75</v>
      </c>
      <c r="K40" s="304">
        <v>0</v>
      </c>
      <c r="L40" s="304">
        <v>0</v>
      </c>
      <c r="M40" s="304">
        <v>0</v>
      </c>
    </row>
    <row r="41" spans="2:13" hidden="1" x14ac:dyDescent="0.3">
      <c r="B41" s="291" t="s">
        <v>76</v>
      </c>
      <c r="C41" s="241">
        <f>CONSOLIDADO!B48</f>
        <v>0</v>
      </c>
      <c r="D41" s="241">
        <v>0</v>
      </c>
      <c r="E41" s="317" t="e">
        <f t="shared" si="1"/>
        <v>#DIV/0!</v>
      </c>
      <c r="F41" s="244">
        <v>0</v>
      </c>
      <c r="G41" s="243">
        <v>0</v>
      </c>
      <c r="H41" s="294" t="e">
        <f t="shared" si="2"/>
        <v>#DIV/0!</v>
      </c>
      <c r="J41" s="304" t="s">
        <v>76</v>
      </c>
      <c r="K41" s="304">
        <v>0</v>
      </c>
      <c r="L41" s="304">
        <v>0</v>
      </c>
      <c r="M41" s="304">
        <v>0</v>
      </c>
    </row>
    <row r="42" spans="2:13" hidden="1" x14ac:dyDescent="0.3">
      <c r="B42" s="291" t="s">
        <v>77</v>
      </c>
      <c r="C42" s="241">
        <f>CONSOLIDADO!B49</f>
        <v>0</v>
      </c>
      <c r="D42" s="241">
        <v>0</v>
      </c>
      <c r="E42" s="317" t="e">
        <f t="shared" si="1"/>
        <v>#DIV/0!</v>
      </c>
      <c r="F42" s="244">
        <v>0</v>
      </c>
      <c r="G42" s="243">
        <v>0</v>
      </c>
      <c r="H42" s="294" t="e">
        <f t="shared" si="2"/>
        <v>#DIV/0!</v>
      </c>
      <c r="J42" s="304" t="s">
        <v>77</v>
      </c>
      <c r="K42" s="304">
        <v>0</v>
      </c>
      <c r="L42" s="304">
        <v>0</v>
      </c>
      <c r="M42" s="304">
        <v>0</v>
      </c>
    </row>
    <row r="43" spans="2:13" s="306" customFormat="1" x14ac:dyDescent="0.3">
      <c r="B43" s="316" t="s">
        <v>78</v>
      </c>
      <c r="C43" s="324">
        <f>CONSOLIDADO!B50</f>
        <v>978</v>
      </c>
      <c r="D43" s="324">
        <v>1123</v>
      </c>
      <c r="E43" s="341">
        <f t="shared" si="1"/>
        <v>0.87088156723063226</v>
      </c>
      <c r="F43" s="318">
        <v>1280</v>
      </c>
      <c r="G43" s="307">
        <v>0</v>
      </c>
      <c r="H43" s="308" t="e">
        <f t="shared" si="2"/>
        <v>#DIV/0!</v>
      </c>
      <c r="J43" s="309" t="s">
        <v>78</v>
      </c>
      <c r="K43" s="304">
        <v>622</v>
      </c>
      <c r="L43" s="304">
        <v>504</v>
      </c>
      <c r="M43" s="309">
        <v>1126</v>
      </c>
    </row>
    <row r="44" spans="2:13" s="306" customFormat="1" x14ac:dyDescent="0.3">
      <c r="B44" s="319" t="s">
        <v>79</v>
      </c>
      <c r="C44" s="325">
        <f>CONSOLIDADO!B51</f>
        <v>209</v>
      </c>
      <c r="D44" s="325">
        <v>254</v>
      </c>
      <c r="E44" s="341">
        <f t="shared" si="1"/>
        <v>0.82283464566929132</v>
      </c>
      <c r="F44" s="320">
        <v>0</v>
      </c>
      <c r="G44" s="307">
        <v>0</v>
      </c>
      <c r="H44" s="308" t="e">
        <f t="shared" si="2"/>
        <v>#DIV/0!</v>
      </c>
      <c r="J44" s="309" t="s">
        <v>79</v>
      </c>
      <c r="K44" s="304">
        <v>122</v>
      </c>
      <c r="L44" s="304">
        <v>196</v>
      </c>
      <c r="M44" s="309">
        <v>318</v>
      </c>
    </row>
    <row r="45" spans="2:13" hidden="1" x14ac:dyDescent="0.3">
      <c r="B45" s="291" t="s">
        <v>80</v>
      </c>
      <c r="C45" s="241">
        <f>CONSOLIDADO!B52</f>
        <v>0</v>
      </c>
      <c r="D45" s="241">
        <v>0</v>
      </c>
      <c r="E45" s="317" t="e">
        <f t="shared" si="1"/>
        <v>#DIV/0!</v>
      </c>
      <c r="F45" s="244">
        <v>0</v>
      </c>
      <c r="G45" s="243">
        <v>0</v>
      </c>
      <c r="H45" s="294" t="e">
        <f t="shared" si="2"/>
        <v>#DIV/0!</v>
      </c>
      <c r="J45" s="304" t="s">
        <v>80</v>
      </c>
      <c r="K45" s="304">
        <v>0</v>
      </c>
      <c r="L45" s="304">
        <v>0</v>
      </c>
      <c r="M45" s="304">
        <v>0</v>
      </c>
    </row>
    <row r="46" spans="2:13" hidden="1" x14ac:dyDescent="0.3">
      <c r="B46" s="291" t="s">
        <v>81</v>
      </c>
      <c r="C46" s="241">
        <f>CONSOLIDADO!B53</f>
        <v>0</v>
      </c>
      <c r="D46" s="241">
        <v>0</v>
      </c>
      <c r="E46" s="317" t="e">
        <f t="shared" si="1"/>
        <v>#DIV/0!</v>
      </c>
      <c r="F46" s="244">
        <v>0</v>
      </c>
      <c r="G46" s="243">
        <v>0</v>
      </c>
      <c r="H46" s="294" t="e">
        <f t="shared" si="2"/>
        <v>#DIV/0!</v>
      </c>
      <c r="J46" s="304" t="s">
        <v>81</v>
      </c>
      <c r="K46" s="304">
        <v>0</v>
      </c>
      <c r="L46" s="304">
        <v>0</v>
      </c>
      <c r="M46" s="304">
        <v>0</v>
      </c>
    </row>
    <row r="47" spans="2:13" s="306" customFormat="1" x14ac:dyDescent="0.3">
      <c r="B47" s="316" t="s">
        <v>82</v>
      </c>
      <c r="C47" s="324">
        <f>CONSOLIDADO!B54</f>
        <v>2807</v>
      </c>
      <c r="D47" s="324">
        <v>2530</v>
      </c>
      <c r="E47" s="350">
        <f t="shared" si="1"/>
        <v>1.1094861660079052</v>
      </c>
      <c r="F47" s="318">
        <v>2543</v>
      </c>
      <c r="G47" s="307">
        <v>3941</v>
      </c>
      <c r="H47" s="308">
        <f t="shared" si="2"/>
        <v>-0.35473230144633339</v>
      </c>
      <c r="J47" s="309" t="s">
        <v>82</v>
      </c>
      <c r="K47" s="304">
        <v>1296</v>
      </c>
      <c r="L47" s="304">
        <v>773</v>
      </c>
      <c r="M47" s="309">
        <v>2069</v>
      </c>
    </row>
    <row r="48" spans="2:13" s="306" customFormat="1" x14ac:dyDescent="0.3">
      <c r="B48" s="321" t="s">
        <v>83</v>
      </c>
      <c r="C48" s="324">
        <f>CONSOLIDADO!B55</f>
        <v>2268</v>
      </c>
      <c r="D48" s="324">
        <v>3282</v>
      </c>
      <c r="E48" s="341">
        <f t="shared" si="1"/>
        <v>0.69104204753199272</v>
      </c>
      <c r="F48" s="318">
        <v>2870</v>
      </c>
      <c r="G48" s="307">
        <v>4455.96</v>
      </c>
      <c r="H48" s="308">
        <f t="shared" si="2"/>
        <v>-0.35591881435201389</v>
      </c>
      <c r="J48" s="309" t="s">
        <v>83</v>
      </c>
      <c r="K48" s="304">
        <v>1039</v>
      </c>
      <c r="L48" s="304">
        <v>1712</v>
      </c>
      <c r="M48" s="309">
        <v>2751</v>
      </c>
    </row>
    <row r="49" spans="2:13" s="306" customFormat="1" x14ac:dyDescent="0.3">
      <c r="B49" s="321" t="s">
        <v>84</v>
      </c>
      <c r="C49" s="324">
        <f>CONSOLIDADO!B56</f>
        <v>881</v>
      </c>
      <c r="D49" s="324">
        <v>517</v>
      </c>
      <c r="E49" s="350">
        <f t="shared" si="1"/>
        <v>1.7040618955512572</v>
      </c>
      <c r="F49" s="318">
        <v>875</v>
      </c>
      <c r="G49" s="307">
        <v>487.08000000000004</v>
      </c>
      <c r="H49" s="308">
        <f t="shared" si="2"/>
        <v>0.79641947934630841</v>
      </c>
      <c r="J49" s="309" t="s">
        <v>84</v>
      </c>
      <c r="K49" s="304">
        <v>238</v>
      </c>
      <c r="L49" s="304">
        <v>112</v>
      </c>
      <c r="M49" s="309">
        <v>350</v>
      </c>
    </row>
    <row r="50" spans="2:13" s="306" customFormat="1" x14ac:dyDescent="0.3">
      <c r="B50" s="321" t="s">
        <v>85</v>
      </c>
      <c r="C50" s="324">
        <f>CONSOLIDADO!B57</f>
        <v>6985</v>
      </c>
      <c r="D50" s="324">
        <v>7530</v>
      </c>
      <c r="E50" s="341">
        <f t="shared" si="1"/>
        <v>0.9276228419654714</v>
      </c>
      <c r="F50" s="318">
        <v>7857</v>
      </c>
      <c r="G50" s="307">
        <v>7909.4</v>
      </c>
      <c r="H50" s="308">
        <f t="shared" si="2"/>
        <v>-6.6250284471640608E-3</v>
      </c>
      <c r="J50" s="309" t="s">
        <v>85</v>
      </c>
      <c r="K50" s="304">
        <v>2891</v>
      </c>
      <c r="L50" s="304">
        <v>2997</v>
      </c>
      <c r="M50" s="309">
        <v>5888</v>
      </c>
    </row>
    <row r="51" spans="2:13" s="306" customFormat="1" x14ac:dyDescent="0.3">
      <c r="B51" s="316" t="s">
        <v>86</v>
      </c>
      <c r="C51" s="324">
        <f>CONSOLIDADO!B58</f>
        <v>3801</v>
      </c>
      <c r="D51" s="324">
        <v>4130</v>
      </c>
      <c r="E51" s="341">
        <f t="shared" si="1"/>
        <v>0.92033898305084749</v>
      </c>
      <c r="F51" s="318">
        <v>3966</v>
      </c>
      <c r="G51" s="307">
        <v>8704.4</v>
      </c>
      <c r="H51" s="308">
        <f t="shared" si="2"/>
        <v>-0.54436836542438305</v>
      </c>
      <c r="J51" s="309" t="s">
        <v>86</v>
      </c>
      <c r="K51" s="304">
        <v>2664</v>
      </c>
      <c r="L51" s="304">
        <v>1238</v>
      </c>
      <c r="M51" s="309">
        <v>3902</v>
      </c>
    </row>
    <row r="52" spans="2:13" s="306" customFormat="1" x14ac:dyDescent="0.3">
      <c r="B52" s="316" t="s">
        <v>87</v>
      </c>
      <c r="C52" s="324">
        <f>CONSOLIDADO!B59</f>
        <v>3148</v>
      </c>
      <c r="D52" s="324">
        <v>1347</v>
      </c>
      <c r="E52" s="350">
        <f t="shared" si="1"/>
        <v>2.3370452858203414</v>
      </c>
      <c r="F52" s="318">
        <v>2142</v>
      </c>
      <c r="G52" s="307">
        <v>4136.3999999999996</v>
      </c>
      <c r="H52" s="308">
        <f t="shared" si="2"/>
        <v>-0.48215839860748477</v>
      </c>
      <c r="J52" s="309" t="s">
        <v>87</v>
      </c>
      <c r="K52" s="304">
        <v>705</v>
      </c>
      <c r="L52" s="304">
        <v>644</v>
      </c>
      <c r="M52" s="309">
        <v>1349</v>
      </c>
    </row>
    <row r="53" spans="2:13" s="306" customFormat="1" x14ac:dyDescent="0.3">
      <c r="B53" s="316" t="s">
        <v>88</v>
      </c>
      <c r="C53" s="324">
        <f>CONSOLIDADO!B60</f>
        <v>3311</v>
      </c>
      <c r="D53" s="324">
        <v>2350</v>
      </c>
      <c r="E53" s="350">
        <f t="shared" si="1"/>
        <v>1.4089361702127658</v>
      </c>
      <c r="F53" s="318">
        <v>2184</v>
      </c>
      <c r="G53" s="307">
        <v>4440</v>
      </c>
      <c r="H53" s="308">
        <f t="shared" si="2"/>
        <v>-0.50810810810810803</v>
      </c>
      <c r="J53" s="309" t="s">
        <v>88</v>
      </c>
      <c r="K53" s="304">
        <v>1318</v>
      </c>
      <c r="L53" s="304">
        <v>1144</v>
      </c>
      <c r="M53" s="309">
        <v>2462</v>
      </c>
    </row>
    <row r="54" spans="2:13" s="306" customFormat="1" x14ac:dyDescent="0.3">
      <c r="B54" s="316" t="s">
        <v>89</v>
      </c>
      <c r="C54" s="324">
        <f>CONSOLIDADO!B61</f>
        <v>7083</v>
      </c>
      <c r="D54" s="324">
        <v>6171</v>
      </c>
      <c r="E54" s="350">
        <f t="shared" si="1"/>
        <v>1.1477880408361691</v>
      </c>
      <c r="F54" s="318">
        <v>8668</v>
      </c>
      <c r="G54" s="307">
        <v>4467</v>
      </c>
      <c r="H54" s="308">
        <f t="shared" si="2"/>
        <v>0.94045220505932403</v>
      </c>
      <c r="J54" s="309" t="s">
        <v>89</v>
      </c>
      <c r="K54" s="304">
        <v>2583</v>
      </c>
      <c r="L54" s="304">
        <v>3501</v>
      </c>
      <c r="M54" s="309">
        <v>6084</v>
      </c>
    </row>
    <row r="55" spans="2:13" hidden="1" x14ac:dyDescent="0.3">
      <c r="B55" s="291" t="s">
        <v>90</v>
      </c>
      <c r="C55" s="241">
        <f>CONSOLIDADO!B62</f>
        <v>0</v>
      </c>
      <c r="D55" s="241">
        <v>0</v>
      </c>
      <c r="E55" s="317" t="e">
        <f t="shared" si="1"/>
        <v>#DIV/0!</v>
      </c>
      <c r="F55" s="244">
        <v>0</v>
      </c>
      <c r="G55" s="243">
        <v>0</v>
      </c>
      <c r="H55" s="294" t="e">
        <f t="shared" si="2"/>
        <v>#DIV/0!</v>
      </c>
      <c r="J55" s="304" t="s">
        <v>90</v>
      </c>
      <c r="K55" s="304">
        <v>0</v>
      </c>
      <c r="L55" s="304">
        <v>0</v>
      </c>
      <c r="M55" s="304">
        <v>0</v>
      </c>
    </row>
    <row r="56" spans="2:13" s="306" customFormat="1" x14ac:dyDescent="0.3">
      <c r="B56" s="316" t="s">
        <v>91</v>
      </c>
      <c r="C56" s="324">
        <f>CONSOLIDADO!B63</f>
        <v>2457</v>
      </c>
      <c r="D56" s="324">
        <v>1501</v>
      </c>
      <c r="E56" s="350">
        <f t="shared" si="1"/>
        <v>1.6369087275149901</v>
      </c>
      <c r="F56" s="318">
        <v>2899</v>
      </c>
      <c r="G56" s="307">
        <v>3722.8</v>
      </c>
      <c r="H56" s="308">
        <f t="shared" si="2"/>
        <v>-0.22128505426023426</v>
      </c>
      <c r="J56" s="309" t="s">
        <v>91</v>
      </c>
      <c r="K56" s="304">
        <v>708</v>
      </c>
      <c r="L56" s="304">
        <v>1888</v>
      </c>
      <c r="M56" s="309">
        <v>2596</v>
      </c>
    </row>
    <row r="57" spans="2:13" hidden="1" x14ac:dyDescent="0.3">
      <c r="B57" s="291" t="s">
        <v>92</v>
      </c>
      <c r="C57" s="241">
        <f>CONSOLIDADO!B64</f>
        <v>0</v>
      </c>
      <c r="D57" s="241">
        <v>0</v>
      </c>
      <c r="E57" s="317" t="e">
        <f t="shared" si="1"/>
        <v>#DIV/0!</v>
      </c>
      <c r="F57" s="244">
        <v>0</v>
      </c>
      <c r="G57" s="243">
        <v>0</v>
      </c>
      <c r="H57" s="294" t="e">
        <f t="shared" si="2"/>
        <v>#DIV/0!</v>
      </c>
      <c r="J57" s="304" t="s">
        <v>92</v>
      </c>
      <c r="K57" s="304">
        <v>0</v>
      </c>
      <c r="L57" s="304">
        <v>0</v>
      </c>
      <c r="M57" s="304">
        <v>0</v>
      </c>
    </row>
    <row r="58" spans="2:13" s="306" customFormat="1" x14ac:dyDescent="0.3">
      <c r="B58" s="316" t="s">
        <v>93</v>
      </c>
      <c r="C58" s="324">
        <f>CONSOLIDADO!B65</f>
        <v>223</v>
      </c>
      <c r="D58" s="324">
        <v>308</v>
      </c>
      <c r="E58" s="341">
        <f t="shared" si="1"/>
        <v>0.72402597402597402</v>
      </c>
      <c r="F58" s="318">
        <v>514</v>
      </c>
      <c r="G58" s="307">
        <v>0</v>
      </c>
      <c r="H58" s="308" t="e">
        <f t="shared" si="2"/>
        <v>#DIV/0!</v>
      </c>
      <c r="J58" s="309" t="s">
        <v>93</v>
      </c>
      <c r="K58" s="304">
        <v>242</v>
      </c>
      <c r="L58" s="304">
        <v>242</v>
      </c>
      <c r="M58" s="309">
        <v>484</v>
      </c>
    </row>
    <row r="59" spans="2:13" hidden="1" x14ac:dyDescent="0.3">
      <c r="B59" s="291" t="s">
        <v>94</v>
      </c>
      <c r="C59" s="241">
        <f>CONSOLIDADO!B66</f>
        <v>0</v>
      </c>
      <c r="D59" s="241">
        <v>0</v>
      </c>
      <c r="E59" s="317" t="e">
        <f t="shared" si="1"/>
        <v>#DIV/0!</v>
      </c>
      <c r="F59" s="244">
        <v>0</v>
      </c>
      <c r="G59" s="243"/>
      <c r="H59" s="294" t="e">
        <f t="shared" si="2"/>
        <v>#DIV/0!</v>
      </c>
      <c r="J59" s="304" t="s">
        <v>94</v>
      </c>
      <c r="K59" s="304">
        <v>0</v>
      </c>
      <c r="L59" s="304">
        <v>0</v>
      </c>
      <c r="M59" s="304">
        <v>0</v>
      </c>
    </row>
    <row r="60" spans="2:13" hidden="1" x14ac:dyDescent="0.3">
      <c r="B60" s="291" t="s">
        <v>95</v>
      </c>
      <c r="C60" s="241">
        <f>CONSOLIDADO!B67</f>
        <v>0</v>
      </c>
      <c r="D60" s="241">
        <v>0</v>
      </c>
      <c r="E60" s="317" t="e">
        <f t="shared" si="1"/>
        <v>#DIV/0!</v>
      </c>
      <c r="F60" s="244">
        <v>0</v>
      </c>
      <c r="G60" s="243">
        <v>0</v>
      </c>
      <c r="H60" s="294" t="e">
        <f t="shared" si="2"/>
        <v>#DIV/0!</v>
      </c>
      <c r="J60" s="304" t="s">
        <v>95</v>
      </c>
      <c r="K60" s="304">
        <v>0</v>
      </c>
      <c r="L60" s="304">
        <v>0</v>
      </c>
      <c r="M60" s="304">
        <v>0</v>
      </c>
    </row>
    <row r="61" spans="2:13" hidden="1" x14ac:dyDescent="0.3">
      <c r="B61" s="291" t="s">
        <v>96</v>
      </c>
      <c r="C61" s="241">
        <f>CONSOLIDADO!B68</f>
        <v>0</v>
      </c>
      <c r="D61" s="241">
        <v>0</v>
      </c>
      <c r="E61" s="317" t="e">
        <f t="shared" si="1"/>
        <v>#DIV/0!</v>
      </c>
      <c r="F61" s="244">
        <v>0</v>
      </c>
      <c r="G61" s="243"/>
      <c r="H61" s="294" t="e">
        <f t="shared" si="2"/>
        <v>#DIV/0!</v>
      </c>
      <c r="J61" s="304" t="s">
        <v>96</v>
      </c>
      <c r="K61" s="304">
        <v>0</v>
      </c>
      <c r="L61" s="304">
        <v>0</v>
      </c>
      <c r="M61" s="304">
        <v>0</v>
      </c>
    </row>
    <row r="62" spans="2:13" hidden="1" x14ac:dyDescent="0.3">
      <c r="B62" s="291" t="s">
        <v>97</v>
      </c>
      <c r="C62" s="241">
        <f>CONSOLIDADO!B69</f>
        <v>0</v>
      </c>
      <c r="D62" s="241">
        <v>0</v>
      </c>
      <c r="E62" s="317" t="e">
        <f t="shared" si="1"/>
        <v>#DIV/0!</v>
      </c>
      <c r="F62" s="244">
        <v>0</v>
      </c>
      <c r="G62" s="243"/>
      <c r="H62" s="294" t="e">
        <f t="shared" si="2"/>
        <v>#DIV/0!</v>
      </c>
      <c r="J62" s="304" t="s">
        <v>97</v>
      </c>
      <c r="K62" s="304">
        <v>0</v>
      </c>
      <c r="L62" s="304">
        <v>0</v>
      </c>
      <c r="M62" s="304">
        <v>0</v>
      </c>
    </row>
    <row r="63" spans="2:13" hidden="1" x14ac:dyDescent="0.3">
      <c r="B63" s="291" t="s">
        <v>98</v>
      </c>
      <c r="C63" s="241">
        <f>CONSOLIDADO!B70</f>
        <v>0</v>
      </c>
      <c r="D63" s="241">
        <v>0</v>
      </c>
      <c r="E63" s="317" t="e">
        <f t="shared" si="1"/>
        <v>#DIV/0!</v>
      </c>
      <c r="F63" s="244">
        <v>0</v>
      </c>
      <c r="G63" s="243">
        <v>0</v>
      </c>
      <c r="H63" s="294" t="e">
        <f t="shared" si="2"/>
        <v>#DIV/0!</v>
      </c>
      <c r="J63" s="304" t="s">
        <v>98</v>
      </c>
      <c r="K63" s="304">
        <v>0</v>
      </c>
      <c r="L63" s="304">
        <v>0</v>
      </c>
      <c r="M63" s="304">
        <v>0</v>
      </c>
    </row>
    <row r="64" spans="2:13" hidden="1" x14ac:dyDescent="0.3">
      <c r="B64" s="293" t="s">
        <v>204</v>
      </c>
      <c r="C64" s="241"/>
      <c r="D64" s="241">
        <v>0</v>
      </c>
      <c r="E64" s="317" t="e">
        <f t="shared" si="1"/>
        <v>#DIV/0!</v>
      </c>
      <c r="F64" s="244"/>
      <c r="G64" s="243"/>
      <c r="H64" s="294" t="e">
        <f t="shared" si="2"/>
        <v>#DIV/0!</v>
      </c>
      <c r="J64" s="304" t="s">
        <v>204</v>
      </c>
      <c r="K64" s="304">
        <v>0</v>
      </c>
      <c r="L64" s="304">
        <v>0</v>
      </c>
      <c r="M64" s="304">
        <v>0</v>
      </c>
    </row>
    <row r="65" spans="2:13" hidden="1" x14ac:dyDescent="0.3">
      <c r="B65" s="293" t="s">
        <v>205</v>
      </c>
      <c r="C65" s="241"/>
      <c r="D65" s="241">
        <v>0</v>
      </c>
      <c r="E65" s="317" t="e">
        <f t="shared" si="1"/>
        <v>#DIV/0!</v>
      </c>
      <c r="F65" s="244"/>
      <c r="G65" s="243"/>
      <c r="H65" s="294" t="e">
        <f t="shared" si="2"/>
        <v>#DIV/0!</v>
      </c>
      <c r="J65" s="304" t="s">
        <v>205</v>
      </c>
      <c r="K65" s="304">
        <v>0</v>
      </c>
      <c r="L65" s="304">
        <v>0</v>
      </c>
      <c r="M65" s="304">
        <v>0</v>
      </c>
    </row>
    <row r="66" spans="2:13" hidden="1" x14ac:dyDescent="0.3">
      <c r="B66" s="293" t="s">
        <v>206</v>
      </c>
      <c r="C66" s="241"/>
      <c r="D66" s="241">
        <v>0</v>
      </c>
      <c r="E66" s="317" t="e">
        <f t="shared" si="1"/>
        <v>#DIV/0!</v>
      </c>
      <c r="F66" s="244"/>
      <c r="G66" s="243"/>
      <c r="H66" s="294" t="e">
        <f t="shared" si="2"/>
        <v>#DIV/0!</v>
      </c>
      <c r="J66" s="304" t="s">
        <v>206</v>
      </c>
      <c r="K66" s="304">
        <v>0</v>
      </c>
      <c r="L66" s="304">
        <v>0</v>
      </c>
      <c r="M66" s="304">
        <v>0</v>
      </c>
    </row>
    <row r="67" spans="2:13" hidden="1" x14ac:dyDescent="0.3">
      <c r="B67" s="293" t="s">
        <v>207</v>
      </c>
      <c r="C67" s="241"/>
      <c r="D67" s="241">
        <v>0</v>
      </c>
      <c r="E67" s="317" t="e">
        <f t="shared" si="1"/>
        <v>#DIV/0!</v>
      </c>
      <c r="F67" s="244"/>
      <c r="G67" s="243"/>
      <c r="H67" s="294" t="e">
        <f t="shared" si="2"/>
        <v>#DIV/0!</v>
      </c>
      <c r="J67" s="304" t="s">
        <v>207</v>
      </c>
      <c r="K67" s="304">
        <v>0</v>
      </c>
      <c r="L67" s="304">
        <v>0</v>
      </c>
      <c r="M67" s="304">
        <v>0</v>
      </c>
    </row>
    <row r="68" spans="2:13" hidden="1" x14ac:dyDescent="0.3">
      <c r="B68" s="293" t="s">
        <v>208</v>
      </c>
      <c r="C68" s="241"/>
      <c r="D68" s="241">
        <v>0</v>
      </c>
      <c r="E68" s="317" t="e">
        <f t="shared" si="1"/>
        <v>#DIV/0!</v>
      </c>
      <c r="F68" s="244"/>
      <c r="G68" s="243"/>
      <c r="H68" s="294" t="e">
        <f t="shared" ref="H68:H69" si="3">F68/G68-1</f>
        <v>#DIV/0!</v>
      </c>
      <c r="J68" s="304" t="s">
        <v>208</v>
      </c>
      <c r="K68" s="304">
        <v>0</v>
      </c>
      <c r="L68" s="304">
        <v>0</v>
      </c>
      <c r="M68" s="304">
        <v>0</v>
      </c>
    </row>
    <row r="69" spans="2:13" s="245" customFormat="1" ht="23.25" x14ac:dyDescent="0.35">
      <c r="B69" s="322" t="s">
        <v>99</v>
      </c>
      <c r="C69" s="326">
        <f>SUM(C4:C63)</f>
        <v>81590</v>
      </c>
      <c r="D69" s="326">
        <f>SUM(D4:D63)</f>
        <v>80242</v>
      </c>
      <c r="E69" s="342">
        <f t="shared" ref="E69" si="4">C69/D69</f>
        <v>1.0167991824730191</v>
      </c>
      <c r="F69" s="311">
        <f>SUM(F4:F68)</f>
        <v>84327</v>
      </c>
      <c r="G69" s="303">
        <f>SUM(G4:G63)</f>
        <v>96171.439999999988</v>
      </c>
      <c r="H69" s="294">
        <f t="shared" si="3"/>
        <v>-0.12315964074157559</v>
      </c>
      <c r="J69" s="305"/>
      <c r="K69" s="305">
        <v>34811</v>
      </c>
      <c r="L69" s="305">
        <v>42005</v>
      </c>
      <c r="M69" s="305">
        <v>76816</v>
      </c>
    </row>
  </sheetData>
  <autoFilter ref="C3:G69">
    <filterColumn colId="1">
      <filters>
        <filter val="1.123"/>
        <filter val="1.168"/>
        <filter val="1.219"/>
        <filter val="1.347"/>
        <filter val="1.501"/>
        <filter val="1.710"/>
        <filter val="1.765"/>
        <filter val="12.927"/>
        <filter val="2.026"/>
        <filter val="2.142"/>
        <filter val="2.350"/>
        <filter val="2.530"/>
        <filter val="254"/>
        <filter val="3.282"/>
        <filter val="3.457"/>
        <filter val="3.988"/>
        <filter val="308"/>
        <filter val="4.130"/>
        <filter val="517"/>
        <filter val="520"/>
        <filter val="597"/>
        <filter val="6.171"/>
        <filter val="7.110"/>
        <filter val="7.530"/>
        <filter val="706"/>
        <filter val="80.242"/>
        <filter val="813"/>
        <filter val="9.051"/>
      </filters>
    </filterColumn>
  </autoFilter>
  <mergeCells count="1">
    <mergeCell ref="H2:H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258" scale="7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S109" sqref="A1:XFD1048576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",[7]NOMBRE!B2," - ","( ",[7]NOMBRE!C2,[7]NOMBRE!D2,[7]NOMBRE!E2,[7]NOMBRE!F2,[7]NOMBRE!G2,"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",[7]NOMBRE!B6," - ","( ",[7]NOMBRE!C6,[7]NOMBRE!D6," )")</f>
        <v>MES: ABRIL - ( 04 )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",[7]NOMBRE!B7)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046" t="s">
        <v>234</v>
      </c>
      <c r="C8" s="1047"/>
      <c r="D8" s="1047"/>
      <c r="E8" s="1047"/>
      <c r="F8" s="1047"/>
      <c r="G8" s="1047"/>
      <c r="H8" s="1047"/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  <c r="V8" s="1048"/>
      <c r="W8" s="1008" t="s">
        <v>5</v>
      </c>
      <c r="X8" s="916"/>
      <c r="Y8" s="916"/>
      <c r="Z8" s="916"/>
      <c r="AA8" s="916"/>
      <c r="AB8" s="916"/>
      <c r="AC8" s="916"/>
      <c r="AD8" s="917"/>
      <c r="AE8" s="1049" t="s">
        <v>6</v>
      </c>
      <c r="AF8" s="1049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980"/>
      <c r="B9" s="1034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034" t="s">
        <v>9</v>
      </c>
      <c r="U9" s="1050" t="s">
        <v>10</v>
      </c>
      <c r="V9" s="1051"/>
      <c r="W9" s="1052" t="s">
        <v>11</v>
      </c>
      <c r="X9" s="1052"/>
      <c r="Y9" s="1052"/>
      <c r="Z9" s="1051"/>
      <c r="AA9" s="1050" t="s">
        <v>12</v>
      </c>
      <c r="AB9" s="1052"/>
      <c r="AC9" s="1052"/>
      <c r="AD9" s="1051"/>
      <c r="AE9" s="1049"/>
      <c r="AF9" s="1049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493" t="s">
        <v>13</v>
      </c>
      <c r="D10" s="459" t="s">
        <v>14</v>
      </c>
      <c r="E10" s="505" t="s">
        <v>15</v>
      </c>
      <c r="F10" s="505" t="s">
        <v>16</v>
      </c>
      <c r="G10" s="505" t="s">
        <v>17</v>
      </c>
      <c r="H10" s="506" t="s">
        <v>18</v>
      </c>
      <c r="I10" s="506" t="s">
        <v>19</v>
      </c>
      <c r="J10" s="506" t="s">
        <v>20</v>
      </c>
      <c r="K10" s="506" t="s">
        <v>21</v>
      </c>
      <c r="L10" s="506" t="s">
        <v>22</v>
      </c>
      <c r="M10" s="506" t="s">
        <v>23</v>
      </c>
      <c r="N10" s="506" t="s">
        <v>24</v>
      </c>
      <c r="O10" s="506" t="s">
        <v>25</v>
      </c>
      <c r="P10" s="506" t="s">
        <v>26</v>
      </c>
      <c r="Q10" s="506" t="s">
        <v>27</v>
      </c>
      <c r="R10" s="506" t="s">
        <v>28</v>
      </c>
      <c r="S10" s="492" t="s">
        <v>29</v>
      </c>
      <c r="T10" s="921"/>
      <c r="U10" s="460" t="s">
        <v>30</v>
      </c>
      <c r="V10" s="492" t="s">
        <v>31</v>
      </c>
      <c r="W10" s="507" t="s">
        <v>32</v>
      </c>
      <c r="X10" s="508" t="s">
        <v>33</v>
      </c>
      <c r="Y10" s="505" t="s">
        <v>34</v>
      </c>
      <c r="Z10" s="492" t="s">
        <v>35</v>
      </c>
      <c r="AA10" s="508" t="s">
        <v>32</v>
      </c>
      <c r="AB10" s="508" t="s">
        <v>33</v>
      </c>
      <c r="AC10" s="505" t="s">
        <v>34</v>
      </c>
      <c r="AD10" s="492" t="s">
        <v>36</v>
      </c>
      <c r="AE10" s="493" t="s">
        <v>37</v>
      </c>
      <c r="AF10" s="492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455</v>
      </c>
      <c r="C11" s="499">
        <v>242</v>
      </c>
      <c r="D11" s="509">
        <v>96</v>
      </c>
      <c r="E11" s="509">
        <v>98</v>
      </c>
      <c r="F11" s="509">
        <v>17</v>
      </c>
      <c r="G11" s="510">
        <v>1</v>
      </c>
      <c r="H11" s="510">
        <v>0</v>
      </c>
      <c r="I11" s="510">
        <v>1</v>
      </c>
      <c r="J11" s="510">
        <v>0</v>
      </c>
      <c r="K11" s="510">
        <v>0</v>
      </c>
      <c r="L11" s="510">
        <v>0</v>
      </c>
      <c r="M11" s="510">
        <v>0</v>
      </c>
      <c r="N11" s="510">
        <v>0</v>
      </c>
      <c r="O11" s="510">
        <v>0</v>
      </c>
      <c r="P11" s="510">
        <v>0</v>
      </c>
      <c r="Q11" s="510">
        <v>0</v>
      </c>
      <c r="R11" s="510">
        <v>0</v>
      </c>
      <c r="S11" s="511">
        <v>0</v>
      </c>
      <c r="T11" s="28">
        <v>455</v>
      </c>
      <c r="U11" s="29">
        <v>239</v>
      </c>
      <c r="V11" s="30">
        <v>216</v>
      </c>
      <c r="W11" s="25">
        <f>SUM(X11+Y11+Z11)</f>
        <v>169</v>
      </c>
      <c r="X11" s="29">
        <v>14</v>
      </c>
      <c r="Y11" s="31">
        <v>155</v>
      </c>
      <c r="Z11" s="30">
        <v>0</v>
      </c>
      <c r="AA11" s="232">
        <f>SUM(AB11+AC11+AD11)</f>
        <v>3</v>
      </c>
      <c r="AB11" s="29">
        <v>0</v>
      </c>
      <c r="AC11" s="31">
        <v>3</v>
      </c>
      <c r="AD11" s="30">
        <v>0</v>
      </c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1118</v>
      </c>
      <c r="C12" s="39">
        <v>0</v>
      </c>
      <c r="D12" s="40">
        <v>0</v>
      </c>
      <c r="E12" s="40">
        <v>0</v>
      </c>
      <c r="F12" s="40">
        <v>15</v>
      </c>
      <c r="G12" s="40">
        <v>38</v>
      </c>
      <c r="H12" s="40">
        <v>58</v>
      </c>
      <c r="I12" s="40">
        <v>64</v>
      </c>
      <c r="J12" s="40">
        <v>55</v>
      </c>
      <c r="K12" s="40">
        <v>63</v>
      </c>
      <c r="L12" s="40">
        <v>56</v>
      </c>
      <c r="M12" s="40">
        <v>79</v>
      </c>
      <c r="N12" s="40">
        <v>113</v>
      </c>
      <c r="O12" s="40">
        <v>106</v>
      </c>
      <c r="P12" s="40">
        <v>124</v>
      </c>
      <c r="Q12" s="40">
        <v>117</v>
      </c>
      <c r="R12" s="40">
        <v>95</v>
      </c>
      <c r="S12" s="34">
        <v>135</v>
      </c>
      <c r="T12" s="41">
        <v>1118</v>
      </c>
      <c r="U12" s="39">
        <v>430</v>
      </c>
      <c r="V12" s="34">
        <v>688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2">
        <f t="shared" ref="AA12:AA37" si="11">SUM(AB12+AC12+AD12)</f>
        <v>426</v>
      </c>
      <c r="AB12" s="39">
        <v>75</v>
      </c>
      <c r="AC12" s="42">
        <v>351</v>
      </c>
      <c r="AD12" s="34">
        <v>0</v>
      </c>
      <c r="AE12" s="33"/>
      <c r="AF12" s="34"/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2">
        <f t="shared" si="11"/>
        <v>0</v>
      </c>
      <c r="AB13" s="39">
        <v>0</v>
      </c>
      <c r="AC13" s="42">
        <v>0</v>
      </c>
      <c r="AD13" s="34">
        <v>0</v>
      </c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62</v>
      </c>
      <c r="C14" s="39">
        <v>38</v>
      </c>
      <c r="D14" s="40">
        <v>14</v>
      </c>
      <c r="E14" s="40">
        <v>9</v>
      </c>
      <c r="F14" s="40">
        <v>1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62</v>
      </c>
      <c r="U14" s="39">
        <v>39</v>
      </c>
      <c r="V14" s="34">
        <v>23</v>
      </c>
      <c r="W14" s="38">
        <f t="shared" si="10"/>
        <v>9</v>
      </c>
      <c r="X14" s="39">
        <v>2</v>
      </c>
      <c r="Y14" s="40">
        <v>7</v>
      </c>
      <c r="Z14" s="34">
        <v>0</v>
      </c>
      <c r="AA14" s="232">
        <f t="shared" si="11"/>
        <v>0</v>
      </c>
      <c r="AB14" s="39">
        <v>0</v>
      </c>
      <c r="AC14" s="42">
        <v>0</v>
      </c>
      <c r="AD14" s="34">
        <v>0</v>
      </c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118</v>
      </c>
      <c r="C15" s="39">
        <v>0</v>
      </c>
      <c r="D15" s="40">
        <v>0</v>
      </c>
      <c r="E15" s="40">
        <v>0</v>
      </c>
      <c r="F15" s="40">
        <v>1</v>
      </c>
      <c r="G15" s="40">
        <v>8</v>
      </c>
      <c r="H15" s="40">
        <v>4</v>
      </c>
      <c r="I15" s="40">
        <v>15</v>
      </c>
      <c r="J15" s="40">
        <v>10</v>
      </c>
      <c r="K15" s="40">
        <v>1</v>
      </c>
      <c r="L15" s="40">
        <v>12</v>
      </c>
      <c r="M15" s="40">
        <v>7</v>
      </c>
      <c r="N15" s="40">
        <v>12</v>
      </c>
      <c r="O15" s="40">
        <v>8</v>
      </c>
      <c r="P15" s="40">
        <v>13</v>
      </c>
      <c r="Q15" s="40">
        <v>7</v>
      </c>
      <c r="R15" s="40">
        <v>10</v>
      </c>
      <c r="S15" s="34">
        <v>10</v>
      </c>
      <c r="T15" s="41">
        <v>118</v>
      </c>
      <c r="U15" s="39">
        <v>55</v>
      </c>
      <c r="V15" s="34">
        <v>63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43</v>
      </c>
      <c r="AB15" s="39">
        <v>12</v>
      </c>
      <c r="AC15" s="42">
        <v>31</v>
      </c>
      <c r="AD15" s="34">
        <v>0</v>
      </c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66</v>
      </c>
      <c r="C16" s="39">
        <v>35</v>
      </c>
      <c r="D16" s="40">
        <v>19</v>
      </c>
      <c r="E16" s="40">
        <v>10</v>
      </c>
      <c r="F16" s="40">
        <v>2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66</v>
      </c>
      <c r="U16" s="39">
        <v>42</v>
      </c>
      <c r="V16" s="34">
        <v>24</v>
      </c>
      <c r="W16" s="38">
        <f t="shared" si="10"/>
        <v>18</v>
      </c>
      <c r="X16" s="39">
        <v>7</v>
      </c>
      <c r="Y16" s="40">
        <v>11</v>
      </c>
      <c r="Z16" s="34">
        <v>0</v>
      </c>
      <c r="AA16" s="45">
        <f t="shared" si="11"/>
        <v>0</v>
      </c>
      <c r="AB16" s="39">
        <v>0</v>
      </c>
      <c r="AC16" s="42">
        <v>0</v>
      </c>
      <c r="AD16" s="34">
        <v>0</v>
      </c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300</v>
      </c>
      <c r="C17" s="39">
        <v>0</v>
      </c>
      <c r="D17" s="40">
        <v>0</v>
      </c>
      <c r="E17" s="40">
        <v>0</v>
      </c>
      <c r="F17" s="40">
        <v>4</v>
      </c>
      <c r="G17" s="40">
        <v>0</v>
      </c>
      <c r="H17" s="40">
        <v>2</v>
      </c>
      <c r="I17" s="40">
        <v>5</v>
      </c>
      <c r="J17" s="40">
        <v>2</v>
      </c>
      <c r="K17" s="40">
        <v>5</v>
      </c>
      <c r="L17" s="40">
        <v>7</v>
      </c>
      <c r="M17" s="40">
        <v>20</v>
      </c>
      <c r="N17" s="40">
        <v>27</v>
      </c>
      <c r="O17" s="40">
        <v>37</v>
      </c>
      <c r="P17" s="40">
        <v>42</v>
      </c>
      <c r="Q17" s="40">
        <v>53</v>
      </c>
      <c r="R17" s="40">
        <v>40</v>
      </c>
      <c r="S17" s="34">
        <v>56</v>
      </c>
      <c r="T17" s="41">
        <v>300</v>
      </c>
      <c r="U17" s="39">
        <v>166</v>
      </c>
      <c r="V17" s="34">
        <v>134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62</v>
      </c>
      <c r="AB17" s="39">
        <v>47</v>
      </c>
      <c r="AC17" s="42">
        <v>15</v>
      </c>
      <c r="AD17" s="34">
        <v>0</v>
      </c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131</v>
      </c>
      <c r="C19" s="39">
        <v>0</v>
      </c>
      <c r="D19" s="40">
        <v>0</v>
      </c>
      <c r="E19" s="40">
        <v>1</v>
      </c>
      <c r="F19" s="40">
        <v>7</v>
      </c>
      <c r="G19" s="40">
        <v>7</v>
      </c>
      <c r="H19" s="40">
        <v>13</v>
      </c>
      <c r="I19" s="40">
        <v>9</v>
      </c>
      <c r="J19" s="40">
        <v>10</v>
      </c>
      <c r="K19" s="40">
        <v>17</v>
      </c>
      <c r="L19" s="40">
        <v>7</v>
      </c>
      <c r="M19" s="40">
        <v>9</v>
      </c>
      <c r="N19" s="40">
        <v>16</v>
      </c>
      <c r="O19" s="40">
        <v>14</v>
      </c>
      <c r="P19" s="40">
        <v>4</v>
      </c>
      <c r="Q19" s="40">
        <v>8</v>
      </c>
      <c r="R19" s="40">
        <v>4</v>
      </c>
      <c r="S19" s="34">
        <v>5</v>
      </c>
      <c r="T19" s="41">
        <v>131</v>
      </c>
      <c r="U19" s="39">
        <v>29</v>
      </c>
      <c r="V19" s="34">
        <v>102</v>
      </c>
      <c r="W19" s="38">
        <f t="shared" si="10"/>
        <v>1</v>
      </c>
      <c r="X19" s="39">
        <v>0</v>
      </c>
      <c r="Y19" s="40">
        <v>1</v>
      </c>
      <c r="Z19" s="34">
        <v>0</v>
      </c>
      <c r="AA19" s="45">
        <f t="shared" si="11"/>
        <v>64</v>
      </c>
      <c r="AB19" s="39">
        <v>64</v>
      </c>
      <c r="AC19" s="42">
        <v>0</v>
      </c>
      <c r="AD19" s="34">
        <v>0</v>
      </c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99</v>
      </c>
      <c r="C21" s="39">
        <v>0</v>
      </c>
      <c r="D21" s="40">
        <v>0</v>
      </c>
      <c r="E21" s="40">
        <v>0</v>
      </c>
      <c r="F21" s="40">
        <v>1</v>
      </c>
      <c r="G21" s="40">
        <v>2</v>
      </c>
      <c r="H21" s="40">
        <v>1</v>
      </c>
      <c r="I21" s="40">
        <v>2</v>
      </c>
      <c r="J21" s="40">
        <v>5</v>
      </c>
      <c r="K21" s="40">
        <v>2</v>
      </c>
      <c r="L21" s="40">
        <v>5</v>
      </c>
      <c r="M21" s="40">
        <v>12</v>
      </c>
      <c r="N21" s="40">
        <v>13</v>
      </c>
      <c r="O21" s="40">
        <v>20</v>
      </c>
      <c r="P21" s="40">
        <v>14</v>
      </c>
      <c r="Q21" s="40">
        <v>5</v>
      </c>
      <c r="R21" s="40">
        <v>9</v>
      </c>
      <c r="S21" s="34">
        <v>8</v>
      </c>
      <c r="T21" s="41">
        <v>99</v>
      </c>
      <c r="U21" s="39">
        <v>35</v>
      </c>
      <c r="V21" s="34">
        <v>64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59</v>
      </c>
      <c r="AB21" s="39">
        <v>59</v>
      </c>
      <c r="AC21" s="42">
        <v>0</v>
      </c>
      <c r="AD21" s="34">
        <v>0</v>
      </c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124</v>
      </c>
      <c r="C31" s="39">
        <v>13</v>
      </c>
      <c r="D31" s="40">
        <v>2</v>
      </c>
      <c r="E31" s="40">
        <v>3</v>
      </c>
      <c r="F31" s="40">
        <v>3</v>
      </c>
      <c r="G31" s="40">
        <v>2</v>
      </c>
      <c r="H31" s="40">
        <v>3</v>
      </c>
      <c r="I31" s="40">
        <v>3</v>
      </c>
      <c r="J31" s="40">
        <v>3</v>
      </c>
      <c r="K31" s="40">
        <v>2</v>
      </c>
      <c r="L31" s="40">
        <v>6</v>
      </c>
      <c r="M31" s="40">
        <v>7</v>
      </c>
      <c r="N31" s="40">
        <v>13</v>
      </c>
      <c r="O31" s="40">
        <v>11</v>
      </c>
      <c r="P31" s="40">
        <v>16</v>
      </c>
      <c r="Q31" s="40">
        <v>13</v>
      </c>
      <c r="R31" s="40">
        <v>7</v>
      </c>
      <c r="S31" s="34">
        <v>17</v>
      </c>
      <c r="T31" s="41">
        <v>124</v>
      </c>
      <c r="U31" s="39">
        <v>52</v>
      </c>
      <c r="V31" s="34">
        <v>72</v>
      </c>
      <c r="W31" s="38">
        <f t="shared" si="10"/>
        <v>13</v>
      </c>
      <c r="X31" s="39">
        <v>3</v>
      </c>
      <c r="Y31" s="40">
        <v>10</v>
      </c>
      <c r="Z31" s="34">
        <v>0</v>
      </c>
      <c r="AA31" s="45">
        <f t="shared" si="11"/>
        <v>52</v>
      </c>
      <c r="AB31" s="39">
        <v>25</v>
      </c>
      <c r="AC31" s="42">
        <v>27</v>
      </c>
      <c r="AD31" s="34">
        <v>0</v>
      </c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>
        <v>0</v>
      </c>
      <c r="Y35" s="40">
        <v>0</v>
      </c>
      <c r="Z35" s="34">
        <v>0</v>
      </c>
      <c r="AA35" s="45">
        <f t="shared" si="11"/>
        <v>0</v>
      </c>
      <c r="AB35" s="39">
        <v>0</v>
      </c>
      <c r="AC35" s="42">
        <v>0</v>
      </c>
      <c r="AD35" s="34">
        <v>0</v>
      </c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>
        <v>0</v>
      </c>
      <c r="AA36" s="45">
        <f t="shared" si="11"/>
        <v>0</v>
      </c>
      <c r="AB36" s="39">
        <v>0</v>
      </c>
      <c r="AC36" s="42">
        <v>0</v>
      </c>
      <c r="AD36" s="34">
        <v>0</v>
      </c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>
        <v>0</v>
      </c>
      <c r="AA37" s="45">
        <f t="shared" si="11"/>
        <v>0</v>
      </c>
      <c r="AB37" s="39">
        <v>0</v>
      </c>
      <c r="AC37" s="42">
        <v>0</v>
      </c>
      <c r="AD37" s="34">
        <v>0</v>
      </c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149</v>
      </c>
      <c r="C38" s="48">
        <v>47</v>
      </c>
      <c r="D38" s="47">
        <v>44</v>
      </c>
      <c r="E38" s="47">
        <v>45</v>
      </c>
      <c r="F38" s="47">
        <v>12</v>
      </c>
      <c r="G38" s="47">
        <v>1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149</v>
      </c>
      <c r="U38" s="39">
        <v>107</v>
      </c>
      <c r="V38" s="34">
        <v>42</v>
      </c>
      <c r="W38" s="38">
        <f>SUM(X38+Y38+Z38)</f>
        <v>32</v>
      </c>
      <c r="X38" s="39">
        <v>21</v>
      </c>
      <c r="Y38" s="40">
        <v>11</v>
      </c>
      <c r="Z38" s="34">
        <v>0</v>
      </c>
      <c r="AA38" s="45">
        <f>SUM(AB38+AC38+AD38)</f>
        <v>1</v>
      </c>
      <c r="AB38" s="39">
        <v>0</v>
      </c>
      <c r="AC38" s="42">
        <v>1</v>
      </c>
      <c r="AD38" s="34">
        <v>0</v>
      </c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237</v>
      </c>
      <c r="C39" s="48">
        <v>0</v>
      </c>
      <c r="D39" s="47">
        <v>0</v>
      </c>
      <c r="E39" s="47">
        <v>0</v>
      </c>
      <c r="F39" s="40">
        <v>13</v>
      </c>
      <c r="G39" s="40">
        <v>6</v>
      </c>
      <c r="H39" s="40">
        <v>5</v>
      </c>
      <c r="I39" s="40">
        <v>6</v>
      </c>
      <c r="J39" s="40">
        <v>11</v>
      </c>
      <c r="K39" s="40">
        <v>13</v>
      </c>
      <c r="L39" s="40">
        <v>13</v>
      </c>
      <c r="M39" s="40">
        <v>13</v>
      </c>
      <c r="N39" s="40">
        <v>18</v>
      </c>
      <c r="O39" s="40">
        <v>21</v>
      </c>
      <c r="P39" s="40">
        <v>29</v>
      </c>
      <c r="Q39" s="40">
        <v>18</v>
      </c>
      <c r="R39" s="40">
        <v>36</v>
      </c>
      <c r="S39" s="34">
        <v>35</v>
      </c>
      <c r="T39" s="41">
        <v>237</v>
      </c>
      <c r="U39" s="39">
        <v>99</v>
      </c>
      <c r="V39" s="34">
        <v>138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105</v>
      </c>
      <c r="AB39" s="39">
        <v>52</v>
      </c>
      <c r="AC39" s="42">
        <v>53</v>
      </c>
      <c r="AD39" s="34">
        <v>0</v>
      </c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62</v>
      </c>
      <c r="C41" s="48">
        <v>0</v>
      </c>
      <c r="D41" s="47">
        <v>4</v>
      </c>
      <c r="E41" s="47">
        <v>20</v>
      </c>
      <c r="F41" s="40">
        <v>38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62</v>
      </c>
      <c r="U41" s="39">
        <v>23</v>
      </c>
      <c r="V41" s="34">
        <v>39</v>
      </c>
      <c r="W41" s="38">
        <f>SUM(X41+Y41+Z41)</f>
        <v>3</v>
      </c>
      <c r="X41" s="39">
        <v>3</v>
      </c>
      <c r="Y41" s="40">
        <v>0</v>
      </c>
      <c r="Z41" s="34">
        <v>0</v>
      </c>
      <c r="AA41" s="45">
        <f>SUM(AB41+AC41+AD41)</f>
        <v>10</v>
      </c>
      <c r="AB41" s="39">
        <v>10</v>
      </c>
      <c r="AC41" s="42">
        <v>0</v>
      </c>
      <c r="AD41" s="34">
        <v>0</v>
      </c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312</v>
      </c>
      <c r="C42" s="39">
        <v>0</v>
      </c>
      <c r="D42" s="40">
        <v>0</v>
      </c>
      <c r="E42" s="40">
        <v>0</v>
      </c>
      <c r="F42" s="40">
        <v>14</v>
      </c>
      <c r="G42" s="40">
        <v>31</v>
      </c>
      <c r="H42" s="40">
        <v>20</v>
      </c>
      <c r="I42" s="40">
        <v>19</v>
      </c>
      <c r="J42" s="40">
        <v>30</v>
      </c>
      <c r="K42" s="40">
        <v>30</v>
      </c>
      <c r="L42" s="40">
        <v>34</v>
      </c>
      <c r="M42" s="40">
        <v>33</v>
      </c>
      <c r="N42" s="40">
        <v>34</v>
      </c>
      <c r="O42" s="40">
        <v>28</v>
      </c>
      <c r="P42" s="40">
        <v>24</v>
      </c>
      <c r="Q42" s="40">
        <v>11</v>
      </c>
      <c r="R42" s="40">
        <v>3</v>
      </c>
      <c r="S42" s="34">
        <v>1</v>
      </c>
      <c r="T42" s="41">
        <v>312</v>
      </c>
      <c r="U42" s="39">
        <v>127</v>
      </c>
      <c r="V42" s="34">
        <v>185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36</v>
      </c>
      <c r="AB42" s="39">
        <v>16</v>
      </c>
      <c r="AC42" s="42">
        <v>19</v>
      </c>
      <c r="AD42" s="34">
        <v>1</v>
      </c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195</v>
      </c>
      <c r="C43" s="39">
        <v>66</v>
      </c>
      <c r="D43" s="40">
        <v>97</v>
      </c>
      <c r="E43" s="40">
        <v>30</v>
      </c>
      <c r="F43" s="40">
        <v>2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195</v>
      </c>
      <c r="U43" s="39">
        <v>164</v>
      </c>
      <c r="V43" s="34">
        <v>31</v>
      </c>
      <c r="W43" s="38">
        <f t="shared" si="13"/>
        <v>122</v>
      </c>
      <c r="X43" s="39">
        <v>93</v>
      </c>
      <c r="Y43" s="40">
        <v>29</v>
      </c>
      <c r="Z43" s="34">
        <v>0</v>
      </c>
      <c r="AA43" s="45">
        <f t="shared" ref="AA43:AA70" si="14">SUM(AB43+AC43+AD43)</f>
        <v>1</v>
      </c>
      <c r="AB43" s="39">
        <v>0</v>
      </c>
      <c r="AC43" s="42">
        <v>1</v>
      </c>
      <c r="AD43" s="34">
        <v>0</v>
      </c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622</v>
      </c>
      <c r="C44" s="39">
        <v>0</v>
      </c>
      <c r="D44" s="40">
        <v>0</v>
      </c>
      <c r="E44" s="40">
        <v>0</v>
      </c>
      <c r="F44" s="40">
        <v>7</v>
      </c>
      <c r="G44" s="40">
        <v>9</v>
      </c>
      <c r="H44" s="40">
        <v>12</v>
      </c>
      <c r="I44" s="40">
        <v>27</v>
      </c>
      <c r="J44" s="40">
        <v>25</v>
      </c>
      <c r="K44" s="40">
        <v>35</v>
      </c>
      <c r="L44" s="40">
        <v>46</v>
      </c>
      <c r="M44" s="40">
        <v>46</v>
      </c>
      <c r="N44" s="40">
        <v>72</v>
      </c>
      <c r="O44" s="40">
        <v>79</v>
      </c>
      <c r="P44" s="40">
        <v>81</v>
      </c>
      <c r="Q44" s="40">
        <v>72</v>
      </c>
      <c r="R44" s="40">
        <v>71</v>
      </c>
      <c r="S44" s="34">
        <v>40</v>
      </c>
      <c r="T44" s="41">
        <v>622</v>
      </c>
      <c r="U44" s="39">
        <v>203</v>
      </c>
      <c r="V44" s="34">
        <v>419</v>
      </c>
      <c r="W44" s="38">
        <f t="shared" si="13"/>
        <v>3</v>
      </c>
      <c r="X44" s="39">
        <v>3</v>
      </c>
      <c r="Y44" s="40">
        <v>0</v>
      </c>
      <c r="Z44" s="34">
        <v>0</v>
      </c>
      <c r="AA44" s="45">
        <f t="shared" si="14"/>
        <v>274</v>
      </c>
      <c r="AB44" s="39">
        <v>205</v>
      </c>
      <c r="AC44" s="42">
        <v>68</v>
      </c>
      <c r="AD44" s="34">
        <v>1</v>
      </c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75</v>
      </c>
      <c r="C50" s="39">
        <v>0</v>
      </c>
      <c r="D50" s="40">
        <v>0</v>
      </c>
      <c r="E50" s="40">
        <v>0</v>
      </c>
      <c r="F50" s="40">
        <v>2</v>
      </c>
      <c r="G50" s="40">
        <v>1</v>
      </c>
      <c r="H50" s="40">
        <v>3</v>
      </c>
      <c r="I50" s="40">
        <v>1</v>
      </c>
      <c r="J50" s="40">
        <v>4</v>
      </c>
      <c r="K50" s="40">
        <v>1</v>
      </c>
      <c r="L50" s="40">
        <v>1</v>
      </c>
      <c r="M50" s="40">
        <v>5</v>
      </c>
      <c r="N50" s="40">
        <v>8</v>
      </c>
      <c r="O50" s="40">
        <v>11</v>
      </c>
      <c r="P50" s="40">
        <v>8</v>
      </c>
      <c r="Q50" s="40">
        <v>10</v>
      </c>
      <c r="R50" s="40">
        <v>4</v>
      </c>
      <c r="S50" s="34">
        <v>16</v>
      </c>
      <c r="T50" s="41">
        <v>75</v>
      </c>
      <c r="U50" s="39">
        <v>34</v>
      </c>
      <c r="V50" s="34">
        <v>41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20</v>
      </c>
      <c r="AB50" s="39">
        <v>4</v>
      </c>
      <c r="AC50" s="42">
        <v>16</v>
      </c>
      <c r="AD50" s="34">
        <v>0</v>
      </c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16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1</v>
      </c>
      <c r="K51" s="40">
        <v>1</v>
      </c>
      <c r="L51" s="40">
        <v>0</v>
      </c>
      <c r="M51" s="40">
        <v>2</v>
      </c>
      <c r="N51" s="40">
        <v>3</v>
      </c>
      <c r="O51" s="40">
        <v>2</v>
      </c>
      <c r="P51" s="40">
        <v>2</v>
      </c>
      <c r="Q51" s="40">
        <v>2</v>
      </c>
      <c r="R51" s="40">
        <v>1</v>
      </c>
      <c r="S51" s="34">
        <v>1</v>
      </c>
      <c r="T51" s="41">
        <v>16</v>
      </c>
      <c r="U51" s="39">
        <v>4</v>
      </c>
      <c r="V51" s="34">
        <v>12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8</v>
      </c>
      <c r="AB51" s="39">
        <v>2</v>
      </c>
      <c r="AC51" s="42">
        <v>6</v>
      </c>
      <c r="AD51" s="34">
        <v>0</v>
      </c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34"/>
      <c r="T52" s="41"/>
      <c r="U52" s="39"/>
      <c r="V52" s="34"/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34"/>
      <c r="T53" s="41"/>
      <c r="U53" s="39"/>
      <c r="V53" s="34"/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276</v>
      </c>
      <c r="C54" s="39">
        <v>1</v>
      </c>
      <c r="D54" s="40">
        <v>1</v>
      </c>
      <c r="E54" s="40">
        <v>3</v>
      </c>
      <c r="F54" s="40">
        <v>0</v>
      </c>
      <c r="G54" s="40">
        <v>1</v>
      </c>
      <c r="H54" s="40">
        <v>0</v>
      </c>
      <c r="I54" s="40">
        <v>5</v>
      </c>
      <c r="J54" s="40">
        <v>6</v>
      </c>
      <c r="K54" s="40">
        <v>7</v>
      </c>
      <c r="L54" s="40">
        <v>13</v>
      </c>
      <c r="M54" s="40">
        <v>11</v>
      </c>
      <c r="N54" s="40">
        <v>27</v>
      </c>
      <c r="O54" s="40">
        <v>32</v>
      </c>
      <c r="P54" s="40">
        <v>29</v>
      </c>
      <c r="Q54" s="40">
        <v>41</v>
      </c>
      <c r="R54" s="40">
        <v>40</v>
      </c>
      <c r="S54" s="34">
        <v>59</v>
      </c>
      <c r="T54" s="41">
        <v>276</v>
      </c>
      <c r="U54" s="39">
        <v>119</v>
      </c>
      <c r="V54" s="34">
        <v>157</v>
      </c>
      <c r="W54" s="38">
        <f t="shared" si="13"/>
        <v>0</v>
      </c>
      <c r="X54" s="39">
        <v>0</v>
      </c>
      <c r="Y54" s="40">
        <v>0</v>
      </c>
      <c r="Z54" s="34">
        <v>0</v>
      </c>
      <c r="AA54" s="45">
        <f t="shared" si="14"/>
        <v>66</v>
      </c>
      <c r="AB54" s="39">
        <v>4</v>
      </c>
      <c r="AC54" s="42">
        <v>62</v>
      </c>
      <c r="AD54" s="34">
        <v>0</v>
      </c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141</v>
      </c>
      <c r="C55" s="39">
        <v>0</v>
      </c>
      <c r="D55" s="40">
        <v>0</v>
      </c>
      <c r="E55" s="40">
        <v>1</v>
      </c>
      <c r="F55" s="40">
        <v>5</v>
      </c>
      <c r="G55" s="40">
        <v>17</v>
      </c>
      <c r="H55" s="40">
        <v>38</v>
      </c>
      <c r="I55" s="40">
        <v>41</v>
      </c>
      <c r="J55" s="40">
        <v>27</v>
      </c>
      <c r="K55" s="40">
        <v>12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141</v>
      </c>
      <c r="U55" s="39">
        <v>0</v>
      </c>
      <c r="V55" s="34">
        <v>141</v>
      </c>
      <c r="W55" s="38">
        <f t="shared" si="13"/>
        <v>1</v>
      </c>
      <c r="X55" s="39">
        <v>0</v>
      </c>
      <c r="Y55" s="40">
        <v>1</v>
      </c>
      <c r="Z55" s="34">
        <v>0</v>
      </c>
      <c r="AA55" s="45">
        <f t="shared" si="14"/>
        <v>101</v>
      </c>
      <c r="AB55" s="39">
        <v>36</v>
      </c>
      <c r="AC55" s="42">
        <v>65</v>
      </c>
      <c r="AD55" s="34">
        <v>0</v>
      </c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53</v>
      </c>
      <c r="C56" s="39">
        <v>1</v>
      </c>
      <c r="D56" s="40">
        <v>20</v>
      </c>
      <c r="E56" s="40">
        <v>22</v>
      </c>
      <c r="F56" s="40">
        <v>8</v>
      </c>
      <c r="G56" s="40">
        <v>1</v>
      </c>
      <c r="H56" s="40">
        <v>0</v>
      </c>
      <c r="I56" s="40">
        <v>0</v>
      </c>
      <c r="J56" s="40">
        <v>0</v>
      </c>
      <c r="K56" s="40">
        <v>1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53</v>
      </c>
      <c r="U56" s="39">
        <v>0</v>
      </c>
      <c r="V56" s="34">
        <v>53</v>
      </c>
      <c r="W56" s="38">
        <f t="shared" si="13"/>
        <v>26</v>
      </c>
      <c r="X56" s="39">
        <v>15</v>
      </c>
      <c r="Y56" s="40">
        <v>11</v>
      </c>
      <c r="Z56" s="34">
        <v>0</v>
      </c>
      <c r="AA56" s="45">
        <f t="shared" si="14"/>
        <v>5</v>
      </c>
      <c r="AB56" s="39">
        <v>0</v>
      </c>
      <c r="AC56" s="42">
        <v>5</v>
      </c>
      <c r="AD56" s="34">
        <v>0</v>
      </c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594</v>
      </c>
      <c r="C57" s="39">
        <v>0</v>
      </c>
      <c r="D57" s="40">
        <v>0</v>
      </c>
      <c r="E57" s="40">
        <v>0</v>
      </c>
      <c r="F57" s="40">
        <v>8</v>
      </c>
      <c r="G57" s="40">
        <v>26</v>
      </c>
      <c r="H57" s="40">
        <v>47</v>
      </c>
      <c r="I57" s="40">
        <v>72</v>
      </c>
      <c r="J57" s="40">
        <v>59</v>
      </c>
      <c r="K57" s="40">
        <v>75</v>
      </c>
      <c r="L57" s="40">
        <v>66</v>
      </c>
      <c r="M57" s="40">
        <v>50</v>
      </c>
      <c r="N57" s="40">
        <v>56</v>
      </c>
      <c r="O57" s="40">
        <v>51</v>
      </c>
      <c r="P57" s="40">
        <v>37</v>
      </c>
      <c r="Q57" s="40">
        <v>25</v>
      </c>
      <c r="R57" s="40">
        <v>12</v>
      </c>
      <c r="S57" s="34">
        <v>10</v>
      </c>
      <c r="T57" s="41">
        <v>594</v>
      </c>
      <c r="U57" s="39">
        <v>0</v>
      </c>
      <c r="V57" s="34">
        <v>594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229</v>
      </c>
      <c r="AB57" s="39">
        <v>94</v>
      </c>
      <c r="AC57" s="42">
        <v>135</v>
      </c>
      <c r="AD57" s="34">
        <v>0</v>
      </c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358</v>
      </c>
      <c r="C58" s="39">
        <v>7</v>
      </c>
      <c r="D58" s="40">
        <v>4</v>
      </c>
      <c r="E58" s="40">
        <v>3</v>
      </c>
      <c r="F58" s="40">
        <v>4</v>
      </c>
      <c r="G58" s="40">
        <v>1</v>
      </c>
      <c r="H58" s="40">
        <v>3</v>
      </c>
      <c r="I58" s="40">
        <v>3</v>
      </c>
      <c r="J58" s="40">
        <v>10</v>
      </c>
      <c r="K58" s="40">
        <v>5</v>
      </c>
      <c r="L58" s="40">
        <v>13</v>
      </c>
      <c r="M58" s="40">
        <v>15</v>
      </c>
      <c r="N58" s="40">
        <v>23</v>
      </c>
      <c r="O58" s="40">
        <v>42</v>
      </c>
      <c r="P58" s="40">
        <v>51</v>
      </c>
      <c r="Q58" s="40">
        <v>47</v>
      </c>
      <c r="R58" s="40">
        <v>58</v>
      </c>
      <c r="S58" s="34">
        <v>69</v>
      </c>
      <c r="T58" s="41">
        <v>358</v>
      </c>
      <c r="U58" s="39">
        <v>188</v>
      </c>
      <c r="V58" s="34">
        <v>170</v>
      </c>
      <c r="W58" s="38">
        <f t="shared" si="13"/>
        <v>13</v>
      </c>
      <c r="X58" s="39">
        <v>3</v>
      </c>
      <c r="Y58" s="40">
        <v>10</v>
      </c>
      <c r="Z58" s="34">
        <v>0</v>
      </c>
      <c r="AA58" s="45">
        <f t="shared" si="14"/>
        <v>218</v>
      </c>
      <c r="AB58" s="39">
        <v>20</v>
      </c>
      <c r="AC58" s="42">
        <v>198</v>
      </c>
      <c r="AD58" s="34">
        <v>0</v>
      </c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117</v>
      </c>
      <c r="C59" s="39">
        <v>4</v>
      </c>
      <c r="D59" s="40">
        <v>12</v>
      </c>
      <c r="E59" s="40">
        <v>10</v>
      </c>
      <c r="F59" s="40">
        <v>5</v>
      </c>
      <c r="G59" s="40">
        <v>3</v>
      </c>
      <c r="H59" s="40">
        <v>2</v>
      </c>
      <c r="I59" s="40">
        <v>3</v>
      </c>
      <c r="J59" s="40">
        <v>2</v>
      </c>
      <c r="K59" s="40">
        <v>7</v>
      </c>
      <c r="L59" s="40">
        <v>6</v>
      </c>
      <c r="M59" s="40">
        <v>4</v>
      </c>
      <c r="N59" s="40">
        <v>6</v>
      </c>
      <c r="O59" s="40">
        <v>8</v>
      </c>
      <c r="P59" s="40">
        <v>13</v>
      </c>
      <c r="Q59" s="40">
        <v>11</v>
      </c>
      <c r="R59" s="40">
        <v>8</v>
      </c>
      <c r="S59" s="34">
        <v>13</v>
      </c>
      <c r="T59" s="41">
        <v>117</v>
      </c>
      <c r="U59" s="39">
        <v>61</v>
      </c>
      <c r="V59" s="34">
        <v>56</v>
      </c>
      <c r="W59" s="38">
        <f t="shared" si="13"/>
        <v>12</v>
      </c>
      <c r="X59" s="39">
        <v>0</v>
      </c>
      <c r="Y59" s="40">
        <v>12</v>
      </c>
      <c r="Z59" s="34">
        <v>0</v>
      </c>
      <c r="AA59" s="45">
        <f t="shared" si="14"/>
        <v>32</v>
      </c>
      <c r="AB59" s="39">
        <v>32</v>
      </c>
      <c r="AC59" s="42">
        <v>0</v>
      </c>
      <c r="AD59" s="34">
        <v>0</v>
      </c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327</v>
      </c>
      <c r="C60" s="39">
        <v>123</v>
      </c>
      <c r="D60" s="40">
        <v>79</v>
      </c>
      <c r="E60" s="40">
        <v>121</v>
      </c>
      <c r="F60" s="40">
        <v>4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327</v>
      </c>
      <c r="U60" s="39">
        <v>162</v>
      </c>
      <c r="V60" s="34">
        <v>165</v>
      </c>
      <c r="W60" s="38">
        <f t="shared" si="13"/>
        <v>163</v>
      </c>
      <c r="X60" s="39">
        <v>38</v>
      </c>
      <c r="Y60" s="40">
        <v>125</v>
      </c>
      <c r="Z60" s="34">
        <v>0</v>
      </c>
      <c r="AA60" s="45">
        <f t="shared" si="14"/>
        <v>2</v>
      </c>
      <c r="AB60" s="39">
        <v>0</v>
      </c>
      <c r="AC60" s="42">
        <v>2</v>
      </c>
      <c r="AD60" s="34">
        <v>0</v>
      </c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507</v>
      </c>
      <c r="C61" s="39">
        <v>0</v>
      </c>
      <c r="D61" s="40">
        <v>0</v>
      </c>
      <c r="E61" s="40">
        <v>2</v>
      </c>
      <c r="F61" s="40">
        <v>28</v>
      </c>
      <c r="G61" s="40">
        <v>15</v>
      </c>
      <c r="H61" s="40">
        <v>20</v>
      </c>
      <c r="I61" s="40">
        <v>10</v>
      </c>
      <c r="J61" s="40">
        <v>20</v>
      </c>
      <c r="K61" s="40">
        <v>20</v>
      </c>
      <c r="L61" s="40">
        <v>34</v>
      </c>
      <c r="M61" s="40">
        <v>41</v>
      </c>
      <c r="N61" s="40">
        <v>69</v>
      </c>
      <c r="O61" s="40">
        <v>62</v>
      </c>
      <c r="P61" s="40">
        <v>60</v>
      </c>
      <c r="Q61" s="40">
        <v>49</v>
      </c>
      <c r="R61" s="40">
        <v>38</v>
      </c>
      <c r="S61" s="34">
        <v>39</v>
      </c>
      <c r="T61" s="41">
        <v>507</v>
      </c>
      <c r="U61" s="39">
        <v>231</v>
      </c>
      <c r="V61" s="34">
        <v>276</v>
      </c>
      <c r="W61" s="38">
        <f>SUM(X61+Y61+Z61)</f>
        <v>0</v>
      </c>
      <c r="X61" s="39"/>
      <c r="Y61" s="40"/>
      <c r="Z61" s="34"/>
      <c r="AA61" s="45">
        <f t="shared" si="14"/>
        <v>156</v>
      </c>
      <c r="AB61" s="39">
        <v>72</v>
      </c>
      <c r="AC61" s="42">
        <v>84</v>
      </c>
      <c r="AD61" s="34">
        <v>0</v>
      </c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34">
        <v>0</v>
      </c>
      <c r="T62" s="41">
        <v>0</v>
      </c>
      <c r="U62" s="39">
        <v>0</v>
      </c>
      <c r="V62" s="34">
        <v>0</v>
      </c>
      <c r="W62" s="38">
        <f t="shared" si="13"/>
        <v>0</v>
      </c>
      <c r="X62" s="39"/>
      <c r="Y62" s="40"/>
      <c r="Z62" s="34"/>
      <c r="AA62" s="45">
        <f t="shared" si="14"/>
        <v>0</v>
      </c>
      <c r="AB62" s="39">
        <v>0</v>
      </c>
      <c r="AC62" s="42">
        <v>0</v>
      </c>
      <c r="AD62" s="34">
        <v>0</v>
      </c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165</v>
      </c>
      <c r="C63" s="39">
        <v>0</v>
      </c>
      <c r="D63" s="40">
        <v>0</v>
      </c>
      <c r="E63" s="40">
        <v>0</v>
      </c>
      <c r="F63" s="40">
        <v>1</v>
      </c>
      <c r="G63" s="40">
        <v>1</v>
      </c>
      <c r="H63" s="40">
        <v>2</v>
      </c>
      <c r="I63" s="40">
        <v>1</v>
      </c>
      <c r="J63" s="40">
        <v>4</v>
      </c>
      <c r="K63" s="40">
        <v>6</v>
      </c>
      <c r="L63" s="40">
        <v>6</v>
      </c>
      <c r="M63" s="40">
        <v>7</v>
      </c>
      <c r="N63" s="40">
        <v>16</v>
      </c>
      <c r="O63" s="40">
        <v>19</v>
      </c>
      <c r="P63" s="40">
        <v>25</v>
      </c>
      <c r="Q63" s="40">
        <v>29</v>
      </c>
      <c r="R63" s="40">
        <v>25</v>
      </c>
      <c r="S63" s="34">
        <v>23</v>
      </c>
      <c r="T63" s="41">
        <v>165</v>
      </c>
      <c r="U63" s="39">
        <v>135</v>
      </c>
      <c r="V63" s="34">
        <v>30</v>
      </c>
      <c r="W63" s="38">
        <f t="shared" si="13"/>
        <v>0</v>
      </c>
      <c r="X63" s="39"/>
      <c r="Y63" s="40"/>
      <c r="Z63" s="34"/>
      <c r="AA63" s="45">
        <f t="shared" si="14"/>
        <v>59</v>
      </c>
      <c r="AB63" s="39">
        <v>59</v>
      </c>
      <c r="AC63" s="42">
        <v>0</v>
      </c>
      <c r="AD63" s="34">
        <v>0</v>
      </c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34">
        <v>0</v>
      </c>
      <c r="T64" s="41">
        <v>0</v>
      </c>
      <c r="U64" s="39">
        <v>0</v>
      </c>
      <c r="V64" s="34">
        <v>0</v>
      </c>
      <c r="W64" s="38">
        <f t="shared" si="13"/>
        <v>0</v>
      </c>
      <c r="X64" s="39"/>
      <c r="Y64" s="40"/>
      <c r="Z64" s="34"/>
      <c r="AA64" s="45">
        <f t="shared" si="14"/>
        <v>0</v>
      </c>
      <c r="AB64" s="39">
        <v>0</v>
      </c>
      <c r="AC64" s="42">
        <v>0</v>
      </c>
      <c r="AD64" s="34">
        <v>0</v>
      </c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39</v>
      </c>
      <c r="C65" s="39">
        <v>0</v>
      </c>
      <c r="D65" s="40">
        <v>0</v>
      </c>
      <c r="E65" s="40">
        <v>0</v>
      </c>
      <c r="F65" s="40">
        <v>0</v>
      </c>
      <c r="G65" s="40">
        <v>2</v>
      </c>
      <c r="H65" s="40">
        <v>12</v>
      </c>
      <c r="I65" s="40">
        <v>3</v>
      </c>
      <c r="J65" s="40">
        <v>4</v>
      </c>
      <c r="K65" s="40">
        <v>2</v>
      </c>
      <c r="L65" s="40">
        <v>4</v>
      </c>
      <c r="M65" s="40">
        <v>2</v>
      </c>
      <c r="N65" s="40">
        <v>4</v>
      </c>
      <c r="O65" s="40">
        <v>1</v>
      </c>
      <c r="P65" s="40">
        <v>1</v>
      </c>
      <c r="Q65" s="40">
        <v>0</v>
      </c>
      <c r="R65" s="40">
        <v>4</v>
      </c>
      <c r="S65" s="34">
        <v>0</v>
      </c>
      <c r="T65" s="41">
        <v>39</v>
      </c>
      <c r="U65" s="39">
        <v>9</v>
      </c>
      <c r="V65" s="34">
        <v>30</v>
      </c>
      <c r="W65" s="38">
        <f t="shared" si="13"/>
        <v>0</v>
      </c>
      <c r="X65" s="39"/>
      <c r="Y65" s="40"/>
      <c r="Z65" s="34"/>
      <c r="AA65" s="45">
        <f t="shared" si="14"/>
        <v>16</v>
      </c>
      <c r="AB65" s="39">
        <v>0</v>
      </c>
      <c r="AC65" s="42">
        <v>16</v>
      </c>
      <c r="AD65" s="34">
        <v>0</v>
      </c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/>
      <c r="Y66" s="40"/>
      <c r="Z66" s="34"/>
      <c r="AA66" s="45">
        <f t="shared" si="14"/>
        <v>0</v>
      </c>
      <c r="AB66" s="39"/>
      <c r="AC66" s="42"/>
      <c r="AD66" s="34"/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/>
      <c r="Y67" s="40"/>
      <c r="Z67" s="34"/>
      <c r="AA67" s="45">
        <f t="shared" si="14"/>
        <v>0</v>
      </c>
      <c r="AB67" s="39"/>
      <c r="AC67" s="42"/>
      <c r="AD67" s="34"/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/>
      <c r="Y68" s="40"/>
      <c r="Z68" s="34"/>
      <c r="AA68" s="45">
        <f t="shared" si="14"/>
        <v>0</v>
      </c>
      <c r="AB68" s="39"/>
      <c r="AC68" s="42"/>
      <c r="AD68" s="34"/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/>
      <c r="Y69" s="40"/>
      <c r="Z69" s="34"/>
      <c r="AA69" s="54">
        <f t="shared" si="14"/>
        <v>0</v>
      </c>
      <c r="AB69" s="39"/>
      <c r="AC69" s="42"/>
      <c r="AD69" s="34"/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2" t="s">
        <v>98</v>
      </c>
      <c r="B70" s="233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/>
      <c r="Y70" s="57"/>
      <c r="Z70" s="58"/>
      <c r="AA70" s="62">
        <f t="shared" si="14"/>
        <v>0</v>
      </c>
      <c r="AB70" s="56"/>
      <c r="AC70" s="63"/>
      <c r="AD70" s="58"/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462" t="s">
        <v>99</v>
      </c>
      <c r="B71" s="512">
        <f t="shared" ref="B71:AA71" si="15">SUM(B11:B70)</f>
        <v>6718</v>
      </c>
      <c r="C71" s="66">
        <f>SUM(C11:C70)</f>
        <v>577</v>
      </c>
      <c r="D71" s="67">
        <f t="shared" si="15"/>
        <v>392</v>
      </c>
      <c r="E71" s="67">
        <f t="shared" si="15"/>
        <v>378</v>
      </c>
      <c r="F71" s="67">
        <f t="shared" si="15"/>
        <v>202</v>
      </c>
      <c r="G71" s="67">
        <f t="shared" si="15"/>
        <v>173</v>
      </c>
      <c r="H71" s="67">
        <f t="shared" si="15"/>
        <v>245</v>
      </c>
      <c r="I71" s="67">
        <f t="shared" si="15"/>
        <v>291</v>
      </c>
      <c r="J71" s="67">
        <f t="shared" si="15"/>
        <v>288</v>
      </c>
      <c r="K71" s="67">
        <f t="shared" si="15"/>
        <v>305</v>
      </c>
      <c r="L71" s="67">
        <f t="shared" si="15"/>
        <v>329</v>
      </c>
      <c r="M71" s="67">
        <f t="shared" si="15"/>
        <v>363</v>
      </c>
      <c r="N71" s="67">
        <f t="shared" si="15"/>
        <v>530</v>
      </c>
      <c r="O71" s="67">
        <f t="shared" si="15"/>
        <v>552</v>
      </c>
      <c r="P71" s="67">
        <f t="shared" si="15"/>
        <v>573</v>
      </c>
      <c r="Q71" s="67">
        <f t="shared" si="15"/>
        <v>518</v>
      </c>
      <c r="R71" s="67">
        <f t="shared" si="15"/>
        <v>465</v>
      </c>
      <c r="S71" s="68">
        <f t="shared" si="15"/>
        <v>537</v>
      </c>
      <c r="T71" s="69">
        <f t="shared" si="15"/>
        <v>6718</v>
      </c>
      <c r="U71" s="70">
        <f t="shared" si="15"/>
        <v>2753</v>
      </c>
      <c r="V71" s="68">
        <f t="shared" si="15"/>
        <v>3965</v>
      </c>
      <c r="W71" s="70">
        <f t="shared" si="15"/>
        <v>585</v>
      </c>
      <c r="X71" s="70">
        <f t="shared" si="15"/>
        <v>202</v>
      </c>
      <c r="Y71" s="67">
        <f t="shared" si="15"/>
        <v>383</v>
      </c>
      <c r="Z71" s="69">
        <f t="shared" si="15"/>
        <v>0</v>
      </c>
      <c r="AA71" s="71">
        <f t="shared" si="15"/>
        <v>2048</v>
      </c>
      <c r="AB71" s="70">
        <f>SUM(AB11:AB70)</f>
        <v>888</v>
      </c>
      <c r="AC71" s="67">
        <f>SUM(AC11:AC70)</f>
        <v>1158</v>
      </c>
      <c r="AD71" s="68">
        <f>SUM(AD11:AD70)</f>
        <v>2</v>
      </c>
      <c r="AE71" s="72">
        <f>SUM(AE11:AE70)</f>
        <v>0</v>
      </c>
      <c r="AF71" s="73">
        <f>SUM(AF11:AF70)</f>
        <v>0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4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034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034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034" t="s">
        <v>112</v>
      </c>
      <c r="AE73" s="1020" t="s">
        <v>113</v>
      </c>
      <c r="AF73" s="939"/>
      <c r="AG73" s="1053" t="s">
        <v>114</v>
      </c>
      <c r="AH73" s="1053"/>
      <c r="AI73" s="1053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989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989"/>
      <c r="X74" s="912"/>
      <c r="Y74" s="921"/>
      <c r="Z74" s="912"/>
      <c r="AA74" s="921"/>
      <c r="AB74" s="912"/>
      <c r="AC74" s="921"/>
      <c r="AD74" s="989"/>
      <c r="AE74" s="940"/>
      <c r="AF74" s="941"/>
      <c r="AG74" s="1053"/>
      <c r="AH74" s="1053"/>
      <c r="AI74" s="1053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64" t="s">
        <v>32</v>
      </c>
      <c r="C75" s="513" t="s">
        <v>33</v>
      </c>
      <c r="D75" s="514" t="s">
        <v>115</v>
      </c>
      <c r="E75" s="515" t="s">
        <v>36</v>
      </c>
      <c r="F75" s="516" t="s">
        <v>32</v>
      </c>
      <c r="G75" s="513" t="s">
        <v>33</v>
      </c>
      <c r="H75" s="514" t="s">
        <v>115</v>
      </c>
      <c r="I75" s="515" t="s">
        <v>36</v>
      </c>
      <c r="J75" s="364" t="s">
        <v>32</v>
      </c>
      <c r="K75" s="513" t="s">
        <v>33</v>
      </c>
      <c r="L75" s="514" t="s">
        <v>115</v>
      </c>
      <c r="M75" s="514" t="s">
        <v>36</v>
      </c>
      <c r="N75" s="463" t="s">
        <v>32</v>
      </c>
      <c r="O75" s="464" t="s">
        <v>11</v>
      </c>
      <c r="P75" s="365" t="s">
        <v>116</v>
      </c>
      <c r="Q75" s="493" t="s">
        <v>37</v>
      </c>
      <c r="R75" s="492" t="s">
        <v>38</v>
      </c>
      <c r="S75" s="493" t="s">
        <v>37</v>
      </c>
      <c r="T75" s="492" t="s">
        <v>38</v>
      </c>
      <c r="U75" s="493" t="s">
        <v>117</v>
      </c>
      <c r="V75" s="492" t="s">
        <v>118</v>
      </c>
      <c r="W75" s="920"/>
      <c r="X75" s="493" t="s">
        <v>37</v>
      </c>
      <c r="Y75" s="492" t="s">
        <v>38</v>
      </c>
      <c r="Z75" s="517" t="s">
        <v>119</v>
      </c>
      <c r="AA75" s="517" t="s">
        <v>120</v>
      </c>
      <c r="AB75" s="363" t="s">
        <v>121</v>
      </c>
      <c r="AC75" s="363" t="s">
        <v>122</v>
      </c>
      <c r="AD75" s="920"/>
      <c r="AE75" s="518" t="s">
        <v>11</v>
      </c>
      <c r="AF75" s="519" t="s">
        <v>116</v>
      </c>
      <c r="AG75" s="520" t="s">
        <v>123</v>
      </c>
      <c r="AH75" s="521" t="s">
        <v>124</v>
      </c>
      <c r="AI75" s="522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467">
        <f>SUM(C76:E76)</f>
        <v>0</v>
      </c>
      <c r="C76" s="456"/>
      <c r="D76" s="523"/>
      <c r="E76" s="523"/>
      <c r="F76" s="467">
        <f>SUM(G76:I76)</f>
        <v>0</v>
      </c>
      <c r="G76" s="456"/>
      <c r="H76" s="523"/>
      <c r="I76" s="523"/>
      <c r="J76" s="467">
        <f>SUM(K76:M76)</f>
        <v>16</v>
      </c>
      <c r="K76" s="456">
        <v>12</v>
      </c>
      <c r="L76" s="523">
        <v>4</v>
      </c>
      <c r="M76" s="469"/>
      <c r="N76" s="524">
        <f>SUM(O76:P76)</f>
        <v>21</v>
      </c>
      <c r="O76" s="99">
        <v>21</v>
      </c>
      <c r="P76" s="100">
        <v>0</v>
      </c>
      <c r="Q76" s="33">
        <v>0</v>
      </c>
      <c r="R76" s="34">
        <v>0</v>
      </c>
      <c r="S76" s="499">
        <v>26</v>
      </c>
      <c r="T76" s="480">
        <v>2</v>
      </c>
      <c r="U76" s="484">
        <v>17</v>
      </c>
      <c r="V76" s="480">
        <v>22</v>
      </c>
      <c r="W76" s="101">
        <v>160</v>
      </c>
      <c r="X76" s="33">
        <v>0</v>
      </c>
      <c r="Y76" s="34">
        <v>0</v>
      </c>
      <c r="Z76" s="30">
        <v>0</v>
      </c>
      <c r="AA76" s="30">
        <v>0</v>
      </c>
      <c r="AB76" s="30">
        <v>0</v>
      </c>
      <c r="AC76" s="30"/>
      <c r="AD76" s="30"/>
      <c r="AE76" s="102"/>
      <c r="AF76" s="103"/>
      <c r="AG76" s="499"/>
      <c r="AH76" s="509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68</v>
      </c>
      <c r="K77" s="105">
        <v>58</v>
      </c>
      <c r="L77" s="106">
        <v>10</v>
      </c>
      <c r="M77" s="107"/>
      <c r="N77" s="108">
        <f t="shared" ref="N77:N135" si="17">SUM(O77:P77)</f>
        <v>89</v>
      </c>
      <c r="O77" s="109">
        <v>0</v>
      </c>
      <c r="P77" s="110">
        <v>89</v>
      </c>
      <c r="Q77" s="33">
        <v>0</v>
      </c>
      <c r="R77" s="34">
        <v>22</v>
      </c>
      <c r="S77" s="39">
        <v>0</v>
      </c>
      <c r="T77" s="34">
        <v>69</v>
      </c>
      <c r="U77" s="42">
        <v>46</v>
      </c>
      <c r="V77" s="34">
        <v>46</v>
      </c>
      <c r="W77" s="101">
        <v>1194</v>
      </c>
      <c r="X77" s="33">
        <v>0</v>
      </c>
      <c r="Y77" s="34">
        <v>31</v>
      </c>
      <c r="Z77" s="30">
        <v>0</v>
      </c>
      <c r="AA77" s="30">
        <v>0</v>
      </c>
      <c r="AB77" s="30">
        <v>0</v>
      </c>
      <c r="AC77" s="30"/>
      <c r="AD77" s="30"/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/>
      <c r="L78" s="40"/>
      <c r="M78" s="111"/>
      <c r="N78" s="108">
        <f t="shared" si="17"/>
        <v>0</v>
      </c>
      <c r="O78" s="42"/>
      <c r="P78" s="101"/>
      <c r="Q78" s="33"/>
      <c r="R78" s="34"/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>
        <v>0</v>
      </c>
      <c r="AA78" s="30">
        <v>0</v>
      </c>
      <c r="AB78" s="30">
        <v>0</v>
      </c>
      <c r="AC78" s="30"/>
      <c r="AD78" s="30"/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/>
      <c r="L79" s="40"/>
      <c r="M79" s="111"/>
      <c r="N79" s="108">
        <f t="shared" si="17"/>
        <v>0</v>
      </c>
      <c r="O79" s="42"/>
      <c r="P79" s="101"/>
      <c r="Q79" s="33"/>
      <c r="R79" s="34"/>
      <c r="S79" s="39">
        <v>1</v>
      </c>
      <c r="T79" s="34">
        <v>0</v>
      </c>
      <c r="U79" s="42">
        <v>2</v>
      </c>
      <c r="V79" s="34">
        <v>6</v>
      </c>
      <c r="W79" s="101">
        <v>2</v>
      </c>
      <c r="X79" s="33">
        <v>0</v>
      </c>
      <c r="Y79" s="34">
        <v>0</v>
      </c>
      <c r="Z79" s="30">
        <v>0</v>
      </c>
      <c r="AA79" s="30">
        <v>0</v>
      </c>
      <c r="AB79" s="30">
        <v>0</v>
      </c>
      <c r="AC79" s="30"/>
      <c r="AD79" s="30"/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14</v>
      </c>
      <c r="K80" s="39">
        <v>10</v>
      </c>
      <c r="L80" s="40">
        <v>4</v>
      </c>
      <c r="M80" s="111"/>
      <c r="N80" s="108">
        <f t="shared" si="17"/>
        <v>14</v>
      </c>
      <c r="O80" s="42">
        <v>0</v>
      </c>
      <c r="P80" s="101">
        <v>14</v>
      </c>
      <c r="Q80" s="33">
        <v>0</v>
      </c>
      <c r="R80" s="34">
        <v>3</v>
      </c>
      <c r="S80" s="39">
        <v>0</v>
      </c>
      <c r="T80" s="34">
        <v>4</v>
      </c>
      <c r="U80" s="42">
        <v>4</v>
      </c>
      <c r="V80" s="34">
        <v>7</v>
      </c>
      <c r="W80" s="101">
        <v>12</v>
      </c>
      <c r="X80" s="33">
        <v>0</v>
      </c>
      <c r="Y80" s="34">
        <v>40</v>
      </c>
      <c r="Z80" s="30">
        <v>0</v>
      </c>
      <c r="AA80" s="30">
        <v>0</v>
      </c>
      <c r="AB80" s="30">
        <v>0</v>
      </c>
      <c r="AC80" s="30"/>
      <c r="AD80" s="30"/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10</v>
      </c>
      <c r="K81" s="39">
        <v>4</v>
      </c>
      <c r="L81" s="40">
        <v>6</v>
      </c>
      <c r="M81" s="111"/>
      <c r="N81" s="108">
        <f t="shared" si="17"/>
        <v>10</v>
      </c>
      <c r="O81" s="42">
        <v>10</v>
      </c>
      <c r="P81" s="101">
        <v>0</v>
      </c>
      <c r="Q81" s="33">
        <v>0</v>
      </c>
      <c r="R81" s="34">
        <v>0</v>
      </c>
      <c r="S81" s="39">
        <v>2</v>
      </c>
      <c r="T81" s="34">
        <v>0</v>
      </c>
      <c r="U81" s="42">
        <v>0</v>
      </c>
      <c r="V81" s="34">
        <v>0</v>
      </c>
      <c r="W81" s="101">
        <v>25</v>
      </c>
      <c r="X81" s="33">
        <v>0</v>
      </c>
      <c r="Y81" s="34">
        <v>0</v>
      </c>
      <c r="Z81" s="30">
        <v>0</v>
      </c>
      <c r="AA81" s="30">
        <v>0</v>
      </c>
      <c r="AB81" s="30">
        <v>0</v>
      </c>
      <c r="AC81" s="30"/>
      <c r="AD81" s="30"/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59</v>
      </c>
      <c r="K82" s="39">
        <v>44</v>
      </c>
      <c r="L82" s="40">
        <v>15</v>
      </c>
      <c r="M82" s="111"/>
      <c r="N82" s="108">
        <f t="shared" si="17"/>
        <v>61</v>
      </c>
      <c r="O82" s="42">
        <v>0</v>
      </c>
      <c r="P82" s="101">
        <v>61</v>
      </c>
      <c r="Q82" s="33">
        <v>0</v>
      </c>
      <c r="R82" s="34">
        <v>6</v>
      </c>
      <c r="S82" s="39">
        <v>0</v>
      </c>
      <c r="T82" s="34">
        <v>16</v>
      </c>
      <c r="U82" s="42">
        <v>12</v>
      </c>
      <c r="V82" s="34">
        <v>38</v>
      </c>
      <c r="W82" s="101">
        <v>486</v>
      </c>
      <c r="X82" s="33">
        <v>0</v>
      </c>
      <c r="Y82" s="34">
        <v>1</v>
      </c>
      <c r="Z82" s="30">
        <v>0</v>
      </c>
      <c r="AA82" s="30">
        <v>0</v>
      </c>
      <c r="AB82" s="30">
        <v>56</v>
      </c>
      <c r="AC82" s="30"/>
      <c r="AD82" s="30"/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/>
      <c r="L83" s="40"/>
      <c r="M83" s="111"/>
      <c r="N83" s="108">
        <f t="shared" si="17"/>
        <v>0</v>
      </c>
      <c r="O83" s="42"/>
      <c r="P83" s="101"/>
      <c r="Q83" s="33"/>
      <c r="R83" s="34"/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>
        <v>0</v>
      </c>
      <c r="AA83" s="30">
        <v>0</v>
      </c>
      <c r="AB83" s="30">
        <v>0</v>
      </c>
      <c r="AC83" s="30"/>
      <c r="AD83" s="30"/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93</v>
      </c>
      <c r="K84" s="39">
        <v>67</v>
      </c>
      <c r="L84" s="40">
        <v>26</v>
      </c>
      <c r="M84" s="111"/>
      <c r="N84" s="108">
        <f t="shared" si="17"/>
        <v>93</v>
      </c>
      <c r="O84" s="42">
        <v>1</v>
      </c>
      <c r="P84" s="101">
        <v>92</v>
      </c>
      <c r="Q84" s="33">
        <v>0</v>
      </c>
      <c r="R84" s="34">
        <v>5</v>
      </c>
      <c r="S84" s="39">
        <v>0</v>
      </c>
      <c r="T84" s="34">
        <v>6</v>
      </c>
      <c r="U84" s="42">
        <v>3</v>
      </c>
      <c r="V84" s="34">
        <v>7</v>
      </c>
      <c r="W84" s="101">
        <v>12</v>
      </c>
      <c r="X84" s="33">
        <v>0</v>
      </c>
      <c r="Y84" s="34">
        <v>1</v>
      </c>
      <c r="Z84" s="30">
        <v>0</v>
      </c>
      <c r="AA84" s="30">
        <v>0</v>
      </c>
      <c r="AB84" s="30">
        <v>47</v>
      </c>
      <c r="AC84" s="30"/>
      <c r="AD84" s="30"/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/>
      <c r="L85" s="40"/>
      <c r="M85" s="111"/>
      <c r="N85" s="108">
        <f t="shared" si="17"/>
        <v>0</v>
      </c>
      <c r="O85" s="42"/>
      <c r="P85" s="101"/>
      <c r="Q85" s="33"/>
      <c r="R85" s="34"/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>
        <v>0</v>
      </c>
      <c r="AA85" s="30">
        <v>0</v>
      </c>
      <c r="AB85" s="30">
        <v>0</v>
      </c>
      <c r="AC85" s="30"/>
      <c r="AD85" s="30"/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79</v>
      </c>
      <c r="K86" s="39">
        <v>64</v>
      </c>
      <c r="L86" s="40">
        <v>15</v>
      </c>
      <c r="M86" s="111"/>
      <c r="N86" s="108">
        <f t="shared" si="17"/>
        <v>82</v>
      </c>
      <c r="O86" s="42">
        <v>1</v>
      </c>
      <c r="P86" s="101">
        <v>81</v>
      </c>
      <c r="Q86" s="33">
        <v>0</v>
      </c>
      <c r="R86" s="34">
        <v>3</v>
      </c>
      <c r="S86" s="39">
        <v>0</v>
      </c>
      <c r="T86" s="34">
        <v>12</v>
      </c>
      <c r="U86" s="42">
        <v>10</v>
      </c>
      <c r="V86" s="34">
        <v>3</v>
      </c>
      <c r="W86" s="101">
        <v>6</v>
      </c>
      <c r="X86" s="33">
        <v>0</v>
      </c>
      <c r="Y86" s="34">
        <v>11</v>
      </c>
      <c r="Z86" s="30">
        <v>0</v>
      </c>
      <c r="AA86" s="30">
        <v>0</v>
      </c>
      <c r="AB86" s="30">
        <v>62</v>
      </c>
      <c r="AC86" s="30"/>
      <c r="AD86" s="30"/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/>
      <c r="L87" s="40"/>
      <c r="M87" s="111"/>
      <c r="N87" s="108">
        <f t="shared" si="17"/>
        <v>0</v>
      </c>
      <c r="O87" s="42"/>
      <c r="P87" s="101"/>
      <c r="Q87" s="33"/>
      <c r="R87" s="34"/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>
        <v>0</v>
      </c>
      <c r="AA87" s="30">
        <v>0</v>
      </c>
      <c r="AB87" s="30">
        <v>0</v>
      </c>
      <c r="AC87" s="30"/>
      <c r="AD87" s="30"/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/>
      <c r="L88" s="40"/>
      <c r="M88" s="111"/>
      <c r="N88" s="108">
        <f t="shared" si="17"/>
        <v>0</v>
      </c>
      <c r="O88" s="42"/>
      <c r="P88" s="101"/>
      <c r="Q88" s="33"/>
      <c r="R88" s="34"/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>
        <v>0</v>
      </c>
      <c r="AA88" s="30">
        <v>0</v>
      </c>
      <c r="AB88" s="30">
        <v>0</v>
      </c>
      <c r="AC88" s="30"/>
      <c r="AD88" s="30"/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/>
      <c r="L89" s="40"/>
      <c r="M89" s="111"/>
      <c r="N89" s="108">
        <f t="shared" si="17"/>
        <v>0</v>
      </c>
      <c r="O89" s="42"/>
      <c r="P89" s="101"/>
      <c r="Q89" s="33"/>
      <c r="R89" s="34"/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>
        <v>0</v>
      </c>
      <c r="AA89" s="30">
        <v>0</v>
      </c>
      <c r="AB89" s="30">
        <v>0</v>
      </c>
      <c r="AC89" s="30"/>
      <c r="AD89" s="30"/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/>
      <c r="L90" s="40"/>
      <c r="M90" s="111"/>
      <c r="N90" s="108">
        <f t="shared" si="17"/>
        <v>0</v>
      </c>
      <c r="O90" s="42"/>
      <c r="P90" s="101"/>
      <c r="Q90" s="33"/>
      <c r="R90" s="34"/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>
        <v>0</v>
      </c>
      <c r="AA90" s="30">
        <v>0</v>
      </c>
      <c r="AB90" s="30">
        <v>0</v>
      </c>
      <c r="AC90" s="30"/>
      <c r="AD90" s="30"/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/>
      <c r="L91" s="40"/>
      <c r="M91" s="111"/>
      <c r="N91" s="108">
        <f t="shared" si="17"/>
        <v>0</v>
      </c>
      <c r="O91" s="42"/>
      <c r="P91" s="101"/>
      <c r="Q91" s="33"/>
      <c r="R91" s="34"/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0</v>
      </c>
      <c r="Z91" s="30">
        <v>0</v>
      </c>
      <c r="AA91" s="30">
        <v>0</v>
      </c>
      <c r="AB91" s="30">
        <v>0</v>
      </c>
      <c r="AC91" s="30"/>
      <c r="AD91" s="30"/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/>
      <c r="L92" s="40"/>
      <c r="M92" s="111"/>
      <c r="N92" s="108">
        <f t="shared" si="17"/>
        <v>0</v>
      </c>
      <c r="O92" s="42"/>
      <c r="P92" s="101"/>
      <c r="Q92" s="33"/>
      <c r="R92" s="34"/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>
        <v>0</v>
      </c>
      <c r="AA92" s="30">
        <v>0</v>
      </c>
      <c r="AB92" s="30">
        <v>0</v>
      </c>
      <c r="AC92" s="30"/>
      <c r="AD92" s="30"/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/>
      <c r="L93" s="40"/>
      <c r="M93" s="111"/>
      <c r="N93" s="108">
        <f t="shared" si="17"/>
        <v>0</v>
      </c>
      <c r="O93" s="42"/>
      <c r="P93" s="101"/>
      <c r="Q93" s="33"/>
      <c r="R93" s="34"/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>
        <v>0</v>
      </c>
      <c r="AA93" s="30">
        <v>0</v>
      </c>
      <c r="AB93" s="30">
        <v>0</v>
      </c>
      <c r="AC93" s="30"/>
      <c r="AD93" s="30"/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/>
      <c r="L94" s="40"/>
      <c r="M94" s="111"/>
      <c r="N94" s="108">
        <f t="shared" si="17"/>
        <v>0</v>
      </c>
      <c r="O94" s="42"/>
      <c r="P94" s="101"/>
      <c r="Q94" s="33"/>
      <c r="R94" s="34"/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>
        <v>0</v>
      </c>
      <c r="AA94" s="30">
        <v>0</v>
      </c>
      <c r="AB94" s="30">
        <v>0</v>
      </c>
      <c r="AC94" s="30"/>
      <c r="AD94" s="30"/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/>
      <c r="L95" s="40"/>
      <c r="M95" s="111"/>
      <c r="N95" s="108">
        <f t="shared" si="17"/>
        <v>0</v>
      </c>
      <c r="O95" s="42"/>
      <c r="P95" s="101"/>
      <c r="Q95" s="33"/>
      <c r="R95" s="34"/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>
        <v>0</v>
      </c>
      <c r="AA95" s="30">
        <v>0</v>
      </c>
      <c r="AB95" s="30">
        <v>0</v>
      </c>
      <c r="AC95" s="30"/>
      <c r="AD95" s="30"/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29</v>
      </c>
      <c r="K96" s="39">
        <v>22</v>
      </c>
      <c r="L96" s="40">
        <v>7</v>
      </c>
      <c r="M96" s="111"/>
      <c r="N96" s="108">
        <f t="shared" si="17"/>
        <v>30</v>
      </c>
      <c r="O96" s="42">
        <v>6</v>
      </c>
      <c r="P96" s="101">
        <v>24</v>
      </c>
      <c r="Q96" s="33">
        <v>0</v>
      </c>
      <c r="R96" s="34">
        <v>3</v>
      </c>
      <c r="S96" s="39">
        <v>4</v>
      </c>
      <c r="T96" s="34">
        <v>15</v>
      </c>
      <c r="U96" s="42">
        <v>22</v>
      </c>
      <c r="V96" s="34">
        <v>5</v>
      </c>
      <c r="W96" s="101">
        <v>1</v>
      </c>
      <c r="X96" s="33">
        <v>0</v>
      </c>
      <c r="Y96" s="34">
        <v>3</v>
      </c>
      <c r="Z96" s="30">
        <v>0</v>
      </c>
      <c r="AA96" s="30">
        <v>0</v>
      </c>
      <c r="AB96" s="30">
        <v>0</v>
      </c>
      <c r="AC96" s="30"/>
      <c r="AD96" s="30"/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/>
      <c r="L97" s="40"/>
      <c r="M97" s="111"/>
      <c r="N97" s="108">
        <f t="shared" si="17"/>
        <v>0</v>
      </c>
      <c r="O97" s="42"/>
      <c r="P97" s="101"/>
      <c r="Q97" s="33"/>
      <c r="R97" s="34"/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>
        <v>0</v>
      </c>
      <c r="AA97" s="30">
        <v>0</v>
      </c>
      <c r="AB97" s="30">
        <v>0</v>
      </c>
      <c r="AC97" s="30"/>
      <c r="AD97" s="30"/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/>
      <c r="L98" s="40"/>
      <c r="M98" s="111"/>
      <c r="N98" s="108">
        <f t="shared" si="17"/>
        <v>0</v>
      </c>
      <c r="O98" s="42"/>
      <c r="P98" s="101"/>
      <c r="Q98" s="33"/>
      <c r="R98" s="34"/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>
        <v>0</v>
      </c>
      <c r="AA98" s="30">
        <v>0</v>
      </c>
      <c r="AB98" s="30">
        <v>0</v>
      </c>
      <c r="AC98" s="30"/>
      <c r="AD98" s="30"/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/>
      <c r="L99" s="40"/>
      <c r="M99" s="111"/>
      <c r="N99" s="108">
        <f t="shared" si="17"/>
        <v>0</v>
      </c>
      <c r="O99" s="42"/>
      <c r="P99" s="101"/>
      <c r="Q99" s="33"/>
      <c r="R99" s="34"/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>
        <v>0</v>
      </c>
      <c r="AA99" s="30">
        <v>0</v>
      </c>
      <c r="AB99" s="30">
        <v>0</v>
      </c>
      <c r="AC99" s="30"/>
      <c r="AD99" s="30"/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/>
      <c r="L100" s="40"/>
      <c r="M100" s="111"/>
      <c r="N100" s="108">
        <f t="shared" si="17"/>
        <v>0</v>
      </c>
      <c r="O100" s="42"/>
      <c r="P100" s="101"/>
      <c r="Q100" s="33"/>
      <c r="R100" s="34"/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>
        <v>0</v>
      </c>
      <c r="AA100" s="30">
        <v>0</v>
      </c>
      <c r="AB100" s="30">
        <v>0</v>
      </c>
      <c r="AC100" s="30"/>
      <c r="AD100" s="30"/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/>
      <c r="L101" s="40"/>
      <c r="M101" s="111"/>
      <c r="N101" s="108">
        <f t="shared" si="17"/>
        <v>0</v>
      </c>
      <c r="O101" s="42"/>
      <c r="P101" s="101"/>
      <c r="Q101" s="33"/>
      <c r="R101" s="34"/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>
        <v>0</v>
      </c>
      <c r="AA101" s="30">
        <v>0</v>
      </c>
      <c r="AB101" s="30">
        <v>0</v>
      </c>
      <c r="AC101" s="30"/>
      <c r="AD101" s="30"/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/>
      <c r="L102" s="40"/>
      <c r="M102" s="111"/>
      <c r="N102" s="108">
        <f t="shared" si="17"/>
        <v>0</v>
      </c>
      <c r="O102" s="42"/>
      <c r="P102" s="101"/>
      <c r="Q102" s="33"/>
      <c r="R102" s="34"/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>
        <v>0</v>
      </c>
      <c r="AA102" s="30">
        <v>0</v>
      </c>
      <c r="AB102" s="30">
        <v>0</v>
      </c>
      <c r="AC102" s="30"/>
      <c r="AD102" s="30"/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26</v>
      </c>
      <c r="K103" s="39">
        <v>22</v>
      </c>
      <c r="L103" s="40">
        <v>4</v>
      </c>
      <c r="M103" s="111"/>
      <c r="N103" s="108">
        <f t="shared" si="17"/>
        <v>26</v>
      </c>
      <c r="O103" s="42">
        <v>26</v>
      </c>
      <c r="P103" s="101">
        <v>0</v>
      </c>
      <c r="Q103" s="33">
        <v>1</v>
      </c>
      <c r="R103" s="34">
        <v>0</v>
      </c>
      <c r="S103" s="39">
        <v>5</v>
      </c>
      <c r="T103" s="34">
        <v>1</v>
      </c>
      <c r="U103" s="42">
        <v>0</v>
      </c>
      <c r="V103" s="34">
        <v>0</v>
      </c>
      <c r="W103" s="101">
        <v>115</v>
      </c>
      <c r="X103" s="33">
        <v>14</v>
      </c>
      <c r="Y103" s="34">
        <v>0</v>
      </c>
      <c r="Z103" s="30">
        <v>0</v>
      </c>
      <c r="AA103" s="30">
        <v>0</v>
      </c>
      <c r="AB103" s="30">
        <v>0</v>
      </c>
      <c r="AC103" s="30"/>
      <c r="AD103" s="30"/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115">
        <f t="shared" si="18"/>
        <v>0</v>
      </c>
      <c r="C104" s="113"/>
      <c r="D104" s="114"/>
      <c r="E104" s="114"/>
      <c r="F104" s="115">
        <f t="shared" si="16"/>
        <v>0</v>
      </c>
      <c r="G104" s="113"/>
      <c r="H104" s="114"/>
      <c r="I104" s="114"/>
      <c r="J104" s="115">
        <f t="shared" si="19"/>
        <v>64</v>
      </c>
      <c r="K104" s="113">
        <v>49</v>
      </c>
      <c r="L104" s="114">
        <v>15</v>
      </c>
      <c r="M104" s="116"/>
      <c r="N104" s="108">
        <f t="shared" si="17"/>
        <v>65</v>
      </c>
      <c r="O104" s="99">
        <v>1</v>
      </c>
      <c r="P104" s="100">
        <v>64</v>
      </c>
      <c r="Q104" s="33">
        <v>0</v>
      </c>
      <c r="R104" s="34">
        <v>3</v>
      </c>
      <c r="S104" s="39">
        <v>0</v>
      </c>
      <c r="T104" s="34">
        <v>15</v>
      </c>
      <c r="U104" s="42">
        <v>4</v>
      </c>
      <c r="V104" s="34">
        <v>8</v>
      </c>
      <c r="W104" s="101">
        <v>53</v>
      </c>
      <c r="X104" s="33">
        <v>0</v>
      </c>
      <c r="Y104" s="34">
        <v>17</v>
      </c>
      <c r="Z104" s="30">
        <v>0</v>
      </c>
      <c r="AA104" s="30">
        <v>0</v>
      </c>
      <c r="AB104" s="30">
        <v>0</v>
      </c>
      <c r="AC104" s="30"/>
      <c r="AD104" s="30"/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/>
      <c r="L105" s="40"/>
      <c r="M105" s="111"/>
      <c r="N105" s="108">
        <f t="shared" si="17"/>
        <v>0</v>
      </c>
      <c r="O105" s="42"/>
      <c r="P105" s="101"/>
      <c r="Q105" s="33"/>
      <c r="R105" s="34"/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>
        <v>0</v>
      </c>
      <c r="AA105" s="30">
        <v>0</v>
      </c>
      <c r="AB105" s="30">
        <v>0</v>
      </c>
      <c r="AC105" s="30"/>
      <c r="AD105" s="30"/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43</v>
      </c>
      <c r="K106" s="39">
        <v>24</v>
      </c>
      <c r="L106" s="40">
        <v>19</v>
      </c>
      <c r="M106" s="111"/>
      <c r="N106" s="108">
        <f t="shared" si="17"/>
        <v>44</v>
      </c>
      <c r="O106" s="42">
        <v>38</v>
      </c>
      <c r="P106" s="101">
        <v>6</v>
      </c>
      <c r="Q106" s="33">
        <v>10</v>
      </c>
      <c r="R106" s="34">
        <v>1</v>
      </c>
      <c r="S106" s="39">
        <v>6</v>
      </c>
      <c r="T106" s="34">
        <v>6</v>
      </c>
      <c r="U106" s="42">
        <v>0</v>
      </c>
      <c r="V106" s="34">
        <v>0</v>
      </c>
      <c r="W106" s="101">
        <v>12</v>
      </c>
      <c r="X106" s="33">
        <v>20</v>
      </c>
      <c r="Y106" s="34">
        <v>0</v>
      </c>
      <c r="Z106" s="30">
        <v>0</v>
      </c>
      <c r="AA106" s="30">
        <v>0</v>
      </c>
      <c r="AB106" s="30">
        <v>32</v>
      </c>
      <c r="AC106" s="30"/>
      <c r="AD106" s="30"/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23</v>
      </c>
      <c r="K107" s="39">
        <v>12</v>
      </c>
      <c r="L107" s="40">
        <v>10</v>
      </c>
      <c r="M107" s="111">
        <v>1</v>
      </c>
      <c r="N107" s="108">
        <f t="shared" si="17"/>
        <v>23</v>
      </c>
      <c r="O107" s="42">
        <v>0</v>
      </c>
      <c r="P107" s="101">
        <v>23</v>
      </c>
      <c r="Q107" s="33">
        <v>0</v>
      </c>
      <c r="R107" s="34">
        <v>6</v>
      </c>
      <c r="S107" s="39">
        <v>0</v>
      </c>
      <c r="T107" s="34">
        <v>16</v>
      </c>
      <c r="U107" s="42">
        <v>6</v>
      </c>
      <c r="V107" s="34">
        <v>18</v>
      </c>
      <c r="W107" s="101">
        <v>345</v>
      </c>
      <c r="X107" s="33">
        <v>0</v>
      </c>
      <c r="Y107" s="34">
        <v>2</v>
      </c>
      <c r="Z107" s="30">
        <v>0</v>
      </c>
      <c r="AA107" s="30">
        <v>0</v>
      </c>
      <c r="AB107" s="30">
        <v>0</v>
      </c>
      <c r="AC107" s="30"/>
      <c r="AD107" s="30"/>
      <c r="AE107" s="102"/>
      <c r="AF107" s="103"/>
      <c r="AG107" s="29">
        <v>4</v>
      </c>
      <c r="AH107" s="31">
        <v>15</v>
      </c>
      <c r="AI107" s="28">
        <v>15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105</v>
      </c>
      <c r="K108" s="29">
        <v>82</v>
      </c>
      <c r="L108" s="31">
        <v>23</v>
      </c>
      <c r="M108" s="118"/>
      <c r="N108" s="108">
        <f t="shared" si="17"/>
        <v>105</v>
      </c>
      <c r="O108" s="119">
        <v>105</v>
      </c>
      <c r="P108" s="120">
        <v>0</v>
      </c>
      <c r="Q108" s="33">
        <v>1</v>
      </c>
      <c r="R108" s="34">
        <v>0</v>
      </c>
      <c r="S108" s="39">
        <v>37</v>
      </c>
      <c r="T108" s="34">
        <v>1</v>
      </c>
      <c r="U108" s="42">
        <v>19</v>
      </c>
      <c r="V108" s="34">
        <v>16</v>
      </c>
      <c r="W108" s="101">
        <v>0</v>
      </c>
      <c r="X108" s="33">
        <v>0</v>
      </c>
      <c r="Y108" s="34">
        <v>0</v>
      </c>
      <c r="Z108" s="30">
        <v>0</v>
      </c>
      <c r="AA108" s="30">
        <v>0</v>
      </c>
      <c r="AB108" s="30">
        <v>0</v>
      </c>
      <c r="AC108" s="30"/>
      <c r="AD108" s="30"/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115">
        <f t="shared" si="18"/>
        <v>0</v>
      </c>
      <c r="C109" s="113"/>
      <c r="D109" s="114"/>
      <c r="E109" s="114"/>
      <c r="F109" s="115">
        <f t="shared" si="16"/>
        <v>0</v>
      </c>
      <c r="G109" s="113"/>
      <c r="H109" s="114"/>
      <c r="I109" s="114"/>
      <c r="J109" s="115">
        <f t="shared" si="19"/>
        <v>232</v>
      </c>
      <c r="K109" s="113">
        <v>178</v>
      </c>
      <c r="L109" s="114">
        <v>54</v>
      </c>
      <c r="M109" s="116"/>
      <c r="N109" s="108">
        <f t="shared" si="17"/>
        <v>236</v>
      </c>
      <c r="O109" s="99">
        <v>0</v>
      </c>
      <c r="P109" s="100">
        <v>236</v>
      </c>
      <c r="Q109" s="33">
        <v>0</v>
      </c>
      <c r="R109" s="34">
        <v>4</v>
      </c>
      <c r="S109" s="39">
        <v>0</v>
      </c>
      <c r="T109" s="34">
        <v>73</v>
      </c>
      <c r="U109" s="42">
        <v>0</v>
      </c>
      <c r="V109" s="34">
        <v>3</v>
      </c>
      <c r="W109" s="41">
        <v>214</v>
      </c>
      <c r="X109" s="33">
        <v>0</v>
      </c>
      <c r="Y109" s="34">
        <v>17</v>
      </c>
      <c r="Z109" s="30">
        <v>0</v>
      </c>
      <c r="AA109" s="30">
        <v>0</v>
      </c>
      <c r="AB109" s="30">
        <v>18</v>
      </c>
      <c r="AC109" s="30"/>
      <c r="AD109" s="30"/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/>
      <c r="L110" s="40"/>
      <c r="M110" s="111"/>
      <c r="N110" s="108">
        <f t="shared" si="17"/>
        <v>0</v>
      </c>
      <c r="O110" s="42"/>
      <c r="P110" s="101"/>
      <c r="Q110" s="33"/>
      <c r="R110" s="34"/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>
        <v>0</v>
      </c>
      <c r="AA110" s="30">
        <v>0</v>
      </c>
      <c r="AB110" s="30">
        <v>0</v>
      </c>
      <c r="AC110" s="30"/>
      <c r="AD110" s="30"/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115">
        <f t="shared" si="18"/>
        <v>0</v>
      </c>
      <c r="C111" s="113"/>
      <c r="D111" s="114"/>
      <c r="E111" s="114"/>
      <c r="F111" s="115">
        <f t="shared" si="16"/>
        <v>0</v>
      </c>
      <c r="G111" s="113"/>
      <c r="H111" s="114"/>
      <c r="I111" s="114"/>
      <c r="J111" s="115">
        <f t="shared" si="19"/>
        <v>0</v>
      </c>
      <c r="K111" s="113"/>
      <c r="L111" s="114"/>
      <c r="M111" s="116"/>
      <c r="N111" s="108">
        <f t="shared" si="17"/>
        <v>0</v>
      </c>
      <c r="O111" s="99"/>
      <c r="P111" s="100"/>
      <c r="Q111" s="33"/>
      <c r="R111" s="34"/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>
        <v>0</v>
      </c>
      <c r="AA111" s="30">
        <v>0</v>
      </c>
      <c r="AB111" s="30">
        <v>0</v>
      </c>
      <c r="AC111" s="30"/>
      <c r="AD111" s="30"/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/>
      <c r="L112" s="40"/>
      <c r="M112" s="111"/>
      <c r="N112" s="108">
        <f t="shared" si="17"/>
        <v>0</v>
      </c>
      <c r="O112" s="42"/>
      <c r="P112" s="101"/>
      <c r="Q112" s="33"/>
      <c r="R112" s="34"/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>
        <v>0</v>
      </c>
      <c r="AA112" s="30">
        <v>0</v>
      </c>
      <c r="AB112" s="30">
        <v>0</v>
      </c>
      <c r="AC112" s="30"/>
      <c r="AD112" s="30"/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/>
      <c r="L113" s="40"/>
      <c r="M113" s="111"/>
      <c r="N113" s="108">
        <f t="shared" si="17"/>
        <v>0</v>
      </c>
      <c r="O113" s="42"/>
      <c r="P113" s="101"/>
      <c r="Q113" s="33"/>
      <c r="R113" s="34"/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>
        <v>0</v>
      </c>
      <c r="AA113" s="30">
        <v>0</v>
      </c>
      <c r="AB113" s="30">
        <v>0</v>
      </c>
      <c r="AC113" s="30"/>
      <c r="AD113" s="30"/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115">
        <f t="shared" si="18"/>
        <v>0</v>
      </c>
      <c r="C114" s="113"/>
      <c r="D114" s="114"/>
      <c r="E114" s="114"/>
      <c r="F114" s="115">
        <f t="shared" si="16"/>
        <v>0</v>
      </c>
      <c r="G114" s="113"/>
      <c r="H114" s="114"/>
      <c r="I114" s="114"/>
      <c r="J114" s="115">
        <f t="shared" si="19"/>
        <v>0</v>
      </c>
      <c r="K114" s="113"/>
      <c r="L114" s="114"/>
      <c r="M114" s="116"/>
      <c r="N114" s="108">
        <f t="shared" si="17"/>
        <v>0</v>
      </c>
      <c r="O114" s="99"/>
      <c r="P114" s="100"/>
      <c r="Q114" s="33"/>
      <c r="R114" s="34"/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>
        <v>0</v>
      </c>
      <c r="AA114" s="30">
        <v>0</v>
      </c>
      <c r="AB114" s="30">
        <v>0</v>
      </c>
      <c r="AC114" s="30"/>
      <c r="AD114" s="30"/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8</v>
      </c>
      <c r="K115" s="39">
        <v>2</v>
      </c>
      <c r="L115" s="40">
        <v>6</v>
      </c>
      <c r="M115" s="111"/>
      <c r="N115" s="108">
        <f t="shared" si="17"/>
        <v>8</v>
      </c>
      <c r="O115" s="42">
        <v>0</v>
      </c>
      <c r="P115" s="101">
        <v>8</v>
      </c>
      <c r="Q115" s="33">
        <v>0</v>
      </c>
      <c r="R115" s="34">
        <v>0</v>
      </c>
      <c r="S115" s="39">
        <v>0</v>
      </c>
      <c r="T115" s="34">
        <v>8</v>
      </c>
      <c r="U115" s="42">
        <v>0</v>
      </c>
      <c r="V115" s="34">
        <v>0</v>
      </c>
      <c r="W115" s="101">
        <v>0</v>
      </c>
      <c r="X115" s="33">
        <v>0</v>
      </c>
      <c r="Y115" s="34">
        <v>8</v>
      </c>
      <c r="Z115" s="30">
        <v>0</v>
      </c>
      <c r="AA115" s="30">
        <v>0</v>
      </c>
      <c r="AB115" s="30">
        <v>0</v>
      </c>
      <c r="AC115" s="30"/>
      <c r="AD115" s="30"/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0</v>
      </c>
      <c r="K116" s="105"/>
      <c r="L116" s="106"/>
      <c r="M116" s="107"/>
      <c r="N116" s="108">
        <f t="shared" si="17"/>
        <v>2</v>
      </c>
      <c r="O116" s="109">
        <v>0</v>
      </c>
      <c r="P116" s="110">
        <v>2</v>
      </c>
      <c r="Q116" s="33">
        <v>0</v>
      </c>
      <c r="R116" s="34">
        <v>1</v>
      </c>
      <c r="S116" s="39">
        <v>0</v>
      </c>
      <c r="T116" s="34">
        <v>2</v>
      </c>
      <c r="U116" s="42">
        <v>0</v>
      </c>
      <c r="V116" s="34">
        <v>2</v>
      </c>
      <c r="W116" s="101">
        <v>0</v>
      </c>
      <c r="X116" s="33">
        <v>0</v>
      </c>
      <c r="Y116" s="34">
        <v>0</v>
      </c>
      <c r="Z116" s="121">
        <v>0</v>
      </c>
      <c r="AA116" s="34">
        <v>0</v>
      </c>
      <c r="AB116" s="30">
        <v>0</v>
      </c>
      <c r="AC116" s="30"/>
      <c r="AD116" s="30"/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/>
      <c r="L117" s="106"/>
      <c r="M117" s="107"/>
      <c r="N117" s="108">
        <f t="shared" si="17"/>
        <v>0</v>
      </c>
      <c r="O117" s="109"/>
      <c r="P117" s="110"/>
      <c r="Q117" s="33"/>
      <c r="R117" s="34"/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>
        <v>0</v>
      </c>
      <c r="AA117" s="34">
        <v>0</v>
      </c>
      <c r="AB117" s="30">
        <v>0</v>
      </c>
      <c r="AC117" s="30"/>
      <c r="AD117" s="30"/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2</v>
      </c>
      <c r="K118" s="105"/>
      <c r="L118" s="106">
        <v>2</v>
      </c>
      <c r="M118" s="107"/>
      <c r="N118" s="108">
        <f t="shared" si="17"/>
        <v>0</v>
      </c>
      <c r="O118" s="109"/>
      <c r="P118" s="110"/>
      <c r="Q118" s="33"/>
      <c r="R118" s="34"/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>
        <v>0</v>
      </c>
      <c r="AA118" s="34">
        <v>0</v>
      </c>
      <c r="AB118" s="30">
        <v>0</v>
      </c>
      <c r="AC118" s="30"/>
      <c r="AD118" s="30"/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10</v>
      </c>
      <c r="K119" s="105">
        <v>3</v>
      </c>
      <c r="L119" s="106">
        <v>7</v>
      </c>
      <c r="M119" s="107"/>
      <c r="N119" s="108">
        <f t="shared" si="17"/>
        <v>11</v>
      </c>
      <c r="O119" s="109">
        <v>0</v>
      </c>
      <c r="P119" s="110">
        <v>11</v>
      </c>
      <c r="Q119" s="33">
        <v>0</v>
      </c>
      <c r="R119" s="34">
        <v>0</v>
      </c>
      <c r="S119" s="39">
        <v>0</v>
      </c>
      <c r="T119" s="34">
        <v>0</v>
      </c>
      <c r="U119" s="42">
        <v>0</v>
      </c>
      <c r="V119" s="34">
        <v>6</v>
      </c>
      <c r="W119" s="101">
        <v>29</v>
      </c>
      <c r="X119" s="33">
        <v>0</v>
      </c>
      <c r="Y119" s="34">
        <v>0</v>
      </c>
      <c r="Z119" s="121">
        <v>0</v>
      </c>
      <c r="AA119" s="34">
        <v>0</v>
      </c>
      <c r="AB119" s="30">
        <v>0</v>
      </c>
      <c r="AC119" s="30"/>
      <c r="AD119" s="30"/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37</v>
      </c>
      <c r="K120" s="105">
        <v>33</v>
      </c>
      <c r="L120" s="106">
        <v>4</v>
      </c>
      <c r="M120" s="107"/>
      <c r="N120" s="108">
        <f t="shared" si="17"/>
        <v>37</v>
      </c>
      <c r="O120" s="109">
        <v>0</v>
      </c>
      <c r="P120" s="110">
        <v>37</v>
      </c>
      <c r="Q120" s="33">
        <v>0</v>
      </c>
      <c r="R120" s="34">
        <v>10</v>
      </c>
      <c r="S120" s="39">
        <v>0</v>
      </c>
      <c r="T120" s="34">
        <v>28</v>
      </c>
      <c r="U120" s="42">
        <v>19</v>
      </c>
      <c r="V120" s="34">
        <v>5</v>
      </c>
      <c r="W120" s="101">
        <v>6</v>
      </c>
      <c r="X120" s="33">
        <v>0</v>
      </c>
      <c r="Y120" s="34">
        <v>3</v>
      </c>
      <c r="Z120" s="121">
        <v>0</v>
      </c>
      <c r="AA120" s="34">
        <v>0</v>
      </c>
      <c r="AB120" s="30">
        <v>0</v>
      </c>
      <c r="AC120" s="30"/>
      <c r="AD120" s="30"/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15</v>
      </c>
      <c r="K121" s="105">
        <v>14</v>
      </c>
      <c r="L121" s="106">
        <v>1</v>
      </c>
      <c r="M121" s="107"/>
      <c r="N121" s="108">
        <f t="shared" si="17"/>
        <v>16</v>
      </c>
      <c r="O121" s="109">
        <v>16</v>
      </c>
      <c r="P121" s="110">
        <v>0</v>
      </c>
      <c r="Q121" s="33">
        <v>0</v>
      </c>
      <c r="R121" s="34">
        <v>0</v>
      </c>
      <c r="S121" s="39">
        <v>0</v>
      </c>
      <c r="T121" s="34">
        <v>2</v>
      </c>
      <c r="U121" s="42">
        <v>0</v>
      </c>
      <c r="V121" s="34">
        <v>0</v>
      </c>
      <c r="W121" s="101">
        <v>16</v>
      </c>
      <c r="X121" s="33">
        <v>1</v>
      </c>
      <c r="Y121" s="34">
        <v>2</v>
      </c>
      <c r="Z121" s="121">
        <v>0</v>
      </c>
      <c r="AA121" s="34">
        <v>0</v>
      </c>
      <c r="AB121" s="30">
        <v>0</v>
      </c>
      <c r="AC121" s="30"/>
      <c r="AD121" s="30"/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95</v>
      </c>
      <c r="K122" s="105">
        <v>88</v>
      </c>
      <c r="L122" s="106">
        <v>7</v>
      </c>
      <c r="M122" s="107"/>
      <c r="N122" s="108">
        <f t="shared" si="17"/>
        <v>125</v>
      </c>
      <c r="O122" s="109">
        <v>0</v>
      </c>
      <c r="P122" s="110">
        <v>125</v>
      </c>
      <c r="Q122" s="33">
        <v>0</v>
      </c>
      <c r="R122" s="34">
        <v>19</v>
      </c>
      <c r="S122" s="39">
        <v>0</v>
      </c>
      <c r="T122" s="34">
        <v>55</v>
      </c>
      <c r="U122" s="42">
        <v>40</v>
      </c>
      <c r="V122" s="34">
        <v>32</v>
      </c>
      <c r="W122" s="101">
        <v>65</v>
      </c>
      <c r="X122" s="33">
        <v>0</v>
      </c>
      <c r="Y122" s="34">
        <v>0</v>
      </c>
      <c r="Z122" s="121">
        <v>0</v>
      </c>
      <c r="AA122" s="34">
        <v>0</v>
      </c>
      <c r="AB122" s="30">
        <v>98</v>
      </c>
      <c r="AC122" s="30"/>
      <c r="AD122" s="30"/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40</v>
      </c>
      <c r="K123" s="105">
        <v>18</v>
      </c>
      <c r="L123" s="106">
        <v>22</v>
      </c>
      <c r="M123" s="107"/>
      <c r="N123" s="108">
        <f t="shared" si="17"/>
        <v>40</v>
      </c>
      <c r="O123" s="109">
        <v>9</v>
      </c>
      <c r="P123" s="110">
        <v>31</v>
      </c>
      <c r="Q123" s="33">
        <v>2</v>
      </c>
      <c r="R123" s="34">
        <v>10</v>
      </c>
      <c r="S123" s="39">
        <v>4</v>
      </c>
      <c r="T123" s="34">
        <v>16</v>
      </c>
      <c r="U123" s="42">
        <v>19</v>
      </c>
      <c r="V123" s="34">
        <v>5</v>
      </c>
      <c r="W123" s="101">
        <v>156</v>
      </c>
      <c r="X123" s="33">
        <v>0</v>
      </c>
      <c r="Y123" s="34">
        <v>0</v>
      </c>
      <c r="Z123" s="121">
        <v>0</v>
      </c>
      <c r="AA123" s="34">
        <v>0</v>
      </c>
      <c r="AB123" s="30">
        <v>60</v>
      </c>
      <c r="AC123" s="30"/>
      <c r="AD123" s="30"/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133</v>
      </c>
      <c r="K124" s="39">
        <v>99</v>
      </c>
      <c r="L124" s="40">
        <v>34</v>
      </c>
      <c r="M124" s="111"/>
      <c r="N124" s="108">
        <f t="shared" si="17"/>
        <v>133</v>
      </c>
      <c r="O124" s="42">
        <v>35</v>
      </c>
      <c r="P124" s="101">
        <v>98</v>
      </c>
      <c r="Q124" s="33">
        <v>3</v>
      </c>
      <c r="R124" s="34">
        <v>9</v>
      </c>
      <c r="S124" s="39">
        <v>1</v>
      </c>
      <c r="T124" s="34">
        <v>2</v>
      </c>
      <c r="U124" s="42">
        <v>2</v>
      </c>
      <c r="V124" s="34">
        <v>6</v>
      </c>
      <c r="W124" s="101">
        <v>1</v>
      </c>
      <c r="X124" s="33">
        <v>0</v>
      </c>
      <c r="Y124" s="34">
        <v>0</v>
      </c>
      <c r="Z124" s="121">
        <v>0</v>
      </c>
      <c r="AA124" s="34">
        <v>0</v>
      </c>
      <c r="AB124" s="30">
        <v>249</v>
      </c>
      <c r="AC124" s="30"/>
      <c r="AD124" s="30"/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38</v>
      </c>
      <c r="K125" s="39">
        <v>27</v>
      </c>
      <c r="L125" s="40">
        <v>11</v>
      </c>
      <c r="M125" s="111"/>
      <c r="N125" s="108">
        <f t="shared" si="17"/>
        <v>40</v>
      </c>
      <c r="O125" s="42">
        <v>40</v>
      </c>
      <c r="P125" s="101">
        <v>0</v>
      </c>
      <c r="Q125" s="33">
        <v>4</v>
      </c>
      <c r="R125" s="34">
        <v>0</v>
      </c>
      <c r="S125" s="39">
        <v>31</v>
      </c>
      <c r="T125" s="34">
        <v>1</v>
      </c>
      <c r="U125" s="42">
        <v>0</v>
      </c>
      <c r="V125" s="34">
        <v>0</v>
      </c>
      <c r="W125" s="101">
        <v>0</v>
      </c>
      <c r="X125" s="33">
        <v>0</v>
      </c>
      <c r="Y125" s="34">
        <v>0</v>
      </c>
      <c r="Z125" s="121">
        <v>0</v>
      </c>
      <c r="AA125" s="34">
        <v>0</v>
      </c>
      <c r="AB125" s="30">
        <v>4</v>
      </c>
      <c r="AC125" s="30"/>
      <c r="AD125" s="30"/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115">
        <f t="shared" si="18"/>
        <v>0</v>
      </c>
      <c r="C126" s="113"/>
      <c r="D126" s="114"/>
      <c r="E126" s="114"/>
      <c r="F126" s="115">
        <f t="shared" si="16"/>
        <v>0</v>
      </c>
      <c r="G126" s="113"/>
      <c r="H126" s="114"/>
      <c r="I126" s="114"/>
      <c r="J126" s="115">
        <f t="shared" si="19"/>
        <v>80</v>
      </c>
      <c r="K126" s="113">
        <v>67</v>
      </c>
      <c r="L126" s="114">
        <v>13</v>
      </c>
      <c r="M126" s="116"/>
      <c r="N126" s="108">
        <f t="shared" si="17"/>
        <v>89</v>
      </c>
      <c r="O126" s="99">
        <v>1</v>
      </c>
      <c r="P126" s="100">
        <v>88</v>
      </c>
      <c r="Q126" s="33">
        <v>0</v>
      </c>
      <c r="R126" s="34">
        <v>9</v>
      </c>
      <c r="S126" s="39">
        <v>0</v>
      </c>
      <c r="T126" s="34">
        <v>46</v>
      </c>
      <c r="U126" s="42">
        <v>25</v>
      </c>
      <c r="V126" s="34">
        <v>31</v>
      </c>
      <c r="W126" s="101">
        <v>10</v>
      </c>
      <c r="X126" s="33">
        <v>0</v>
      </c>
      <c r="Y126" s="34">
        <v>30</v>
      </c>
      <c r="Z126" s="121">
        <v>0</v>
      </c>
      <c r="AA126" s="34">
        <v>0</v>
      </c>
      <c r="AB126" s="30">
        <v>62</v>
      </c>
      <c r="AC126" s="30"/>
      <c r="AD126" s="30"/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/>
      <c r="L127" s="106"/>
      <c r="M127" s="107"/>
      <c r="N127" s="108">
        <f t="shared" si="17"/>
        <v>0</v>
      </c>
      <c r="O127" s="109"/>
      <c r="P127" s="110"/>
      <c r="Q127" s="33"/>
      <c r="R127" s="34"/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>
        <v>0</v>
      </c>
      <c r="AA127" s="34">
        <v>0</v>
      </c>
      <c r="AB127" s="30">
        <v>0</v>
      </c>
      <c r="AC127" s="30"/>
      <c r="AD127" s="30"/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152</v>
      </c>
      <c r="K128" s="105">
        <v>111</v>
      </c>
      <c r="L128" s="106">
        <v>41</v>
      </c>
      <c r="M128" s="107"/>
      <c r="N128" s="108">
        <f t="shared" si="17"/>
        <v>153</v>
      </c>
      <c r="O128" s="109">
        <v>0</v>
      </c>
      <c r="P128" s="110">
        <v>153</v>
      </c>
      <c r="Q128" s="33">
        <v>0</v>
      </c>
      <c r="R128" s="34">
        <v>6</v>
      </c>
      <c r="S128" s="39">
        <v>0</v>
      </c>
      <c r="T128" s="34">
        <v>1</v>
      </c>
      <c r="U128" s="42">
        <v>3</v>
      </c>
      <c r="V128" s="34">
        <v>1</v>
      </c>
      <c r="W128" s="101">
        <v>0</v>
      </c>
      <c r="X128" s="33">
        <v>0</v>
      </c>
      <c r="Y128" s="34">
        <v>20</v>
      </c>
      <c r="Z128" s="121">
        <v>0</v>
      </c>
      <c r="AA128" s="34">
        <v>0</v>
      </c>
      <c r="AB128" s="30">
        <v>145</v>
      </c>
      <c r="AC128" s="30"/>
      <c r="AD128" s="30"/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>
        <v>0</v>
      </c>
      <c r="T129" s="34">
        <v>0</v>
      </c>
      <c r="U129" s="42">
        <v>0</v>
      </c>
      <c r="V129" s="34">
        <v>0</v>
      </c>
      <c r="W129" s="101">
        <v>0</v>
      </c>
      <c r="X129" s="33">
        <v>0</v>
      </c>
      <c r="Y129" s="34">
        <v>0</v>
      </c>
      <c r="Z129" s="121">
        <v>0</v>
      </c>
      <c r="AA129" s="34">
        <v>0</v>
      </c>
      <c r="AB129" s="30">
        <v>0</v>
      </c>
      <c r="AC129" s="30"/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>
        <v>0</v>
      </c>
      <c r="T130" s="34">
        <v>0</v>
      </c>
      <c r="U130" s="42">
        <v>0</v>
      </c>
      <c r="V130" s="34">
        <v>0</v>
      </c>
      <c r="W130" s="101">
        <v>1</v>
      </c>
      <c r="X130" s="33">
        <v>0</v>
      </c>
      <c r="Y130" s="34">
        <v>0</v>
      </c>
      <c r="Z130" s="121">
        <v>0</v>
      </c>
      <c r="AA130" s="34">
        <v>0</v>
      </c>
      <c r="AB130" s="30">
        <v>0</v>
      </c>
      <c r="AC130" s="30"/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>
        <v>0</v>
      </c>
      <c r="T131" s="34">
        <v>0</v>
      </c>
      <c r="U131" s="42">
        <v>0</v>
      </c>
      <c r="V131" s="34">
        <v>0</v>
      </c>
      <c r="W131" s="101">
        <v>0</v>
      </c>
      <c r="X131" s="33">
        <v>0</v>
      </c>
      <c r="Y131" s="34">
        <v>0</v>
      </c>
      <c r="Z131" s="121">
        <v>0</v>
      </c>
      <c r="AA131" s="34">
        <v>0</v>
      </c>
      <c r="AB131" s="30">
        <v>0</v>
      </c>
      <c r="AC131" s="30"/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>
        <v>0</v>
      </c>
      <c r="T132" s="34">
        <v>0</v>
      </c>
      <c r="U132" s="42">
        <v>0</v>
      </c>
      <c r="V132" s="34">
        <v>0</v>
      </c>
      <c r="W132" s="101">
        <v>0</v>
      </c>
      <c r="X132" s="33">
        <v>0</v>
      </c>
      <c r="Y132" s="34">
        <v>0</v>
      </c>
      <c r="Z132" s="121">
        <v>0</v>
      </c>
      <c r="AA132" s="34">
        <v>0</v>
      </c>
      <c r="AB132" s="30">
        <v>0</v>
      </c>
      <c r="AC132" s="30"/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>
        <v>0</v>
      </c>
      <c r="T133" s="34">
        <v>0</v>
      </c>
      <c r="U133" s="42">
        <v>0</v>
      </c>
      <c r="V133" s="34">
        <v>0</v>
      </c>
      <c r="W133" s="101">
        <v>0</v>
      </c>
      <c r="X133" s="33">
        <v>0</v>
      </c>
      <c r="Y133" s="34">
        <v>0</v>
      </c>
      <c r="Z133" s="121">
        <v>0</v>
      </c>
      <c r="AA133" s="34">
        <v>0</v>
      </c>
      <c r="AB133" s="121">
        <v>0</v>
      </c>
      <c r="AC133" s="121"/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>
        <v>0</v>
      </c>
      <c r="T134" s="30">
        <v>0</v>
      </c>
      <c r="U134" s="119">
        <v>0</v>
      </c>
      <c r="V134" s="30">
        <v>0</v>
      </c>
      <c r="W134" s="120">
        <v>540</v>
      </c>
      <c r="X134" s="33">
        <v>0</v>
      </c>
      <c r="Y134" s="34">
        <v>0</v>
      </c>
      <c r="Z134" s="28">
        <v>0</v>
      </c>
      <c r="AA134" s="28">
        <v>0</v>
      </c>
      <c r="AB134" s="28">
        <v>0</v>
      </c>
      <c r="AC134" s="28"/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2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>
        <v>0</v>
      </c>
      <c r="T135" s="58">
        <v>0</v>
      </c>
      <c r="U135" s="63">
        <v>0</v>
      </c>
      <c r="V135" s="58">
        <v>0</v>
      </c>
      <c r="W135" s="127">
        <v>0</v>
      </c>
      <c r="X135" s="60">
        <v>0</v>
      </c>
      <c r="Y135" s="58">
        <v>0</v>
      </c>
      <c r="Z135" s="59">
        <v>0</v>
      </c>
      <c r="AA135" s="59">
        <v>0</v>
      </c>
      <c r="AB135" s="59">
        <v>0</v>
      </c>
      <c r="AC135" s="59"/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470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1471</v>
      </c>
      <c r="K136" s="71">
        <f t="shared" si="20"/>
        <v>1110</v>
      </c>
      <c r="L136" s="67">
        <f t="shared" si="20"/>
        <v>360</v>
      </c>
      <c r="M136" s="67">
        <f t="shared" si="20"/>
        <v>1</v>
      </c>
      <c r="N136" s="131">
        <f>SUM(N76:N135)</f>
        <v>1553</v>
      </c>
      <c r="O136" s="66">
        <f t="shared" si="20"/>
        <v>310</v>
      </c>
      <c r="P136" s="69">
        <f t="shared" si="20"/>
        <v>1243</v>
      </c>
      <c r="Q136" s="71">
        <f t="shared" si="20"/>
        <v>21</v>
      </c>
      <c r="R136" s="132">
        <f>SUM(R76:R135)</f>
        <v>120</v>
      </c>
      <c r="S136" s="485">
        <f>SUM(S76:S135)</f>
        <v>117</v>
      </c>
      <c r="T136" s="486">
        <f>SUM(T76:T135)</f>
        <v>397</v>
      </c>
      <c r="U136" s="66">
        <f t="shared" si="20"/>
        <v>253</v>
      </c>
      <c r="V136" s="68">
        <f t="shared" si="20"/>
        <v>267</v>
      </c>
      <c r="W136" s="132">
        <f>SUM(W76:W135)</f>
        <v>3461</v>
      </c>
      <c r="X136" s="70">
        <f t="shared" ref="X136:AI136" si="21">SUM(X76:X135)</f>
        <v>35</v>
      </c>
      <c r="Y136" s="68">
        <f t="shared" si="21"/>
        <v>186</v>
      </c>
      <c r="Z136" s="132">
        <f t="shared" si="21"/>
        <v>0</v>
      </c>
      <c r="AA136" s="132">
        <f t="shared" si="21"/>
        <v>0</v>
      </c>
      <c r="AB136" s="132">
        <f t="shared" si="21"/>
        <v>833</v>
      </c>
      <c r="AC136" s="132">
        <f t="shared" si="21"/>
        <v>0</v>
      </c>
      <c r="AD136" s="135">
        <f t="shared" si="21"/>
        <v>0</v>
      </c>
      <c r="AE136" s="136">
        <f t="shared" si="21"/>
        <v>0</v>
      </c>
      <c r="AF136" s="137">
        <f t="shared" si="21"/>
        <v>0</v>
      </c>
      <c r="AG136" s="136">
        <f t="shared" si="21"/>
        <v>4</v>
      </c>
      <c r="AH136" s="138">
        <f t="shared" si="21"/>
        <v>15</v>
      </c>
      <c r="AI136" s="139">
        <f t="shared" si="21"/>
        <v>15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235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525" t="s">
        <v>127</v>
      </c>
      <c r="B138" s="366" t="s">
        <v>99</v>
      </c>
      <c r="C138" s="493" t="s">
        <v>13</v>
      </c>
      <c r="D138" s="459" t="s">
        <v>14</v>
      </c>
      <c r="E138" s="505" t="s">
        <v>15</v>
      </c>
      <c r="F138" s="505" t="s">
        <v>16</v>
      </c>
      <c r="G138" s="505" t="s">
        <v>17</v>
      </c>
      <c r="H138" s="506" t="s">
        <v>18</v>
      </c>
      <c r="I138" s="506" t="s">
        <v>19</v>
      </c>
      <c r="J138" s="506" t="s">
        <v>20</v>
      </c>
      <c r="K138" s="506" t="s">
        <v>21</v>
      </c>
      <c r="L138" s="506" t="s">
        <v>22</v>
      </c>
      <c r="M138" s="506" t="s">
        <v>23</v>
      </c>
      <c r="N138" s="506" t="s">
        <v>24</v>
      </c>
      <c r="O138" s="506" t="s">
        <v>25</v>
      </c>
      <c r="P138" s="506" t="s">
        <v>26</v>
      </c>
      <c r="Q138" s="506" t="s">
        <v>27</v>
      </c>
      <c r="R138" s="506" t="s">
        <v>28</v>
      </c>
      <c r="S138" s="494" t="s">
        <v>128</v>
      </c>
      <c r="T138" s="526" t="s">
        <v>129</v>
      </c>
      <c r="U138" s="526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475" t="s">
        <v>131</v>
      </c>
      <c r="B139" s="527">
        <f>SUM(C139:S139)</f>
        <v>0</v>
      </c>
      <c r="C139" s="499">
        <v>0</v>
      </c>
      <c r="D139" s="509"/>
      <c r="E139" s="509"/>
      <c r="F139" s="509"/>
      <c r="G139" s="509"/>
      <c r="H139" s="509"/>
      <c r="I139" s="509"/>
      <c r="J139" s="509"/>
      <c r="K139" s="509"/>
      <c r="L139" s="509"/>
      <c r="M139" s="509"/>
      <c r="N139" s="509"/>
      <c r="O139" s="509"/>
      <c r="P139" s="509"/>
      <c r="Q139" s="509"/>
      <c r="R139" s="509"/>
      <c r="S139" s="481"/>
      <c r="T139" s="482"/>
      <c r="U139" s="482"/>
      <c r="V139" s="235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125</v>
      </c>
      <c r="C140" s="39">
        <v>3</v>
      </c>
      <c r="D140" s="40">
        <v>6</v>
      </c>
      <c r="E140" s="40">
        <v>17</v>
      </c>
      <c r="F140" s="40">
        <v>8</v>
      </c>
      <c r="G140" s="40">
        <v>1</v>
      </c>
      <c r="H140" s="40">
        <v>1</v>
      </c>
      <c r="I140" s="40">
        <v>4</v>
      </c>
      <c r="J140" s="40">
        <v>6</v>
      </c>
      <c r="K140" s="40">
        <v>4</v>
      </c>
      <c r="L140" s="40">
        <v>4</v>
      </c>
      <c r="M140" s="40">
        <v>11</v>
      </c>
      <c r="N140" s="40">
        <v>12</v>
      </c>
      <c r="O140" s="40">
        <v>11</v>
      </c>
      <c r="P140" s="40">
        <v>11</v>
      </c>
      <c r="Q140" s="40">
        <v>18</v>
      </c>
      <c r="R140" s="40">
        <v>6</v>
      </c>
      <c r="S140" s="151">
        <v>2</v>
      </c>
      <c r="T140" s="41">
        <v>0</v>
      </c>
      <c r="U140" s="41">
        <v>0</v>
      </c>
      <c r="V140" s="235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240</v>
      </c>
      <c r="C141" s="39">
        <v>0</v>
      </c>
      <c r="D141" s="40">
        <v>0</v>
      </c>
      <c r="E141" s="40">
        <v>0</v>
      </c>
      <c r="F141" s="40">
        <v>1</v>
      </c>
      <c r="G141" s="40">
        <v>5</v>
      </c>
      <c r="H141" s="40">
        <v>5</v>
      </c>
      <c r="I141" s="40">
        <v>11</v>
      </c>
      <c r="J141" s="40">
        <v>10</v>
      </c>
      <c r="K141" s="40">
        <v>14</v>
      </c>
      <c r="L141" s="40">
        <v>25</v>
      </c>
      <c r="M141" s="40">
        <v>27</v>
      </c>
      <c r="N141" s="40">
        <v>34</v>
      </c>
      <c r="O141" s="40">
        <v>30</v>
      </c>
      <c r="P141" s="40">
        <v>34</v>
      </c>
      <c r="Q141" s="40">
        <v>24</v>
      </c>
      <c r="R141" s="40">
        <v>12</v>
      </c>
      <c r="S141" s="151">
        <v>8</v>
      </c>
      <c r="T141" s="41">
        <v>0</v>
      </c>
      <c r="U141" s="41">
        <v>0</v>
      </c>
      <c r="V141" s="235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141</v>
      </c>
      <c r="C142" s="39">
        <v>0</v>
      </c>
      <c r="D142" s="40">
        <v>0</v>
      </c>
      <c r="E142" s="40">
        <v>1</v>
      </c>
      <c r="F142" s="40">
        <v>5</v>
      </c>
      <c r="G142" s="40">
        <v>17</v>
      </c>
      <c r="H142" s="40">
        <v>38</v>
      </c>
      <c r="I142" s="40">
        <v>41</v>
      </c>
      <c r="J142" s="40">
        <v>27</v>
      </c>
      <c r="K142" s="40">
        <v>12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35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0</v>
      </c>
      <c r="C143" s="39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151"/>
      <c r="T143" s="41"/>
      <c r="U143" s="41"/>
      <c r="V143" s="235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240</v>
      </c>
      <c r="C144" s="39">
        <v>0</v>
      </c>
      <c r="D144" s="40">
        <v>0</v>
      </c>
      <c r="E144" s="40">
        <v>0</v>
      </c>
      <c r="F144" s="40">
        <v>1</v>
      </c>
      <c r="G144" s="40">
        <v>1</v>
      </c>
      <c r="H144" s="40">
        <v>1</v>
      </c>
      <c r="I144" s="40">
        <v>2</v>
      </c>
      <c r="J144" s="40">
        <v>2</v>
      </c>
      <c r="K144" s="40">
        <v>3</v>
      </c>
      <c r="L144" s="40">
        <v>2</v>
      </c>
      <c r="M144" s="40">
        <v>15</v>
      </c>
      <c r="N144" s="40">
        <v>23</v>
      </c>
      <c r="O144" s="40">
        <v>21</v>
      </c>
      <c r="P144" s="40">
        <v>48</v>
      </c>
      <c r="Q144" s="40">
        <v>37</v>
      </c>
      <c r="R144" s="40">
        <v>35</v>
      </c>
      <c r="S144" s="151">
        <v>49</v>
      </c>
      <c r="T144" s="41">
        <v>0</v>
      </c>
      <c r="U144" s="41">
        <v>0</v>
      </c>
      <c r="V144" s="235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174</v>
      </c>
      <c r="C145" s="39">
        <v>0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0">
        <v>5</v>
      </c>
      <c r="J145" s="40">
        <v>2</v>
      </c>
      <c r="K145" s="40">
        <v>5</v>
      </c>
      <c r="L145" s="40">
        <v>6</v>
      </c>
      <c r="M145" s="40">
        <v>4</v>
      </c>
      <c r="N145" s="40">
        <v>21</v>
      </c>
      <c r="O145" s="40">
        <v>18</v>
      </c>
      <c r="P145" s="40">
        <v>19</v>
      </c>
      <c r="Q145" s="40">
        <v>27</v>
      </c>
      <c r="R145" s="40">
        <v>23</v>
      </c>
      <c r="S145" s="151">
        <v>44</v>
      </c>
      <c r="T145" s="41">
        <v>0</v>
      </c>
      <c r="U145" s="41">
        <v>0</v>
      </c>
      <c r="V145" s="235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/>
      <c r="U146" s="41"/>
      <c r="V146" s="235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182</v>
      </c>
      <c r="C147" s="39">
        <v>0</v>
      </c>
      <c r="D147" s="40">
        <v>0</v>
      </c>
      <c r="E147" s="40">
        <v>0</v>
      </c>
      <c r="F147" s="40">
        <v>1</v>
      </c>
      <c r="G147" s="40">
        <v>1</v>
      </c>
      <c r="H147" s="40">
        <v>16</v>
      </c>
      <c r="I147" s="40">
        <v>35</v>
      </c>
      <c r="J147" s="40">
        <v>28</v>
      </c>
      <c r="K147" s="40">
        <v>21</v>
      </c>
      <c r="L147" s="40">
        <v>29</v>
      </c>
      <c r="M147" s="40">
        <v>17</v>
      </c>
      <c r="N147" s="40">
        <v>13</v>
      </c>
      <c r="O147" s="40">
        <v>14</v>
      </c>
      <c r="P147" s="40">
        <v>4</v>
      </c>
      <c r="Q147" s="40">
        <v>1</v>
      </c>
      <c r="R147" s="40">
        <v>2</v>
      </c>
      <c r="S147" s="151">
        <v>0</v>
      </c>
      <c r="T147" s="41">
        <v>0</v>
      </c>
      <c r="U147" s="41">
        <v>0</v>
      </c>
      <c r="V147" s="235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/>
      <c r="U148" s="41"/>
      <c r="V148" s="235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124</v>
      </c>
      <c r="C149" s="39">
        <v>1</v>
      </c>
      <c r="D149" s="40">
        <v>24</v>
      </c>
      <c r="E149" s="40">
        <v>42</v>
      </c>
      <c r="F149" s="40">
        <v>47</v>
      </c>
      <c r="G149" s="40">
        <v>10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35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55</v>
      </c>
      <c r="C150" s="39">
        <v>44</v>
      </c>
      <c r="D150" s="40">
        <v>7</v>
      </c>
      <c r="E150" s="40">
        <v>3</v>
      </c>
      <c r="F150" s="40">
        <v>1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35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17</v>
      </c>
      <c r="C151" s="39">
        <v>0</v>
      </c>
      <c r="D151" s="40">
        <v>0</v>
      </c>
      <c r="E151" s="40">
        <v>0</v>
      </c>
      <c r="F151" s="40">
        <v>2</v>
      </c>
      <c r="G151" s="40">
        <v>2</v>
      </c>
      <c r="H151" s="40">
        <v>2</v>
      </c>
      <c r="I151" s="40">
        <v>4</v>
      </c>
      <c r="J151" s="40">
        <v>3</v>
      </c>
      <c r="K151" s="40">
        <v>1</v>
      </c>
      <c r="L151" s="40">
        <v>2</v>
      </c>
      <c r="M151" s="40">
        <v>1</v>
      </c>
      <c r="N151" s="40">
        <v>0</v>
      </c>
      <c r="O151" s="40">
        <v>0</v>
      </c>
      <c r="P151" s="40">
        <v>0</v>
      </c>
      <c r="Q151" s="40"/>
      <c r="R151" s="40"/>
      <c r="S151" s="151"/>
      <c r="T151" s="41">
        <v>3</v>
      </c>
      <c r="U151" s="41">
        <v>0</v>
      </c>
      <c r="V151" s="235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13</v>
      </c>
      <c r="C152" s="39">
        <v>0</v>
      </c>
      <c r="D152" s="40">
        <v>0</v>
      </c>
      <c r="E152" s="40">
        <v>0</v>
      </c>
      <c r="F152" s="40">
        <v>0</v>
      </c>
      <c r="G152" s="40">
        <v>2</v>
      </c>
      <c r="H152" s="40">
        <v>1</v>
      </c>
      <c r="I152" s="40">
        <v>4</v>
      </c>
      <c r="J152" s="40">
        <v>2</v>
      </c>
      <c r="K152" s="40">
        <v>0</v>
      </c>
      <c r="L152" s="40">
        <v>2</v>
      </c>
      <c r="M152" s="40">
        <v>0</v>
      </c>
      <c r="N152" s="40">
        <v>2</v>
      </c>
      <c r="O152" s="40">
        <v>0</v>
      </c>
      <c r="P152" s="40">
        <v>0</v>
      </c>
      <c r="Q152" s="40">
        <v>0</v>
      </c>
      <c r="R152" s="40">
        <v>0</v>
      </c>
      <c r="S152" s="151">
        <v>0</v>
      </c>
      <c r="T152" s="41">
        <v>0</v>
      </c>
      <c r="U152" s="41">
        <v>0</v>
      </c>
      <c r="V152" s="235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200</v>
      </c>
      <c r="C153" s="39">
        <v>0</v>
      </c>
      <c r="D153" s="40">
        <v>0</v>
      </c>
      <c r="E153" s="40">
        <v>0</v>
      </c>
      <c r="F153" s="40">
        <v>0</v>
      </c>
      <c r="G153" s="40">
        <v>7</v>
      </c>
      <c r="H153" s="40">
        <v>17</v>
      </c>
      <c r="I153" s="40">
        <v>30</v>
      </c>
      <c r="J153" s="40">
        <v>36</v>
      </c>
      <c r="K153" s="40">
        <v>28</v>
      </c>
      <c r="L153" s="40">
        <v>21</v>
      </c>
      <c r="M153" s="40">
        <v>13</v>
      </c>
      <c r="N153" s="40">
        <v>20</v>
      </c>
      <c r="O153" s="40">
        <v>10</v>
      </c>
      <c r="P153" s="40">
        <v>7</v>
      </c>
      <c r="Q153" s="40">
        <v>5</v>
      </c>
      <c r="R153" s="40">
        <v>2</v>
      </c>
      <c r="S153" s="151">
        <v>4</v>
      </c>
      <c r="T153" s="41">
        <v>0</v>
      </c>
      <c r="U153" s="41">
        <v>0</v>
      </c>
      <c r="V153" s="235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35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512">
        <f>SUM(B139:B154)</f>
        <v>1511</v>
      </c>
      <c r="C155" s="71">
        <f t="shared" ref="C155:T155" si="32">SUM(C139:C154)</f>
        <v>48</v>
      </c>
      <c r="D155" s="67">
        <f t="shared" si="32"/>
        <v>37</v>
      </c>
      <c r="E155" s="67">
        <f t="shared" si="32"/>
        <v>63</v>
      </c>
      <c r="F155" s="67">
        <f t="shared" si="32"/>
        <v>66</v>
      </c>
      <c r="G155" s="67">
        <f t="shared" si="32"/>
        <v>46</v>
      </c>
      <c r="H155" s="67">
        <f>SUM(H139:H154)</f>
        <v>81</v>
      </c>
      <c r="I155" s="67">
        <f t="shared" si="32"/>
        <v>136</v>
      </c>
      <c r="J155" s="67">
        <f t="shared" si="32"/>
        <v>116</v>
      </c>
      <c r="K155" s="67">
        <f t="shared" si="32"/>
        <v>88</v>
      </c>
      <c r="L155" s="67">
        <f t="shared" si="32"/>
        <v>91</v>
      </c>
      <c r="M155" s="67">
        <f t="shared" si="32"/>
        <v>88</v>
      </c>
      <c r="N155" s="67">
        <f t="shared" si="32"/>
        <v>125</v>
      </c>
      <c r="O155" s="67">
        <f t="shared" si="32"/>
        <v>104</v>
      </c>
      <c r="P155" s="67">
        <f t="shared" si="32"/>
        <v>123</v>
      </c>
      <c r="Q155" s="67">
        <f t="shared" si="32"/>
        <v>112</v>
      </c>
      <c r="R155" s="67">
        <f t="shared" si="32"/>
        <v>80</v>
      </c>
      <c r="S155" s="159">
        <f t="shared" si="32"/>
        <v>107</v>
      </c>
      <c r="T155" s="132">
        <f t="shared" si="32"/>
        <v>3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4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035" t="s">
        <v>150</v>
      </c>
      <c r="G157" s="1052"/>
      <c r="H157" s="1052"/>
      <c r="I157" s="1052"/>
      <c r="J157" s="1052"/>
      <c r="K157" s="1052"/>
      <c r="L157" s="1052"/>
      <c r="M157" s="1052"/>
      <c r="N157" s="1052"/>
      <c r="O157" s="1052"/>
      <c r="P157" s="1052"/>
      <c r="Q157" s="1052"/>
      <c r="R157" s="1052"/>
      <c r="S157" s="1052"/>
      <c r="T157" s="1052"/>
      <c r="U157" s="1052"/>
      <c r="V157" s="1052"/>
      <c r="W157" s="1052"/>
      <c r="X157" s="1052"/>
      <c r="Y157" s="1052"/>
      <c r="Z157" s="1052"/>
      <c r="AA157" s="1052"/>
      <c r="AB157" s="1052"/>
      <c r="AC157" s="1052"/>
      <c r="AD157" s="1052"/>
      <c r="AE157" s="1052"/>
      <c r="AF157" s="1052"/>
      <c r="AG157" s="1052"/>
      <c r="AH157" s="1052"/>
      <c r="AI157" s="1052"/>
      <c r="AJ157" s="1052"/>
      <c r="AK157" s="1052"/>
      <c r="AL157" s="1052"/>
      <c r="AM157" s="1054"/>
      <c r="AN157" s="917" t="s">
        <v>9</v>
      </c>
      <c r="AO157" s="917" t="s">
        <v>151</v>
      </c>
      <c r="AP157" s="1005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995"/>
      <c r="B158" s="946"/>
      <c r="C158" s="947"/>
      <c r="D158" s="950"/>
      <c r="E158" s="948"/>
      <c r="F158" s="1055" t="s">
        <v>13</v>
      </c>
      <c r="G158" s="1056"/>
      <c r="H158" s="1055" t="s">
        <v>14</v>
      </c>
      <c r="I158" s="1056"/>
      <c r="J158" s="1055" t="s">
        <v>15</v>
      </c>
      <c r="K158" s="1056"/>
      <c r="L158" s="1055" t="s">
        <v>16</v>
      </c>
      <c r="M158" s="1056"/>
      <c r="N158" s="1055" t="s">
        <v>17</v>
      </c>
      <c r="O158" s="1056"/>
      <c r="P158" s="1050" t="s">
        <v>18</v>
      </c>
      <c r="Q158" s="1051"/>
      <c r="R158" s="1050" t="s">
        <v>19</v>
      </c>
      <c r="S158" s="1051"/>
      <c r="T158" s="1050" t="s">
        <v>20</v>
      </c>
      <c r="U158" s="1051"/>
      <c r="V158" s="1050" t="s">
        <v>21</v>
      </c>
      <c r="W158" s="1051"/>
      <c r="X158" s="1050" t="s">
        <v>22</v>
      </c>
      <c r="Y158" s="1051"/>
      <c r="Z158" s="1050" t="s">
        <v>23</v>
      </c>
      <c r="AA158" s="1051"/>
      <c r="AB158" s="1050" t="s">
        <v>24</v>
      </c>
      <c r="AC158" s="1051"/>
      <c r="AD158" s="1050" t="s">
        <v>25</v>
      </c>
      <c r="AE158" s="1051"/>
      <c r="AF158" s="1050" t="s">
        <v>26</v>
      </c>
      <c r="AG158" s="1051"/>
      <c r="AH158" s="1050" t="s">
        <v>27</v>
      </c>
      <c r="AI158" s="1051"/>
      <c r="AJ158" s="1050" t="s">
        <v>28</v>
      </c>
      <c r="AK158" s="1051"/>
      <c r="AL158" s="1050" t="s">
        <v>29</v>
      </c>
      <c r="AM158" s="1054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508" t="s">
        <v>154</v>
      </c>
      <c r="D159" s="506" t="s">
        <v>30</v>
      </c>
      <c r="E159" s="528" t="s">
        <v>31</v>
      </c>
      <c r="F159" s="442" t="s">
        <v>30</v>
      </c>
      <c r="G159" s="362" t="s">
        <v>31</v>
      </c>
      <c r="H159" s="442" t="s">
        <v>30</v>
      </c>
      <c r="I159" s="362" t="s">
        <v>31</v>
      </c>
      <c r="J159" s="442" t="s">
        <v>30</v>
      </c>
      <c r="K159" s="362" t="s">
        <v>31</v>
      </c>
      <c r="L159" s="442" t="s">
        <v>30</v>
      </c>
      <c r="M159" s="362" t="s">
        <v>31</v>
      </c>
      <c r="N159" s="442" t="s">
        <v>30</v>
      </c>
      <c r="O159" s="362" t="s">
        <v>31</v>
      </c>
      <c r="P159" s="442" t="s">
        <v>30</v>
      </c>
      <c r="Q159" s="362" t="s">
        <v>31</v>
      </c>
      <c r="R159" s="442" t="s">
        <v>30</v>
      </c>
      <c r="S159" s="362" t="s">
        <v>31</v>
      </c>
      <c r="T159" s="442" t="s">
        <v>30</v>
      </c>
      <c r="U159" s="362" t="s">
        <v>31</v>
      </c>
      <c r="V159" s="442" t="s">
        <v>30</v>
      </c>
      <c r="W159" s="362" t="s">
        <v>31</v>
      </c>
      <c r="X159" s="442" t="s">
        <v>30</v>
      </c>
      <c r="Y159" s="362" t="s">
        <v>31</v>
      </c>
      <c r="Z159" s="442" t="s">
        <v>30</v>
      </c>
      <c r="AA159" s="362" t="s">
        <v>31</v>
      </c>
      <c r="AB159" s="442" t="s">
        <v>30</v>
      </c>
      <c r="AC159" s="362" t="s">
        <v>31</v>
      </c>
      <c r="AD159" s="442" t="s">
        <v>30</v>
      </c>
      <c r="AE159" s="362" t="s">
        <v>31</v>
      </c>
      <c r="AF159" s="442" t="s">
        <v>30</v>
      </c>
      <c r="AG159" s="362" t="s">
        <v>31</v>
      </c>
      <c r="AH159" s="442" t="s">
        <v>30</v>
      </c>
      <c r="AI159" s="362" t="s">
        <v>31</v>
      </c>
      <c r="AJ159" s="442" t="s">
        <v>30</v>
      </c>
      <c r="AK159" s="362" t="s">
        <v>31</v>
      </c>
      <c r="AL159" s="442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529">
        <f>SUM(D160+E160)</f>
        <v>980</v>
      </c>
      <c r="D160" s="530">
        <f>SUM(F160+H160+J160+L160+N160+P160+R160+T160+V160+X160+Z160+AB160+AD160+AF160+AH160+AJ160+AL160)</f>
        <v>437</v>
      </c>
      <c r="E160" s="168">
        <f>SUM(G160+I160+K160+M160+O160+Q160+S160+U160+W160+Y160+AA160+AC160+AE160+AG160+AI160+AK160+AM160)</f>
        <v>543</v>
      </c>
      <c r="F160" s="456">
        <v>2</v>
      </c>
      <c r="G160" s="169">
        <v>3</v>
      </c>
      <c r="H160" s="456">
        <v>2</v>
      </c>
      <c r="I160" s="169">
        <v>4</v>
      </c>
      <c r="J160" s="456">
        <v>3</v>
      </c>
      <c r="K160" s="455">
        <v>3</v>
      </c>
      <c r="L160" s="456">
        <v>3</v>
      </c>
      <c r="M160" s="455">
        <v>6</v>
      </c>
      <c r="N160" s="456">
        <v>3</v>
      </c>
      <c r="O160" s="455">
        <v>2</v>
      </c>
      <c r="P160" s="456">
        <v>5</v>
      </c>
      <c r="Q160" s="455">
        <v>7</v>
      </c>
      <c r="R160" s="456">
        <v>8</v>
      </c>
      <c r="S160" s="455">
        <v>12</v>
      </c>
      <c r="T160" s="456">
        <v>9</v>
      </c>
      <c r="U160" s="455">
        <v>15</v>
      </c>
      <c r="V160" s="456">
        <v>10</v>
      </c>
      <c r="W160" s="455">
        <v>20</v>
      </c>
      <c r="X160" s="456">
        <v>8</v>
      </c>
      <c r="Y160" s="455">
        <v>32</v>
      </c>
      <c r="Z160" s="456">
        <v>19</v>
      </c>
      <c r="AA160" s="455">
        <v>45</v>
      </c>
      <c r="AB160" s="456">
        <v>37</v>
      </c>
      <c r="AC160" s="455">
        <v>48</v>
      </c>
      <c r="AD160" s="456">
        <v>55</v>
      </c>
      <c r="AE160" s="455">
        <v>66</v>
      </c>
      <c r="AF160" s="456">
        <v>55</v>
      </c>
      <c r="AG160" s="455">
        <v>61</v>
      </c>
      <c r="AH160" s="456">
        <v>84</v>
      </c>
      <c r="AI160" s="455">
        <v>64</v>
      </c>
      <c r="AJ160" s="456">
        <v>69</v>
      </c>
      <c r="AK160" s="455">
        <v>80</v>
      </c>
      <c r="AL160" s="445">
        <v>65</v>
      </c>
      <c r="AM160" s="457">
        <v>75</v>
      </c>
      <c r="AN160" s="169">
        <v>980</v>
      </c>
      <c r="AO160" s="474">
        <v>858</v>
      </c>
      <c r="AP160" s="327">
        <v>0</v>
      </c>
      <c r="AQ160" s="169">
        <v>0</v>
      </c>
      <c r="AR160" s="235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034" t="s">
        <v>156</v>
      </c>
      <c r="B161" s="475" t="s">
        <v>157</v>
      </c>
      <c r="C161" s="170">
        <f>SUM(D161:E161)</f>
        <v>8</v>
      </c>
      <c r="D161" s="476"/>
      <c r="E161" s="477">
        <f>SUM(K161+M161+O161+Q161+S161+U161+W161+Y161+AA161+AC161+AE161+AG161+AI161+AK161+AM161)</f>
        <v>8</v>
      </c>
      <c r="F161" s="478"/>
      <c r="G161" s="479"/>
      <c r="H161" s="478"/>
      <c r="I161" s="479"/>
      <c r="J161" s="478"/>
      <c r="K161" s="480"/>
      <c r="L161" s="478"/>
      <c r="M161" s="480"/>
      <c r="N161" s="478"/>
      <c r="O161" s="480">
        <v>2</v>
      </c>
      <c r="P161" s="478"/>
      <c r="Q161" s="480">
        <v>2</v>
      </c>
      <c r="R161" s="478"/>
      <c r="S161" s="480">
        <v>3</v>
      </c>
      <c r="T161" s="478"/>
      <c r="U161" s="480"/>
      <c r="V161" s="478"/>
      <c r="W161" s="480">
        <v>1</v>
      </c>
      <c r="X161" s="478"/>
      <c r="Y161" s="480"/>
      <c r="Z161" s="478"/>
      <c r="AA161" s="480"/>
      <c r="AB161" s="478"/>
      <c r="AC161" s="480"/>
      <c r="AD161" s="478"/>
      <c r="AE161" s="480"/>
      <c r="AF161" s="478"/>
      <c r="AG161" s="480"/>
      <c r="AH161" s="478"/>
      <c r="AI161" s="480"/>
      <c r="AJ161" s="478"/>
      <c r="AK161" s="480"/>
      <c r="AL161" s="478"/>
      <c r="AM161" s="481"/>
      <c r="AN161" s="482">
        <v>8</v>
      </c>
      <c r="AO161" s="483">
        <v>2</v>
      </c>
      <c r="AP161" s="484">
        <v>0</v>
      </c>
      <c r="AQ161" s="482">
        <v>0</v>
      </c>
      <c r="AR161" s="235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989"/>
      <c r="B162" s="149" t="s">
        <v>158</v>
      </c>
      <c r="C162" s="170">
        <f>SUM(D162:E162)</f>
        <v>0</v>
      </c>
      <c r="D162" s="173"/>
      <c r="E162" s="174">
        <f>SUM(K162+M162+O162+Q162+S162+U162+W162+Y162+AA162+AC162+AE162+AG162+AI162+AK162+AM162)</f>
        <v>0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0</v>
      </c>
      <c r="AO162" s="179">
        <v>0</v>
      </c>
      <c r="AP162" s="119">
        <v>0</v>
      </c>
      <c r="AQ162" s="28">
        <v>0</v>
      </c>
      <c r="AR162" s="235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989"/>
      <c r="B163" s="180" t="s">
        <v>159</v>
      </c>
      <c r="C163" s="181">
        <f t="shared" ref="C163:C170" si="38">SUM(D163+E163)</f>
        <v>550</v>
      </c>
      <c r="D163" s="182">
        <f>SUM(F163+H163+J163+L163+N163+P163+R163+T163+V163+X163+Z163+AB163+AD163+AF163+AH163+AJ163+AL163)</f>
        <v>161</v>
      </c>
      <c r="E163" s="183">
        <f>SUM(G163+I163+K163+M163+O163+Q163+S163+U163+W163+Y163+AA163+AC163+AE163+AG163+AI163+AK163+AM163)</f>
        <v>389</v>
      </c>
      <c r="F163" s="39">
        <v>1</v>
      </c>
      <c r="G163" s="34">
        <v>0</v>
      </c>
      <c r="H163" s="39">
        <v>0</v>
      </c>
      <c r="I163" s="34">
        <v>1</v>
      </c>
      <c r="J163" s="39">
        <v>0</v>
      </c>
      <c r="K163" s="34">
        <v>4</v>
      </c>
      <c r="L163" s="39">
        <v>0</v>
      </c>
      <c r="M163" s="34">
        <v>6</v>
      </c>
      <c r="N163" s="39">
        <v>11</v>
      </c>
      <c r="O163" s="34">
        <v>11</v>
      </c>
      <c r="P163" s="39">
        <v>19</v>
      </c>
      <c r="Q163" s="34">
        <v>36</v>
      </c>
      <c r="R163" s="39">
        <v>27</v>
      </c>
      <c r="S163" s="34">
        <v>53</v>
      </c>
      <c r="T163" s="39">
        <v>27</v>
      </c>
      <c r="U163" s="34">
        <v>52</v>
      </c>
      <c r="V163" s="39">
        <v>21</v>
      </c>
      <c r="W163" s="34">
        <v>49</v>
      </c>
      <c r="X163" s="39">
        <v>25</v>
      </c>
      <c r="Y163" s="34">
        <v>56</v>
      </c>
      <c r="Z163" s="39">
        <v>7</v>
      </c>
      <c r="AA163" s="34">
        <v>41</v>
      </c>
      <c r="AB163" s="39">
        <v>12</v>
      </c>
      <c r="AC163" s="34">
        <v>32</v>
      </c>
      <c r="AD163" s="39">
        <v>3</v>
      </c>
      <c r="AE163" s="34">
        <v>20</v>
      </c>
      <c r="AF163" s="39">
        <v>2</v>
      </c>
      <c r="AG163" s="34">
        <v>10</v>
      </c>
      <c r="AH163" s="39">
        <v>4</v>
      </c>
      <c r="AI163" s="34">
        <v>7</v>
      </c>
      <c r="AJ163" s="39">
        <v>1</v>
      </c>
      <c r="AK163" s="34">
        <v>7</v>
      </c>
      <c r="AL163" s="33">
        <v>1</v>
      </c>
      <c r="AM163" s="151">
        <v>4</v>
      </c>
      <c r="AN163" s="41">
        <v>550</v>
      </c>
      <c r="AO163" s="121">
        <v>325</v>
      </c>
      <c r="AP163" s="42">
        <v>0</v>
      </c>
      <c r="AQ163" s="41">
        <v>0</v>
      </c>
      <c r="AR163" s="235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>
        <v>0</v>
      </c>
      <c r="AO164" s="191">
        <v>0</v>
      </c>
      <c r="AP164" s="63">
        <v>0</v>
      </c>
      <c r="AQ164" s="59">
        <v>0</v>
      </c>
      <c r="AR164" s="235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466</v>
      </c>
      <c r="D165" s="193">
        <f t="shared" ref="D165:E170" si="43">SUM(F165+H165+J165+L165+N165+P165+R165+T165+V165+X165+Z165+AB165+AD165+AF165+AH165+AJ165+AL165)</f>
        <v>185</v>
      </c>
      <c r="E165" s="194">
        <f t="shared" si="43"/>
        <v>281</v>
      </c>
      <c r="F165" s="29">
        <v>43</v>
      </c>
      <c r="G165" s="28">
        <v>51</v>
      </c>
      <c r="H165" s="29">
        <v>9</v>
      </c>
      <c r="I165" s="28">
        <v>9</v>
      </c>
      <c r="J165" s="29">
        <v>10</v>
      </c>
      <c r="K165" s="30">
        <v>8</v>
      </c>
      <c r="L165" s="29">
        <v>9</v>
      </c>
      <c r="M165" s="30">
        <v>8</v>
      </c>
      <c r="N165" s="29">
        <v>2</v>
      </c>
      <c r="O165" s="30">
        <v>4</v>
      </c>
      <c r="P165" s="29">
        <v>2</v>
      </c>
      <c r="Q165" s="30">
        <v>5</v>
      </c>
      <c r="R165" s="29">
        <v>2</v>
      </c>
      <c r="S165" s="30">
        <v>4</v>
      </c>
      <c r="T165" s="29">
        <v>2</v>
      </c>
      <c r="U165" s="30">
        <v>9</v>
      </c>
      <c r="V165" s="29">
        <v>7</v>
      </c>
      <c r="W165" s="30">
        <v>5</v>
      </c>
      <c r="X165" s="29">
        <v>4</v>
      </c>
      <c r="Y165" s="30">
        <v>14</v>
      </c>
      <c r="Z165" s="29">
        <v>7</v>
      </c>
      <c r="AA165" s="30">
        <v>12</v>
      </c>
      <c r="AB165" s="29">
        <v>10</v>
      </c>
      <c r="AC165" s="30">
        <v>28</v>
      </c>
      <c r="AD165" s="29">
        <v>13</v>
      </c>
      <c r="AE165" s="30">
        <v>34</v>
      </c>
      <c r="AF165" s="29">
        <v>20</v>
      </c>
      <c r="AG165" s="30">
        <v>19</v>
      </c>
      <c r="AH165" s="29">
        <v>15</v>
      </c>
      <c r="AI165" s="28">
        <v>26</v>
      </c>
      <c r="AJ165" s="29">
        <v>13</v>
      </c>
      <c r="AK165" s="28">
        <v>18</v>
      </c>
      <c r="AL165" s="53">
        <v>17</v>
      </c>
      <c r="AM165" s="178">
        <v>27</v>
      </c>
      <c r="AN165" s="28">
        <v>466</v>
      </c>
      <c r="AO165" s="179">
        <v>375</v>
      </c>
      <c r="AP165" s="119">
        <v>0</v>
      </c>
      <c r="AQ165" s="28">
        <v>0</v>
      </c>
      <c r="AR165" s="235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91</v>
      </c>
      <c r="D166" s="182">
        <f t="shared" si="43"/>
        <v>34</v>
      </c>
      <c r="E166" s="183">
        <f t="shared" si="43"/>
        <v>57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0</v>
      </c>
      <c r="O166" s="34">
        <v>0</v>
      </c>
      <c r="P166" s="39">
        <v>1</v>
      </c>
      <c r="Q166" s="34">
        <v>3</v>
      </c>
      <c r="R166" s="39">
        <v>4</v>
      </c>
      <c r="S166" s="34">
        <v>6</v>
      </c>
      <c r="T166" s="39">
        <v>3</v>
      </c>
      <c r="U166" s="34">
        <v>10</v>
      </c>
      <c r="V166" s="39">
        <v>2</v>
      </c>
      <c r="W166" s="34">
        <v>2</v>
      </c>
      <c r="X166" s="39">
        <v>0</v>
      </c>
      <c r="Y166" s="34">
        <v>6</v>
      </c>
      <c r="Z166" s="39">
        <v>3</v>
      </c>
      <c r="AA166" s="34">
        <v>3</v>
      </c>
      <c r="AB166" s="39">
        <v>4</v>
      </c>
      <c r="AC166" s="41">
        <v>4</v>
      </c>
      <c r="AD166" s="39">
        <v>0</v>
      </c>
      <c r="AE166" s="41">
        <v>4</v>
      </c>
      <c r="AF166" s="39">
        <v>2</v>
      </c>
      <c r="AG166" s="41">
        <v>7</v>
      </c>
      <c r="AH166" s="39">
        <v>3</v>
      </c>
      <c r="AI166" s="41">
        <v>5</v>
      </c>
      <c r="AJ166" s="39">
        <v>3</v>
      </c>
      <c r="AK166" s="41">
        <v>3</v>
      </c>
      <c r="AL166" s="33">
        <v>9</v>
      </c>
      <c r="AM166" s="151">
        <v>4</v>
      </c>
      <c r="AN166" s="41">
        <v>91</v>
      </c>
      <c r="AO166" s="121">
        <v>0</v>
      </c>
      <c r="AP166" s="42">
        <v>0</v>
      </c>
      <c r="AQ166" s="41">
        <v>0</v>
      </c>
      <c r="AR166" s="235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29</v>
      </c>
      <c r="D167" s="197">
        <f t="shared" si="43"/>
        <v>16</v>
      </c>
      <c r="E167" s="183">
        <f t="shared" si="43"/>
        <v>13</v>
      </c>
      <c r="F167" s="39">
        <v>0</v>
      </c>
      <c r="G167" s="41">
        <v>0</v>
      </c>
      <c r="H167" s="39">
        <v>0</v>
      </c>
      <c r="I167" s="41">
        <v>0</v>
      </c>
      <c r="J167" s="39">
        <v>0</v>
      </c>
      <c r="K167" s="34">
        <v>0</v>
      </c>
      <c r="L167" s="39">
        <v>0</v>
      </c>
      <c r="M167" s="34">
        <v>0</v>
      </c>
      <c r="N167" s="39">
        <v>0</v>
      </c>
      <c r="O167" s="34">
        <v>0</v>
      </c>
      <c r="P167" s="39">
        <v>0</v>
      </c>
      <c r="Q167" s="34">
        <v>0</v>
      </c>
      <c r="R167" s="39">
        <v>0</v>
      </c>
      <c r="S167" s="34">
        <v>3</v>
      </c>
      <c r="T167" s="39">
        <v>0</v>
      </c>
      <c r="U167" s="34">
        <v>2</v>
      </c>
      <c r="V167" s="39">
        <v>0</v>
      </c>
      <c r="W167" s="34">
        <v>1</v>
      </c>
      <c r="X167" s="39">
        <v>0</v>
      </c>
      <c r="Y167" s="34">
        <v>0</v>
      </c>
      <c r="Z167" s="39">
        <v>1</v>
      </c>
      <c r="AA167" s="34">
        <v>1</v>
      </c>
      <c r="AB167" s="39">
        <v>0</v>
      </c>
      <c r="AC167" s="41">
        <v>0</v>
      </c>
      <c r="AD167" s="39">
        <v>2</v>
      </c>
      <c r="AE167" s="41">
        <v>6</v>
      </c>
      <c r="AF167" s="39">
        <v>4</v>
      </c>
      <c r="AG167" s="41">
        <v>0</v>
      </c>
      <c r="AH167" s="39">
        <v>8</v>
      </c>
      <c r="AI167" s="41">
        <v>0</v>
      </c>
      <c r="AJ167" s="39">
        <v>0</v>
      </c>
      <c r="AK167" s="41">
        <v>0</v>
      </c>
      <c r="AL167" s="33">
        <v>1</v>
      </c>
      <c r="AM167" s="151">
        <v>0</v>
      </c>
      <c r="AN167" s="41">
        <v>29</v>
      </c>
      <c r="AO167" s="121">
        <v>18</v>
      </c>
      <c r="AP167" s="42">
        <v>0</v>
      </c>
      <c r="AQ167" s="41">
        <v>0</v>
      </c>
      <c r="AR167" s="235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380</v>
      </c>
      <c r="D168" s="182">
        <f t="shared" si="43"/>
        <v>157</v>
      </c>
      <c r="E168" s="183">
        <f t="shared" si="43"/>
        <v>223</v>
      </c>
      <c r="F168" s="39">
        <v>1</v>
      </c>
      <c r="G168" s="41">
        <v>4</v>
      </c>
      <c r="H168" s="39">
        <v>13</v>
      </c>
      <c r="I168" s="41">
        <v>8</v>
      </c>
      <c r="J168" s="39">
        <v>13</v>
      </c>
      <c r="K168" s="34">
        <v>17</v>
      </c>
      <c r="L168" s="39">
        <v>4</v>
      </c>
      <c r="M168" s="34">
        <v>6</v>
      </c>
      <c r="N168" s="39">
        <v>1</v>
      </c>
      <c r="O168" s="34">
        <v>1</v>
      </c>
      <c r="P168" s="39">
        <v>0</v>
      </c>
      <c r="Q168" s="34">
        <v>1</v>
      </c>
      <c r="R168" s="39">
        <v>2</v>
      </c>
      <c r="S168" s="34">
        <v>0</v>
      </c>
      <c r="T168" s="39">
        <v>0</v>
      </c>
      <c r="U168" s="34">
        <v>0</v>
      </c>
      <c r="V168" s="39">
        <v>1</v>
      </c>
      <c r="W168" s="34">
        <v>0</v>
      </c>
      <c r="X168" s="39">
        <v>0</v>
      </c>
      <c r="Y168" s="34">
        <v>2</v>
      </c>
      <c r="Z168" s="39">
        <v>1</v>
      </c>
      <c r="AA168" s="34">
        <v>3</v>
      </c>
      <c r="AB168" s="39">
        <v>0</v>
      </c>
      <c r="AC168" s="34">
        <v>1</v>
      </c>
      <c r="AD168" s="39">
        <v>5</v>
      </c>
      <c r="AE168" s="34">
        <v>3</v>
      </c>
      <c r="AF168" s="39">
        <v>37</v>
      </c>
      <c r="AG168" s="34">
        <v>57</v>
      </c>
      <c r="AH168" s="39">
        <v>40</v>
      </c>
      <c r="AI168" s="41">
        <v>55</v>
      </c>
      <c r="AJ168" s="39">
        <v>16</v>
      </c>
      <c r="AK168" s="41">
        <v>33</v>
      </c>
      <c r="AL168" s="33">
        <v>23</v>
      </c>
      <c r="AM168" s="151">
        <v>32</v>
      </c>
      <c r="AN168" s="41">
        <v>380</v>
      </c>
      <c r="AO168" s="121">
        <v>126</v>
      </c>
      <c r="AP168" s="42">
        <v>0</v>
      </c>
      <c r="AQ168" s="41">
        <v>0</v>
      </c>
      <c r="AR168" s="235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310</v>
      </c>
      <c r="D169" s="199">
        <f>SUM(F169+H169+J169+L169+N169+P169+R169+T169+V169+X169+Z169+AB169+AD169+AF169+AH169+AJ169+AL169)</f>
        <v>169</v>
      </c>
      <c r="E169" s="200">
        <f>SUM(G169+I169+K169+M169+O169+Q169+S169+U169+W169+Y169+AA169+AC169+AE169+AG169+AI169+AK169+AM169)</f>
        <v>141</v>
      </c>
      <c r="F169" s="105">
        <v>4</v>
      </c>
      <c r="G169" s="201">
        <v>13</v>
      </c>
      <c r="H169" s="105">
        <v>16</v>
      </c>
      <c r="I169" s="201">
        <v>3</v>
      </c>
      <c r="J169" s="105">
        <v>18</v>
      </c>
      <c r="K169" s="202">
        <v>6</v>
      </c>
      <c r="L169" s="105">
        <v>2</v>
      </c>
      <c r="M169" s="202">
        <v>6</v>
      </c>
      <c r="N169" s="105">
        <v>0</v>
      </c>
      <c r="O169" s="202">
        <v>5</v>
      </c>
      <c r="P169" s="105">
        <v>6</v>
      </c>
      <c r="Q169" s="202">
        <v>5</v>
      </c>
      <c r="R169" s="105">
        <v>1</v>
      </c>
      <c r="S169" s="202">
        <v>2</v>
      </c>
      <c r="T169" s="105">
        <v>0</v>
      </c>
      <c r="U169" s="202">
        <v>4</v>
      </c>
      <c r="V169" s="105">
        <v>4</v>
      </c>
      <c r="W169" s="202">
        <v>2</v>
      </c>
      <c r="X169" s="105">
        <v>0</v>
      </c>
      <c r="Y169" s="202">
        <v>18</v>
      </c>
      <c r="Z169" s="105">
        <v>6</v>
      </c>
      <c r="AA169" s="202">
        <v>6</v>
      </c>
      <c r="AB169" s="105">
        <v>18</v>
      </c>
      <c r="AC169" s="202">
        <v>6</v>
      </c>
      <c r="AD169" s="105">
        <v>27</v>
      </c>
      <c r="AE169" s="202">
        <v>14</v>
      </c>
      <c r="AF169" s="105">
        <v>15</v>
      </c>
      <c r="AG169" s="202">
        <v>5</v>
      </c>
      <c r="AH169" s="105">
        <v>20</v>
      </c>
      <c r="AI169" s="201">
        <v>26</v>
      </c>
      <c r="AJ169" s="105">
        <v>10</v>
      </c>
      <c r="AK169" s="201">
        <v>12</v>
      </c>
      <c r="AL169" s="203">
        <v>22</v>
      </c>
      <c r="AM169" s="204">
        <v>8</v>
      </c>
      <c r="AN169" s="201">
        <v>307</v>
      </c>
      <c r="AO169" s="205">
        <v>81</v>
      </c>
      <c r="AP169" s="109">
        <v>3</v>
      </c>
      <c r="AQ169" s="201">
        <v>13</v>
      </c>
      <c r="AR169" s="235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/>
      <c r="AO170" s="191"/>
      <c r="AP170" s="63"/>
      <c r="AQ170" s="59"/>
      <c r="AR170" s="235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057" t="s">
        <v>99</v>
      </c>
      <c r="B171" s="1058"/>
      <c r="C171" s="210">
        <f t="shared" ref="C171:AQ171" si="44">SUM(C160:C170)</f>
        <v>2814</v>
      </c>
      <c r="D171" s="211">
        <f t="shared" si="44"/>
        <v>1159</v>
      </c>
      <c r="E171" s="187">
        <f t="shared" si="44"/>
        <v>1655</v>
      </c>
      <c r="F171" s="71">
        <f t="shared" si="44"/>
        <v>51</v>
      </c>
      <c r="G171" s="132">
        <f t="shared" si="44"/>
        <v>71</v>
      </c>
      <c r="H171" s="71">
        <f t="shared" si="44"/>
        <v>40</v>
      </c>
      <c r="I171" s="132">
        <f t="shared" si="44"/>
        <v>25</v>
      </c>
      <c r="J171" s="485">
        <f t="shared" si="44"/>
        <v>44</v>
      </c>
      <c r="K171" s="486">
        <f t="shared" si="44"/>
        <v>38</v>
      </c>
      <c r="L171" s="485">
        <f t="shared" si="44"/>
        <v>18</v>
      </c>
      <c r="M171" s="486">
        <f t="shared" si="44"/>
        <v>32</v>
      </c>
      <c r="N171" s="485">
        <f t="shared" si="44"/>
        <v>17</v>
      </c>
      <c r="O171" s="486">
        <f t="shared" si="44"/>
        <v>25</v>
      </c>
      <c r="P171" s="485">
        <f t="shared" si="44"/>
        <v>33</v>
      </c>
      <c r="Q171" s="486">
        <f t="shared" si="44"/>
        <v>59</v>
      </c>
      <c r="R171" s="485">
        <f t="shared" si="44"/>
        <v>44</v>
      </c>
      <c r="S171" s="486">
        <f t="shared" si="44"/>
        <v>83</v>
      </c>
      <c r="T171" s="485">
        <f t="shared" si="44"/>
        <v>41</v>
      </c>
      <c r="U171" s="486">
        <f t="shared" si="44"/>
        <v>92</v>
      </c>
      <c r="V171" s="485">
        <f t="shared" si="44"/>
        <v>45</v>
      </c>
      <c r="W171" s="486">
        <f t="shared" si="44"/>
        <v>80</v>
      </c>
      <c r="X171" s="485">
        <f t="shared" si="44"/>
        <v>37</v>
      </c>
      <c r="Y171" s="486">
        <f t="shared" si="44"/>
        <v>128</v>
      </c>
      <c r="Z171" s="485">
        <f t="shared" si="44"/>
        <v>44</v>
      </c>
      <c r="AA171" s="486">
        <f t="shared" si="44"/>
        <v>111</v>
      </c>
      <c r="AB171" s="485">
        <f t="shared" si="44"/>
        <v>81</v>
      </c>
      <c r="AC171" s="486">
        <f t="shared" si="44"/>
        <v>119</v>
      </c>
      <c r="AD171" s="485">
        <f t="shared" si="44"/>
        <v>105</v>
      </c>
      <c r="AE171" s="486">
        <f t="shared" si="44"/>
        <v>147</v>
      </c>
      <c r="AF171" s="485">
        <f t="shared" si="44"/>
        <v>135</v>
      </c>
      <c r="AG171" s="486">
        <f t="shared" si="44"/>
        <v>159</v>
      </c>
      <c r="AH171" s="485">
        <f t="shared" si="44"/>
        <v>174</v>
      </c>
      <c r="AI171" s="486">
        <f t="shared" si="44"/>
        <v>183</v>
      </c>
      <c r="AJ171" s="485">
        <f t="shared" si="44"/>
        <v>112</v>
      </c>
      <c r="AK171" s="486">
        <f t="shared" si="44"/>
        <v>153</v>
      </c>
      <c r="AL171" s="531">
        <f t="shared" si="44"/>
        <v>138</v>
      </c>
      <c r="AM171" s="488">
        <f t="shared" si="44"/>
        <v>150</v>
      </c>
      <c r="AN171" s="132">
        <f t="shared" si="44"/>
        <v>2811</v>
      </c>
      <c r="AO171" s="131">
        <f t="shared" si="44"/>
        <v>1785</v>
      </c>
      <c r="AP171" s="66">
        <f t="shared" si="44"/>
        <v>3</v>
      </c>
      <c r="AQ171" s="132">
        <f t="shared" si="44"/>
        <v>13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532"/>
      <c r="C172" s="532"/>
      <c r="D172" s="532"/>
      <c r="E172" s="532"/>
      <c r="F172" s="532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43" t="s">
        <v>169</v>
      </c>
      <c r="B173" s="1034" t="s">
        <v>149</v>
      </c>
      <c r="C173" s="1021" t="s">
        <v>147</v>
      </c>
      <c r="D173" s="949"/>
      <c r="E173" s="944"/>
      <c r="F173" s="1050" t="s">
        <v>150</v>
      </c>
      <c r="G173" s="1052"/>
      <c r="H173" s="1052"/>
      <c r="I173" s="1052"/>
      <c r="J173" s="1052"/>
      <c r="K173" s="1052"/>
      <c r="L173" s="1052"/>
      <c r="M173" s="1052"/>
      <c r="N173" s="1052"/>
      <c r="O173" s="1052"/>
      <c r="P173" s="1052"/>
      <c r="Q173" s="1052"/>
      <c r="R173" s="1052"/>
      <c r="S173" s="1052"/>
      <c r="T173" s="1052"/>
      <c r="U173" s="1052"/>
      <c r="V173" s="1052"/>
      <c r="W173" s="1052"/>
      <c r="X173" s="1052"/>
      <c r="Y173" s="1052"/>
      <c r="Z173" s="1052"/>
      <c r="AA173" s="1052"/>
      <c r="AB173" s="1052"/>
      <c r="AC173" s="1052"/>
      <c r="AD173" s="1052"/>
      <c r="AE173" s="1052"/>
      <c r="AF173" s="1052"/>
      <c r="AG173" s="1052"/>
      <c r="AH173" s="1052"/>
      <c r="AI173" s="1052"/>
      <c r="AJ173" s="1052"/>
      <c r="AK173" s="1052"/>
      <c r="AL173" s="1052"/>
      <c r="AM173" s="1054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1034" t="s">
        <v>171</v>
      </c>
      <c r="AT173" s="1034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04"/>
      <c r="B174" s="989"/>
      <c r="C174" s="947"/>
      <c r="D174" s="950"/>
      <c r="E174" s="948"/>
      <c r="F174" s="1055" t="s">
        <v>13</v>
      </c>
      <c r="G174" s="1056"/>
      <c r="H174" s="1055" t="s">
        <v>14</v>
      </c>
      <c r="I174" s="1056"/>
      <c r="J174" s="1055" t="s">
        <v>15</v>
      </c>
      <c r="K174" s="1056"/>
      <c r="L174" s="1055" t="s">
        <v>16</v>
      </c>
      <c r="M174" s="1056"/>
      <c r="N174" s="1055" t="s">
        <v>17</v>
      </c>
      <c r="O174" s="1056"/>
      <c r="P174" s="1050" t="s">
        <v>18</v>
      </c>
      <c r="Q174" s="1051"/>
      <c r="R174" s="1050" t="s">
        <v>19</v>
      </c>
      <c r="S174" s="1051"/>
      <c r="T174" s="1050" t="s">
        <v>20</v>
      </c>
      <c r="U174" s="1051"/>
      <c r="V174" s="1050" t="s">
        <v>21</v>
      </c>
      <c r="W174" s="1051"/>
      <c r="X174" s="1050" t="s">
        <v>22</v>
      </c>
      <c r="Y174" s="1051"/>
      <c r="Z174" s="1050" t="s">
        <v>23</v>
      </c>
      <c r="AA174" s="1051"/>
      <c r="AB174" s="1050" t="s">
        <v>24</v>
      </c>
      <c r="AC174" s="1051"/>
      <c r="AD174" s="1050" t="s">
        <v>25</v>
      </c>
      <c r="AE174" s="1051"/>
      <c r="AF174" s="1050" t="s">
        <v>26</v>
      </c>
      <c r="AG174" s="1051"/>
      <c r="AH174" s="1050" t="s">
        <v>27</v>
      </c>
      <c r="AI174" s="1051"/>
      <c r="AJ174" s="1050" t="s">
        <v>28</v>
      </c>
      <c r="AK174" s="1051"/>
      <c r="AL174" s="1050" t="s">
        <v>29</v>
      </c>
      <c r="AM174" s="1054"/>
      <c r="AN174" s="952"/>
      <c r="AO174" s="971"/>
      <c r="AP174" s="972"/>
      <c r="AQ174" s="954"/>
      <c r="AR174" s="952"/>
      <c r="AS174" s="989"/>
      <c r="AT174" s="989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490" t="s">
        <v>154</v>
      </c>
      <c r="D175" s="533" t="s">
        <v>173</v>
      </c>
      <c r="E175" s="219" t="s">
        <v>174</v>
      </c>
      <c r="F175" s="442" t="s">
        <v>173</v>
      </c>
      <c r="G175" s="492" t="s">
        <v>174</v>
      </c>
      <c r="H175" s="493" t="s">
        <v>173</v>
      </c>
      <c r="I175" s="362" t="s">
        <v>174</v>
      </c>
      <c r="J175" s="442" t="s">
        <v>173</v>
      </c>
      <c r="K175" s="492" t="s">
        <v>174</v>
      </c>
      <c r="L175" s="442" t="s">
        <v>173</v>
      </c>
      <c r="M175" s="492" t="s">
        <v>174</v>
      </c>
      <c r="N175" s="442" t="s">
        <v>173</v>
      </c>
      <c r="O175" s="492" t="s">
        <v>174</v>
      </c>
      <c r="P175" s="493" t="s">
        <v>173</v>
      </c>
      <c r="Q175" s="362" t="s">
        <v>174</v>
      </c>
      <c r="R175" s="493" t="s">
        <v>173</v>
      </c>
      <c r="S175" s="362" t="s">
        <v>174</v>
      </c>
      <c r="T175" s="442" t="s">
        <v>173</v>
      </c>
      <c r="U175" s="492" t="s">
        <v>174</v>
      </c>
      <c r="V175" s="493" t="s">
        <v>173</v>
      </c>
      <c r="W175" s="362" t="s">
        <v>174</v>
      </c>
      <c r="X175" s="493" t="s">
        <v>173</v>
      </c>
      <c r="Y175" s="362" t="s">
        <v>174</v>
      </c>
      <c r="Z175" s="442" t="s">
        <v>173</v>
      </c>
      <c r="AA175" s="492" t="s">
        <v>174</v>
      </c>
      <c r="AB175" s="442" t="s">
        <v>173</v>
      </c>
      <c r="AC175" s="492" t="s">
        <v>174</v>
      </c>
      <c r="AD175" s="493" t="s">
        <v>173</v>
      </c>
      <c r="AE175" s="362" t="s">
        <v>174</v>
      </c>
      <c r="AF175" s="493" t="s">
        <v>173</v>
      </c>
      <c r="AG175" s="362" t="s">
        <v>174</v>
      </c>
      <c r="AH175" s="442" t="s">
        <v>173</v>
      </c>
      <c r="AI175" s="492" t="s">
        <v>174</v>
      </c>
      <c r="AJ175" s="493" t="s">
        <v>173</v>
      </c>
      <c r="AK175" s="362" t="s">
        <v>174</v>
      </c>
      <c r="AL175" s="442" t="s">
        <v>173</v>
      </c>
      <c r="AM175" s="494" t="s">
        <v>174</v>
      </c>
      <c r="AN175" s="921"/>
      <c r="AO175" s="361" t="s">
        <v>175</v>
      </c>
      <c r="AP175" s="492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044" t="s">
        <v>177</v>
      </c>
      <c r="B176" s="495" t="s">
        <v>155</v>
      </c>
      <c r="C176" s="496">
        <f t="shared" ref="C176:C186" si="45">SUM(D176+E176)</f>
        <v>0</v>
      </c>
      <c r="D176" s="497">
        <f t="shared" ref="D176:D184" si="46">SUM(F176+H176+J176+L176+N176+P176+R176+T176+V176+X176+Z176+AB176+AD176+AF176+AH176+AJ176+AL176)</f>
        <v>0</v>
      </c>
      <c r="E176" s="498">
        <f t="shared" ref="E176:E184" si="47">SUM(G176+I176+K176+M176+O176+Q176+S176+U176+W176+Y176+AA176+AC176+AE176+AG176+AI176+AK176+AM176)</f>
        <v>0</v>
      </c>
      <c r="F176" s="499"/>
      <c r="G176" s="482"/>
      <c r="H176" s="499"/>
      <c r="I176" s="482"/>
      <c r="J176" s="499"/>
      <c r="K176" s="480"/>
      <c r="L176" s="499"/>
      <c r="M176" s="480"/>
      <c r="N176" s="499"/>
      <c r="O176" s="480"/>
      <c r="P176" s="499"/>
      <c r="Q176" s="480"/>
      <c r="R176" s="499"/>
      <c r="S176" s="480"/>
      <c r="T176" s="499"/>
      <c r="U176" s="480"/>
      <c r="V176" s="499"/>
      <c r="W176" s="480"/>
      <c r="X176" s="499"/>
      <c r="Y176" s="480"/>
      <c r="Z176" s="499"/>
      <c r="AA176" s="480"/>
      <c r="AB176" s="499"/>
      <c r="AC176" s="480"/>
      <c r="AD176" s="499"/>
      <c r="AE176" s="480"/>
      <c r="AF176" s="499"/>
      <c r="AG176" s="480"/>
      <c r="AH176" s="499"/>
      <c r="AI176" s="480"/>
      <c r="AJ176" s="499"/>
      <c r="AK176" s="480"/>
      <c r="AL176" s="500"/>
      <c r="AM176" s="481"/>
      <c r="AN176" s="482"/>
      <c r="AO176" s="484"/>
      <c r="AP176" s="482"/>
      <c r="AQ176" s="484"/>
      <c r="AR176" s="482"/>
      <c r="AS176" s="482"/>
      <c r="AT176" s="482"/>
      <c r="AU176" s="235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33</v>
      </c>
      <c r="D177" s="207">
        <f t="shared" si="46"/>
        <v>2</v>
      </c>
      <c r="E177" s="208">
        <f t="shared" si="47"/>
        <v>31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1</v>
      </c>
      <c r="L177" s="56">
        <v>0</v>
      </c>
      <c r="M177" s="58">
        <v>5</v>
      </c>
      <c r="N177" s="56">
        <v>0</v>
      </c>
      <c r="O177" s="58">
        <v>2</v>
      </c>
      <c r="P177" s="56">
        <v>1</v>
      </c>
      <c r="Q177" s="58">
        <v>9</v>
      </c>
      <c r="R177" s="56">
        <v>1</v>
      </c>
      <c r="S177" s="58">
        <v>5</v>
      </c>
      <c r="T177" s="56">
        <v>0</v>
      </c>
      <c r="U177" s="58">
        <v>2</v>
      </c>
      <c r="V177" s="56">
        <v>0</v>
      </c>
      <c r="W177" s="58">
        <v>1</v>
      </c>
      <c r="X177" s="56">
        <v>0</v>
      </c>
      <c r="Y177" s="58">
        <v>0</v>
      </c>
      <c r="Z177" s="56">
        <v>0</v>
      </c>
      <c r="AA177" s="58">
        <v>1</v>
      </c>
      <c r="AB177" s="56">
        <v>0</v>
      </c>
      <c r="AC177" s="58">
        <v>0</v>
      </c>
      <c r="AD177" s="56">
        <v>0</v>
      </c>
      <c r="AE177" s="58">
        <v>4</v>
      </c>
      <c r="AF177" s="56">
        <v>0</v>
      </c>
      <c r="AG177" s="58">
        <v>0</v>
      </c>
      <c r="AH177" s="56">
        <v>0</v>
      </c>
      <c r="AI177" s="58">
        <v>1</v>
      </c>
      <c r="AJ177" s="56">
        <v>0</v>
      </c>
      <c r="AK177" s="58">
        <v>0</v>
      </c>
      <c r="AL177" s="60">
        <v>0</v>
      </c>
      <c r="AM177" s="209">
        <v>0</v>
      </c>
      <c r="AN177" s="59">
        <v>33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35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045" t="s">
        <v>178</v>
      </c>
      <c r="B178" s="495" t="s">
        <v>155</v>
      </c>
      <c r="C178" s="496">
        <f t="shared" si="45"/>
        <v>0</v>
      </c>
      <c r="D178" s="497">
        <f t="shared" si="46"/>
        <v>0</v>
      </c>
      <c r="E178" s="498">
        <f>SUM(G178+I178+K178+M178+O178+Q178+S178+U178+W178+Y178+AA178+AC178+AE178+AG178+AI178+AK178+AM178)</f>
        <v>0</v>
      </c>
      <c r="F178" s="499"/>
      <c r="G178" s="482"/>
      <c r="H178" s="499"/>
      <c r="I178" s="482"/>
      <c r="J178" s="499"/>
      <c r="K178" s="480"/>
      <c r="L178" s="499"/>
      <c r="M178" s="480"/>
      <c r="N178" s="499"/>
      <c r="O178" s="480"/>
      <c r="P178" s="499"/>
      <c r="Q178" s="480"/>
      <c r="R178" s="499"/>
      <c r="S178" s="480"/>
      <c r="T178" s="499"/>
      <c r="U178" s="480"/>
      <c r="V178" s="499"/>
      <c r="W178" s="480"/>
      <c r="X178" s="499"/>
      <c r="Y178" s="480"/>
      <c r="Z178" s="499"/>
      <c r="AA178" s="480"/>
      <c r="AB178" s="499"/>
      <c r="AC178" s="480"/>
      <c r="AD178" s="499"/>
      <c r="AE178" s="480"/>
      <c r="AF178" s="499"/>
      <c r="AG178" s="480"/>
      <c r="AH178" s="499"/>
      <c r="AI178" s="480"/>
      <c r="AJ178" s="499"/>
      <c r="AK178" s="480"/>
      <c r="AL178" s="500"/>
      <c r="AM178" s="481"/>
      <c r="AN178" s="482"/>
      <c r="AO178" s="484"/>
      <c r="AP178" s="482"/>
      <c r="AQ178" s="484"/>
      <c r="AR178" s="482">
        <v>0</v>
      </c>
      <c r="AS178" s="482">
        <v>0</v>
      </c>
      <c r="AT178" s="482">
        <v>0</v>
      </c>
      <c r="AU178" s="235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35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/>
      <c r="AO180" s="63"/>
      <c r="AP180" s="59"/>
      <c r="AQ180" s="63"/>
      <c r="AR180" s="59">
        <v>0</v>
      </c>
      <c r="AS180" s="59">
        <v>0</v>
      </c>
      <c r="AT180" s="59">
        <v>0</v>
      </c>
      <c r="AU180" s="235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495" t="s">
        <v>155</v>
      </c>
      <c r="C181" s="496">
        <f t="shared" si="45"/>
        <v>0</v>
      </c>
      <c r="D181" s="497">
        <f t="shared" si="46"/>
        <v>0</v>
      </c>
      <c r="E181" s="498">
        <f t="shared" si="47"/>
        <v>0</v>
      </c>
      <c r="F181" s="499"/>
      <c r="G181" s="482"/>
      <c r="H181" s="499"/>
      <c r="I181" s="482"/>
      <c r="J181" s="499"/>
      <c r="K181" s="480"/>
      <c r="L181" s="499"/>
      <c r="M181" s="480"/>
      <c r="N181" s="499"/>
      <c r="O181" s="480"/>
      <c r="P181" s="499"/>
      <c r="Q181" s="480"/>
      <c r="R181" s="499"/>
      <c r="S181" s="480"/>
      <c r="T181" s="499"/>
      <c r="U181" s="480"/>
      <c r="V181" s="499"/>
      <c r="W181" s="482"/>
      <c r="X181" s="499"/>
      <c r="Y181" s="480"/>
      <c r="Z181" s="499"/>
      <c r="AA181" s="480"/>
      <c r="AB181" s="499"/>
      <c r="AC181" s="480"/>
      <c r="AD181" s="499"/>
      <c r="AE181" s="480"/>
      <c r="AF181" s="499"/>
      <c r="AG181" s="480"/>
      <c r="AH181" s="499"/>
      <c r="AI181" s="480"/>
      <c r="AJ181" s="499"/>
      <c r="AK181" s="480"/>
      <c r="AL181" s="500"/>
      <c r="AM181" s="481"/>
      <c r="AN181" s="482"/>
      <c r="AO181" s="484"/>
      <c r="AP181" s="482"/>
      <c r="AQ181" s="484"/>
      <c r="AR181" s="482">
        <v>0</v>
      </c>
      <c r="AS181" s="482">
        <v>0</v>
      </c>
      <c r="AT181" s="482">
        <v>0</v>
      </c>
      <c r="AU181" s="235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207</v>
      </c>
      <c r="D182" s="182">
        <f t="shared" si="46"/>
        <v>155</v>
      </c>
      <c r="E182" s="183">
        <f t="shared" si="47"/>
        <v>52</v>
      </c>
      <c r="F182" s="56">
        <v>1</v>
      </c>
      <c r="G182" s="59">
        <v>0</v>
      </c>
      <c r="H182" s="56">
        <v>0</v>
      </c>
      <c r="I182" s="59">
        <v>0</v>
      </c>
      <c r="J182" s="56">
        <v>0</v>
      </c>
      <c r="K182" s="58">
        <v>0</v>
      </c>
      <c r="L182" s="56">
        <v>0</v>
      </c>
      <c r="M182" s="58">
        <v>0</v>
      </c>
      <c r="N182" s="56">
        <v>11</v>
      </c>
      <c r="O182" s="58">
        <v>0</v>
      </c>
      <c r="P182" s="56">
        <v>18</v>
      </c>
      <c r="Q182" s="58">
        <v>3</v>
      </c>
      <c r="R182" s="56">
        <v>25</v>
      </c>
      <c r="S182" s="58">
        <v>12</v>
      </c>
      <c r="T182" s="56">
        <v>27</v>
      </c>
      <c r="U182" s="58">
        <v>6</v>
      </c>
      <c r="V182" s="56">
        <v>19</v>
      </c>
      <c r="W182" s="58">
        <v>12</v>
      </c>
      <c r="X182" s="56">
        <v>25</v>
      </c>
      <c r="Y182" s="58">
        <v>8</v>
      </c>
      <c r="Z182" s="56">
        <v>6</v>
      </c>
      <c r="AA182" s="58">
        <v>6</v>
      </c>
      <c r="AB182" s="56">
        <v>12</v>
      </c>
      <c r="AC182" s="58">
        <v>5</v>
      </c>
      <c r="AD182" s="56">
        <v>3</v>
      </c>
      <c r="AE182" s="58">
        <v>0</v>
      </c>
      <c r="AF182" s="56">
        <v>2</v>
      </c>
      <c r="AG182" s="58">
        <v>0</v>
      </c>
      <c r="AH182" s="56">
        <v>4</v>
      </c>
      <c r="AI182" s="58">
        <v>0</v>
      </c>
      <c r="AJ182" s="56">
        <v>1</v>
      </c>
      <c r="AK182" s="58">
        <v>0</v>
      </c>
      <c r="AL182" s="60">
        <v>1</v>
      </c>
      <c r="AM182" s="209">
        <v>0</v>
      </c>
      <c r="AN182" s="59">
        <v>207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35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495" t="s">
        <v>155</v>
      </c>
      <c r="C183" s="496">
        <f t="shared" si="45"/>
        <v>0</v>
      </c>
      <c r="D183" s="497">
        <f t="shared" si="46"/>
        <v>0</v>
      </c>
      <c r="E183" s="498">
        <f t="shared" si="47"/>
        <v>0</v>
      </c>
      <c r="F183" s="499"/>
      <c r="G183" s="482"/>
      <c r="H183" s="499"/>
      <c r="I183" s="482"/>
      <c r="J183" s="499"/>
      <c r="K183" s="480"/>
      <c r="L183" s="499"/>
      <c r="M183" s="480"/>
      <c r="N183" s="499"/>
      <c r="O183" s="480"/>
      <c r="P183" s="499"/>
      <c r="Q183" s="480"/>
      <c r="R183" s="499"/>
      <c r="S183" s="480"/>
      <c r="T183" s="499"/>
      <c r="U183" s="480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482"/>
      <c r="AO183" s="484"/>
      <c r="AP183" s="482"/>
      <c r="AQ183" s="484"/>
      <c r="AR183" s="482">
        <v>0</v>
      </c>
      <c r="AS183" s="482">
        <v>0</v>
      </c>
      <c r="AT183" s="482">
        <v>0</v>
      </c>
      <c r="AU183" s="235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6</v>
      </c>
      <c r="D184" s="182">
        <f t="shared" si="46"/>
        <v>4</v>
      </c>
      <c r="E184" s="183">
        <f t="shared" si="47"/>
        <v>2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0</v>
      </c>
      <c r="M184" s="58">
        <v>0</v>
      </c>
      <c r="N184" s="56">
        <v>0</v>
      </c>
      <c r="O184" s="58">
        <v>0</v>
      </c>
      <c r="P184" s="56">
        <v>0</v>
      </c>
      <c r="Q184" s="58">
        <v>1</v>
      </c>
      <c r="R184" s="56">
        <v>1</v>
      </c>
      <c r="S184" s="58">
        <v>0</v>
      </c>
      <c r="T184" s="56">
        <v>0</v>
      </c>
      <c r="U184" s="58">
        <v>1</v>
      </c>
      <c r="V184" s="113">
        <v>2</v>
      </c>
      <c r="W184" s="28">
        <v>0</v>
      </c>
      <c r="X184" s="29">
        <v>0</v>
      </c>
      <c r="Y184" s="30">
        <v>0</v>
      </c>
      <c r="Z184" s="29">
        <v>1</v>
      </c>
      <c r="AA184" s="30">
        <v>0</v>
      </c>
      <c r="AB184" s="29">
        <v>0</v>
      </c>
      <c r="AC184" s="30">
        <v>0</v>
      </c>
      <c r="AD184" s="29">
        <v>0</v>
      </c>
      <c r="AE184" s="30">
        <v>0</v>
      </c>
      <c r="AF184" s="29">
        <v>0</v>
      </c>
      <c r="AG184" s="30">
        <v>0</v>
      </c>
      <c r="AH184" s="29">
        <v>0</v>
      </c>
      <c r="AI184" s="30">
        <v>0</v>
      </c>
      <c r="AJ184" s="29">
        <v>0</v>
      </c>
      <c r="AK184" s="30">
        <v>0</v>
      </c>
      <c r="AL184" s="53">
        <v>0</v>
      </c>
      <c r="AM184" s="178">
        <v>0</v>
      </c>
      <c r="AN184" s="28">
        <v>6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35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034" t="s">
        <v>182</v>
      </c>
      <c r="B185" s="495" t="s">
        <v>155</v>
      </c>
      <c r="C185" s="501">
        <f t="shared" si="45"/>
        <v>0</v>
      </c>
      <c r="D185" s="530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502"/>
      <c r="G185" s="228"/>
      <c r="H185" s="502"/>
      <c r="I185" s="228"/>
      <c r="J185" s="502"/>
      <c r="K185" s="228"/>
      <c r="L185" s="534"/>
      <c r="M185" s="455"/>
      <c r="N185" s="456"/>
      <c r="O185" s="455"/>
      <c r="P185" s="456"/>
      <c r="Q185" s="455"/>
      <c r="R185" s="456"/>
      <c r="S185" s="455"/>
      <c r="T185" s="456"/>
      <c r="U185" s="455"/>
      <c r="V185" s="456"/>
      <c r="W185" s="455"/>
      <c r="X185" s="456"/>
      <c r="Y185" s="455"/>
      <c r="Z185" s="456"/>
      <c r="AA185" s="455"/>
      <c r="AB185" s="456"/>
      <c r="AC185" s="455"/>
      <c r="AD185" s="456"/>
      <c r="AE185" s="455"/>
      <c r="AF185" s="456"/>
      <c r="AG185" s="455"/>
      <c r="AH185" s="456"/>
      <c r="AI185" s="455"/>
      <c r="AJ185" s="456"/>
      <c r="AK185" s="455"/>
      <c r="AL185" s="445"/>
      <c r="AM185" s="457"/>
      <c r="AN185" s="169"/>
      <c r="AO185" s="327"/>
      <c r="AP185" s="169"/>
      <c r="AQ185" s="327"/>
      <c r="AR185" s="169"/>
      <c r="AS185" s="169"/>
      <c r="AT185" s="169"/>
      <c r="AU185" s="235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535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/>
      <c r="AO186" s="63"/>
      <c r="AP186" s="59"/>
      <c r="AQ186" s="63"/>
      <c r="AR186" s="59"/>
      <c r="AS186" s="59"/>
      <c r="AT186" s="59"/>
      <c r="AU186" s="235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22670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",[8]NOMBRE!B2," - ","( ",[8]NOMBRE!C2,[8]NOMBRE!D2,[8]NOMBRE!E2,[8]NOMBRE!F2,[8]NOMBRE!G2,"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",[8]NOMBRE!B6," - ","( ",[8]NOMBRE!C6,[8]NOMBRE!D6," )")</f>
        <v>MES: MAYO - ( 05 )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",[8]NOMBRE!B7)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059" t="s">
        <v>234</v>
      </c>
      <c r="C8" s="1060"/>
      <c r="D8" s="1060"/>
      <c r="E8" s="1060"/>
      <c r="F8" s="1060"/>
      <c r="G8" s="1060"/>
      <c r="H8" s="1060"/>
      <c r="I8" s="1060"/>
      <c r="J8" s="1060"/>
      <c r="K8" s="1060"/>
      <c r="L8" s="1060"/>
      <c r="M8" s="1060"/>
      <c r="N8" s="1060"/>
      <c r="O8" s="1060"/>
      <c r="P8" s="1060"/>
      <c r="Q8" s="1060"/>
      <c r="R8" s="1060"/>
      <c r="S8" s="1060"/>
      <c r="T8" s="1060"/>
      <c r="U8" s="1060"/>
      <c r="V8" s="1061"/>
      <c r="W8" s="1008" t="s">
        <v>5</v>
      </c>
      <c r="X8" s="916"/>
      <c r="Y8" s="916"/>
      <c r="Z8" s="916"/>
      <c r="AA8" s="916"/>
      <c r="AB8" s="916"/>
      <c r="AC8" s="916"/>
      <c r="AD8" s="917"/>
      <c r="AE8" s="1049" t="s">
        <v>6</v>
      </c>
      <c r="AF8" s="1049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1009"/>
      <c r="B9" s="1034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034" t="s">
        <v>9</v>
      </c>
      <c r="U9" s="1062" t="s">
        <v>10</v>
      </c>
      <c r="V9" s="1063"/>
      <c r="W9" s="1064" t="s">
        <v>11</v>
      </c>
      <c r="X9" s="1064"/>
      <c r="Y9" s="1064"/>
      <c r="Z9" s="1063"/>
      <c r="AA9" s="1062" t="s">
        <v>12</v>
      </c>
      <c r="AB9" s="1064"/>
      <c r="AC9" s="1064"/>
      <c r="AD9" s="1063"/>
      <c r="AE9" s="1049"/>
      <c r="AF9" s="1049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493" t="s">
        <v>13</v>
      </c>
      <c r="D10" s="536" t="s">
        <v>14</v>
      </c>
      <c r="E10" s="505" t="s">
        <v>15</v>
      </c>
      <c r="F10" s="505" t="s">
        <v>16</v>
      </c>
      <c r="G10" s="505" t="s">
        <v>17</v>
      </c>
      <c r="H10" s="506" t="s">
        <v>18</v>
      </c>
      <c r="I10" s="506" t="s">
        <v>19</v>
      </c>
      <c r="J10" s="506" t="s">
        <v>20</v>
      </c>
      <c r="K10" s="506" t="s">
        <v>21</v>
      </c>
      <c r="L10" s="506" t="s">
        <v>22</v>
      </c>
      <c r="M10" s="506" t="s">
        <v>23</v>
      </c>
      <c r="N10" s="506" t="s">
        <v>24</v>
      </c>
      <c r="O10" s="506" t="s">
        <v>25</v>
      </c>
      <c r="P10" s="506" t="s">
        <v>26</v>
      </c>
      <c r="Q10" s="506" t="s">
        <v>27</v>
      </c>
      <c r="R10" s="506" t="s">
        <v>28</v>
      </c>
      <c r="S10" s="492" t="s">
        <v>29</v>
      </c>
      <c r="T10" s="921"/>
      <c r="U10" s="537" t="s">
        <v>30</v>
      </c>
      <c r="V10" s="492" t="s">
        <v>31</v>
      </c>
      <c r="W10" s="540" t="s">
        <v>32</v>
      </c>
      <c r="X10" s="508" t="s">
        <v>33</v>
      </c>
      <c r="Y10" s="505" t="s">
        <v>34</v>
      </c>
      <c r="Z10" s="492" t="s">
        <v>35</v>
      </c>
      <c r="AA10" s="508" t="s">
        <v>32</v>
      </c>
      <c r="AB10" s="508" t="s">
        <v>33</v>
      </c>
      <c r="AC10" s="505" t="s">
        <v>34</v>
      </c>
      <c r="AD10" s="492" t="s">
        <v>36</v>
      </c>
      <c r="AE10" s="493" t="s">
        <v>37</v>
      </c>
      <c r="AF10" s="492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533</v>
      </c>
      <c r="C11" s="499">
        <v>118</v>
      </c>
      <c r="D11" s="509">
        <v>283</v>
      </c>
      <c r="E11" s="509">
        <v>113</v>
      </c>
      <c r="F11" s="509">
        <v>19</v>
      </c>
      <c r="G11" s="510">
        <v>0</v>
      </c>
      <c r="H11" s="510">
        <v>0</v>
      </c>
      <c r="I11" s="510">
        <v>0</v>
      </c>
      <c r="J11" s="510">
        <v>0</v>
      </c>
      <c r="K11" s="510">
        <v>0</v>
      </c>
      <c r="L11" s="510">
        <v>0</v>
      </c>
      <c r="M11" s="510">
        <v>0</v>
      </c>
      <c r="N11" s="510">
        <v>0</v>
      </c>
      <c r="O11" s="510">
        <v>0</v>
      </c>
      <c r="P11" s="510">
        <v>0</v>
      </c>
      <c r="Q11" s="510">
        <v>0</v>
      </c>
      <c r="R11" s="510">
        <v>0</v>
      </c>
      <c r="S11" s="511">
        <v>0</v>
      </c>
      <c r="T11" s="28">
        <v>533</v>
      </c>
      <c r="U11" s="29">
        <v>271</v>
      </c>
      <c r="V11" s="30">
        <v>262</v>
      </c>
      <c r="W11" s="25">
        <f>SUM(X11+Y11+Z11)</f>
        <v>213</v>
      </c>
      <c r="X11" s="29">
        <v>20</v>
      </c>
      <c r="Y11" s="31">
        <v>193</v>
      </c>
      <c r="Z11" s="30">
        <v>0</v>
      </c>
      <c r="AA11" s="236">
        <f>SUM(AB11+AC11+AD11)</f>
        <v>4</v>
      </c>
      <c r="AB11" s="29">
        <v>0</v>
      </c>
      <c r="AC11" s="31">
        <v>4</v>
      </c>
      <c r="AD11" s="30">
        <v>0</v>
      </c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1385</v>
      </c>
      <c r="C12" s="39">
        <v>0</v>
      </c>
      <c r="D12" s="40">
        <v>0</v>
      </c>
      <c r="E12" s="40">
        <v>0</v>
      </c>
      <c r="F12" s="40">
        <v>21</v>
      </c>
      <c r="G12" s="40">
        <v>30</v>
      </c>
      <c r="H12" s="40">
        <v>85</v>
      </c>
      <c r="I12" s="40">
        <v>78</v>
      </c>
      <c r="J12" s="40">
        <v>72</v>
      </c>
      <c r="K12" s="40">
        <v>85</v>
      </c>
      <c r="L12" s="40">
        <v>71</v>
      </c>
      <c r="M12" s="40">
        <v>104</v>
      </c>
      <c r="N12" s="40">
        <v>139</v>
      </c>
      <c r="O12" s="40">
        <v>156</v>
      </c>
      <c r="P12" s="40">
        <v>155</v>
      </c>
      <c r="Q12" s="40">
        <v>140</v>
      </c>
      <c r="R12" s="40">
        <v>102</v>
      </c>
      <c r="S12" s="34">
        <v>147</v>
      </c>
      <c r="T12" s="41">
        <v>1385</v>
      </c>
      <c r="U12" s="39">
        <v>519</v>
      </c>
      <c r="V12" s="34">
        <v>866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6">
        <f t="shared" ref="AA12:AA37" si="11">SUM(AB12+AC12+AD12)</f>
        <v>438</v>
      </c>
      <c r="AB12" s="39">
        <v>37</v>
      </c>
      <c r="AC12" s="42">
        <v>401</v>
      </c>
      <c r="AD12" s="34">
        <v>0</v>
      </c>
      <c r="AE12" s="33"/>
      <c r="AF12" s="34"/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6">
        <f t="shared" si="11"/>
        <v>0</v>
      </c>
      <c r="AB13" s="39">
        <v>0</v>
      </c>
      <c r="AC13" s="42">
        <v>0</v>
      </c>
      <c r="AD13" s="34">
        <v>0</v>
      </c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71</v>
      </c>
      <c r="C14" s="39">
        <v>17</v>
      </c>
      <c r="D14" s="40">
        <v>32</v>
      </c>
      <c r="E14" s="40">
        <v>17</v>
      </c>
      <c r="F14" s="40">
        <v>5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71</v>
      </c>
      <c r="U14" s="39">
        <v>40</v>
      </c>
      <c r="V14" s="34">
        <v>31</v>
      </c>
      <c r="W14" s="38">
        <f t="shared" si="10"/>
        <v>9</v>
      </c>
      <c r="X14" s="39">
        <v>1</v>
      </c>
      <c r="Y14" s="40">
        <v>8</v>
      </c>
      <c r="Z14" s="34">
        <v>0</v>
      </c>
      <c r="AA14" s="236">
        <f t="shared" si="11"/>
        <v>3</v>
      </c>
      <c r="AB14" s="39">
        <v>0</v>
      </c>
      <c r="AC14" s="42">
        <v>3</v>
      </c>
      <c r="AD14" s="34">
        <v>0</v>
      </c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84</v>
      </c>
      <c r="C15" s="39">
        <v>0</v>
      </c>
      <c r="D15" s="40">
        <v>0</v>
      </c>
      <c r="E15" s="40">
        <v>0</v>
      </c>
      <c r="F15" s="40">
        <v>0</v>
      </c>
      <c r="G15" s="40">
        <v>1</v>
      </c>
      <c r="H15" s="40">
        <v>3</v>
      </c>
      <c r="I15" s="40">
        <v>0</v>
      </c>
      <c r="J15" s="40">
        <v>1</v>
      </c>
      <c r="K15" s="40">
        <v>0</v>
      </c>
      <c r="L15" s="40">
        <v>7</v>
      </c>
      <c r="M15" s="40">
        <v>11</v>
      </c>
      <c r="N15" s="40">
        <v>6</v>
      </c>
      <c r="O15" s="40">
        <v>15</v>
      </c>
      <c r="P15" s="40">
        <v>9</v>
      </c>
      <c r="Q15" s="40">
        <v>8</v>
      </c>
      <c r="R15" s="40">
        <v>13</v>
      </c>
      <c r="S15" s="34">
        <v>10</v>
      </c>
      <c r="T15" s="41">
        <v>84</v>
      </c>
      <c r="U15" s="39">
        <v>28</v>
      </c>
      <c r="V15" s="34">
        <v>56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13</v>
      </c>
      <c r="AB15" s="39">
        <v>5</v>
      </c>
      <c r="AC15" s="42">
        <v>8</v>
      </c>
      <c r="AD15" s="34">
        <v>0</v>
      </c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89</v>
      </c>
      <c r="C16" s="39">
        <v>24</v>
      </c>
      <c r="D16" s="40">
        <v>41</v>
      </c>
      <c r="E16" s="40">
        <v>19</v>
      </c>
      <c r="F16" s="40">
        <v>5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89</v>
      </c>
      <c r="U16" s="39">
        <v>58</v>
      </c>
      <c r="V16" s="34">
        <v>31</v>
      </c>
      <c r="W16" s="38">
        <f t="shared" si="10"/>
        <v>19</v>
      </c>
      <c r="X16" s="39">
        <v>1</v>
      </c>
      <c r="Y16" s="40">
        <v>18</v>
      </c>
      <c r="Z16" s="34">
        <v>0</v>
      </c>
      <c r="AA16" s="45">
        <f t="shared" si="11"/>
        <v>0</v>
      </c>
      <c r="AB16" s="39">
        <v>0</v>
      </c>
      <c r="AC16" s="42">
        <v>0</v>
      </c>
      <c r="AD16" s="34">
        <v>0</v>
      </c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272</v>
      </c>
      <c r="C17" s="39">
        <v>0</v>
      </c>
      <c r="D17" s="40">
        <v>0</v>
      </c>
      <c r="E17" s="40">
        <v>0</v>
      </c>
      <c r="F17" s="40">
        <v>0</v>
      </c>
      <c r="G17" s="40">
        <v>2</v>
      </c>
      <c r="H17" s="40">
        <v>1</v>
      </c>
      <c r="I17" s="40">
        <v>5</v>
      </c>
      <c r="J17" s="40">
        <v>4</v>
      </c>
      <c r="K17" s="40">
        <v>3</v>
      </c>
      <c r="L17" s="40">
        <v>9</v>
      </c>
      <c r="M17" s="40">
        <v>15</v>
      </c>
      <c r="N17" s="40">
        <v>31</v>
      </c>
      <c r="O17" s="40">
        <v>32</v>
      </c>
      <c r="P17" s="40">
        <v>43</v>
      </c>
      <c r="Q17" s="40">
        <v>35</v>
      </c>
      <c r="R17" s="40">
        <v>53</v>
      </c>
      <c r="S17" s="34">
        <v>39</v>
      </c>
      <c r="T17" s="41">
        <v>272</v>
      </c>
      <c r="U17" s="39">
        <v>153</v>
      </c>
      <c r="V17" s="34">
        <v>119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78</v>
      </c>
      <c r="AB17" s="39">
        <v>23</v>
      </c>
      <c r="AC17" s="42">
        <v>55</v>
      </c>
      <c r="AD17" s="34">
        <v>0</v>
      </c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149</v>
      </c>
      <c r="C19" s="39">
        <v>0</v>
      </c>
      <c r="D19" s="40">
        <v>0</v>
      </c>
      <c r="E19" s="40">
        <v>0</v>
      </c>
      <c r="F19" s="40">
        <v>4</v>
      </c>
      <c r="G19" s="40">
        <v>6</v>
      </c>
      <c r="H19" s="40">
        <v>8</v>
      </c>
      <c r="I19" s="40">
        <v>9</v>
      </c>
      <c r="J19" s="40">
        <v>11</v>
      </c>
      <c r="K19" s="40">
        <v>11</v>
      </c>
      <c r="L19" s="40">
        <v>20</v>
      </c>
      <c r="M19" s="40">
        <v>14</v>
      </c>
      <c r="N19" s="40">
        <v>10</v>
      </c>
      <c r="O19" s="40">
        <v>20</v>
      </c>
      <c r="P19" s="40">
        <v>15</v>
      </c>
      <c r="Q19" s="40">
        <v>10</v>
      </c>
      <c r="R19" s="40">
        <v>7</v>
      </c>
      <c r="S19" s="34">
        <v>4</v>
      </c>
      <c r="T19" s="41">
        <v>149</v>
      </c>
      <c r="U19" s="39">
        <v>24</v>
      </c>
      <c r="V19" s="34">
        <v>125</v>
      </c>
      <c r="W19" s="38">
        <f t="shared" si="10"/>
        <v>0</v>
      </c>
      <c r="X19" s="39">
        <v>0</v>
      </c>
      <c r="Y19" s="40">
        <v>0</v>
      </c>
      <c r="Z19" s="34">
        <v>0</v>
      </c>
      <c r="AA19" s="45">
        <f t="shared" si="11"/>
        <v>78</v>
      </c>
      <c r="AB19" s="39">
        <v>14</v>
      </c>
      <c r="AC19" s="42">
        <v>64</v>
      </c>
      <c r="AD19" s="34">
        <v>0</v>
      </c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65</v>
      </c>
      <c r="C21" s="39">
        <v>0</v>
      </c>
      <c r="D21" s="40">
        <v>0</v>
      </c>
      <c r="E21" s="40">
        <v>0</v>
      </c>
      <c r="F21" s="40">
        <v>0</v>
      </c>
      <c r="G21" s="40">
        <v>1</v>
      </c>
      <c r="H21" s="40">
        <v>0</v>
      </c>
      <c r="I21" s="40">
        <v>4</v>
      </c>
      <c r="J21" s="40">
        <v>4</v>
      </c>
      <c r="K21" s="40">
        <v>1</v>
      </c>
      <c r="L21" s="40">
        <v>4</v>
      </c>
      <c r="M21" s="40">
        <v>7</v>
      </c>
      <c r="N21" s="40">
        <v>11</v>
      </c>
      <c r="O21" s="40">
        <v>7</v>
      </c>
      <c r="P21" s="40">
        <v>14</v>
      </c>
      <c r="Q21" s="40">
        <v>6</v>
      </c>
      <c r="R21" s="40">
        <v>3</v>
      </c>
      <c r="S21" s="34">
        <v>3</v>
      </c>
      <c r="T21" s="41">
        <v>65</v>
      </c>
      <c r="U21" s="39">
        <v>16</v>
      </c>
      <c r="V21" s="34">
        <v>49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28</v>
      </c>
      <c r="AB21" s="39">
        <v>3</v>
      </c>
      <c r="AC21" s="42">
        <v>25</v>
      </c>
      <c r="AD21" s="34">
        <v>0</v>
      </c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67</v>
      </c>
      <c r="C31" s="39">
        <v>3</v>
      </c>
      <c r="D31" s="40">
        <v>4</v>
      </c>
      <c r="E31" s="40">
        <v>1</v>
      </c>
      <c r="F31" s="40">
        <v>2</v>
      </c>
      <c r="G31" s="40">
        <v>1</v>
      </c>
      <c r="H31" s="40">
        <v>1</v>
      </c>
      <c r="I31" s="40">
        <v>4</v>
      </c>
      <c r="J31" s="40">
        <v>3</v>
      </c>
      <c r="K31" s="40">
        <v>3</v>
      </c>
      <c r="L31" s="40">
        <v>3</v>
      </c>
      <c r="M31" s="40">
        <v>4</v>
      </c>
      <c r="N31" s="40">
        <v>4</v>
      </c>
      <c r="O31" s="40">
        <v>13</v>
      </c>
      <c r="P31" s="40">
        <v>3</v>
      </c>
      <c r="Q31" s="40">
        <v>3</v>
      </c>
      <c r="R31" s="40">
        <v>9</v>
      </c>
      <c r="S31" s="34">
        <v>6</v>
      </c>
      <c r="T31" s="41">
        <v>67</v>
      </c>
      <c r="U31" s="39">
        <v>25</v>
      </c>
      <c r="V31" s="34">
        <v>42</v>
      </c>
      <c r="W31" s="38">
        <f t="shared" si="10"/>
        <v>6</v>
      </c>
      <c r="X31" s="39">
        <v>2</v>
      </c>
      <c r="Y31" s="40">
        <v>4</v>
      </c>
      <c r="Z31" s="34">
        <v>0</v>
      </c>
      <c r="AA31" s="45">
        <f t="shared" si="11"/>
        <v>32</v>
      </c>
      <c r="AB31" s="39">
        <v>11</v>
      </c>
      <c r="AC31" s="42">
        <v>21</v>
      </c>
      <c r="AD31" s="34">
        <v>0</v>
      </c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/>
      <c r="Y35" s="40"/>
      <c r="Z35" s="34"/>
      <c r="AA35" s="45">
        <f t="shared" si="11"/>
        <v>0</v>
      </c>
      <c r="AB35" s="39">
        <v>0</v>
      </c>
      <c r="AC35" s="42">
        <v>0</v>
      </c>
      <c r="AD35" s="34">
        <v>0</v>
      </c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/>
      <c r="Y36" s="40"/>
      <c r="Z36" s="34"/>
      <c r="AA36" s="45">
        <f t="shared" si="11"/>
        <v>0</v>
      </c>
      <c r="AB36" s="39">
        <v>0</v>
      </c>
      <c r="AC36" s="42">
        <v>0</v>
      </c>
      <c r="AD36" s="34">
        <v>0</v>
      </c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/>
      <c r="Y37" s="40"/>
      <c r="Z37" s="34"/>
      <c r="AA37" s="45">
        <f t="shared" si="11"/>
        <v>0</v>
      </c>
      <c r="AB37" s="39">
        <v>0</v>
      </c>
      <c r="AC37" s="42">
        <v>0</v>
      </c>
      <c r="AD37" s="34">
        <v>0</v>
      </c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176</v>
      </c>
      <c r="C38" s="48">
        <v>72</v>
      </c>
      <c r="D38" s="47">
        <v>34</v>
      </c>
      <c r="E38" s="47">
        <v>53</v>
      </c>
      <c r="F38" s="47">
        <v>17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176</v>
      </c>
      <c r="U38" s="39">
        <v>131</v>
      </c>
      <c r="V38" s="34">
        <v>45</v>
      </c>
      <c r="W38" s="38">
        <f>SUM(X38+Y38+Z38)</f>
        <v>37</v>
      </c>
      <c r="X38" s="39">
        <v>17</v>
      </c>
      <c r="Y38" s="40">
        <v>20</v>
      </c>
      <c r="Z38" s="34">
        <v>0</v>
      </c>
      <c r="AA38" s="45">
        <f>SUM(AB38+AC38+AD38)</f>
        <v>2</v>
      </c>
      <c r="AB38" s="39">
        <v>0</v>
      </c>
      <c r="AC38" s="42">
        <v>2</v>
      </c>
      <c r="AD38" s="34">
        <v>0</v>
      </c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215</v>
      </c>
      <c r="C39" s="48">
        <v>0</v>
      </c>
      <c r="D39" s="47">
        <v>0</v>
      </c>
      <c r="E39" s="47">
        <v>0</v>
      </c>
      <c r="F39" s="40">
        <v>14</v>
      </c>
      <c r="G39" s="40">
        <v>10</v>
      </c>
      <c r="H39" s="40">
        <v>5</v>
      </c>
      <c r="I39" s="40">
        <v>0</v>
      </c>
      <c r="J39" s="40">
        <v>7</v>
      </c>
      <c r="K39" s="40">
        <v>15</v>
      </c>
      <c r="L39" s="40">
        <v>16</v>
      </c>
      <c r="M39" s="40">
        <v>19</v>
      </c>
      <c r="N39" s="40">
        <v>30</v>
      </c>
      <c r="O39" s="40">
        <v>15</v>
      </c>
      <c r="P39" s="40">
        <v>14</v>
      </c>
      <c r="Q39" s="40">
        <v>23</v>
      </c>
      <c r="R39" s="40">
        <v>24</v>
      </c>
      <c r="S39" s="34">
        <v>23</v>
      </c>
      <c r="T39" s="41">
        <v>215</v>
      </c>
      <c r="U39" s="39">
        <v>101</v>
      </c>
      <c r="V39" s="34">
        <v>114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102</v>
      </c>
      <c r="AB39" s="39">
        <v>33</v>
      </c>
      <c r="AC39" s="42">
        <v>69</v>
      </c>
      <c r="AD39" s="34">
        <v>0</v>
      </c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53</v>
      </c>
      <c r="C41" s="48">
        <v>2</v>
      </c>
      <c r="D41" s="47">
        <v>1</v>
      </c>
      <c r="E41" s="47">
        <v>20</v>
      </c>
      <c r="F41" s="40">
        <v>30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53</v>
      </c>
      <c r="U41" s="39">
        <v>22</v>
      </c>
      <c r="V41" s="34">
        <v>31</v>
      </c>
      <c r="W41" s="38">
        <f>SUM(X41+Y41+Z41)</f>
        <v>4</v>
      </c>
      <c r="X41" s="39">
        <v>0</v>
      </c>
      <c r="Y41" s="40">
        <v>4</v>
      </c>
      <c r="Z41" s="34">
        <v>0</v>
      </c>
      <c r="AA41" s="45">
        <f>SUM(AB41+AC41+AD41)</f>
        <v>6</v>
      </c>
      <c r="AB41" s="39">
        <v>4</v>
      </c>
      <c r="AC41" s="42">
        <v>2</v>
      </c>
      <c r="AD41" s="34">
        <v>0</v>
      </c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334</v>
      </c>
      <c r="C42" s="39">
        <v>0</v>
      </c>
      <c r="D42" s="40">
        <v>0</v>
      </c>
      <c r="E42" s="40">
        <v>0</v>
      </c>
      <c r="F42" s="40">
        <v>9</v>
      </c>
      <c r="G42" s="40">
        <v>23</v>
      </c>
      <c r="H42" s="40">
        <v>25</v>
      </c>
      <c r="I42" s="40">
        <v>21</v>
      </c>
      <c r="J42" s="40">
        <v>42</v>
      </c>
      <c r="K42" s="40">
        <v>28</v>
      </c>
      <c r="L42" s="40">
        <v>38</v>
      </c>
      <c r="M42" s="40">
        <v>26</v>
      </c>
      <c r="N42" s="40">
        <v>46</v>
      </c>
      <c r="O42" s="40">
        <v>24</v>
      </c>
      <c r="P42" s="40">
        <v>31</v>
      </c>
      <c r="Q42" s="40">
        <v>12</v>
      </c>
      <c r="R42" s="40">
        <v>8</v>
      </c>
      <c r="S42" s="34">
        <v>1</v>
      </c>
      <c r="T42" s="41">
        <v>334</v>
      </c>
      <c r="U42" s="39">
        <v>136</v>
      </c>
      <c r="V42" s="34">
        <v>198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32</v>
      </c>
      <c r="AB42" s="39">
        <v>9</v>
      </c>
      <c r="AC42" s="42">
        <v>23</v>
      </c>
      <c r="AD42" s="34">
        <v>0</v>
      </c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231</v>
      </c>
      <c r="C43" s="39">
        <v>121</v>
      </c>
      <c r="D43" s="40">
        <v>63</v>
      </c>
      <c r="E43" s="40">
        <v>46</v>
      </c>
      <c r="F43" s="40">
        <v>1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231</v>
      </c>
      <c r="U43" s="39">
        <v>207</v>
      </c>
      <c r="V43" s="34">
        <v>24</v>
      </c>
      <c r="W43" s="38">
        <f t="shared" si="13"/>
        <v>120</v>
      </c>
      <c r="X43" s="39">
        <v>49</v>
      </c>
      <c r="Y43" s="40">
        <v>71</v>
      </c>
      <c r="Z43" s="34">
        <v>0</v>
      </c>
      <c r="AA43" s="45">
        <f t="shared" ref="AA43:AA70" si="14">SUM(AB43+AC43+AD43)</f>
        <v>0</v>
      </c>
      <c r="AB43" s="39">
        <v>0</v>
      </c>
      <c r="AC43" s="42">
        <v>0</v>
      </c>
      <c r="AD43" s="34">
        <v>0</v>
      </c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694</v>
      </c>
      <c r="C44" s="39">
        <v>0</v>
      </c>
      <c r="D44" s="40">
        <v>0</v>
      </c>
      <c r="E44" s="40">
        <v>0</v>
      </c>
      <c r="F44" s="40">
        <v>17</v>
      </c>
      <c r="G44" s="40">
        <v>10</v>
      </c>
      <c r="H44" s="40">
        <v>18</v>
      </c>
      <c r="I44" s="40">
        <v>20</v>
      </c>
      <c r="J44" s="40">
        <v>35</v>
      </c>
      <c r="K44" s="40">
        <v>46</v>
      </c>
      <c r="L44" s="40">
        <v>61</v>
      </c>
      <c r="M44" s="40">
        <v>65</v>
      </c>
      <c r="N44" s="40">
        <v>81</v>
      </c>
      <c r="O44" s="40">
        <v>87</v>
      </c>
      <c r="P44" s="40">
        <v>75</v>
      </c>
      <c r="Q44" s="40">
        <v>77</v>
      </c>
      <c r="R44" s="40">
        <v>59</v>
      </c>
      <c r="S44" s="34">
        <v>43</v>
      </c>
      <c r="T44" s="41">
        <v>694</v>
      </c>
      <c r="U44" s="39">
        <v>251</v>
      </c>
      <c r="V44" s="34">
        <v>443</v>
      </c>
      <c r="W44" s="38">
        <f t="shared" si="13"/>
        <v>3</v>
      </c>
      <c r="X44" s="39">
        <v>3</v>
      </c>
      <c r="Y44" s="40">
        <v>0</v>
      </c>
      <c r="Z44" s="34">
        <v>0</v>
      </c>
      <c r="AA44" s="45">
        <f t="shared" si="14"/>
        <v>332</v>
      </c>
      <c r="AB44" s="39">
        <v>65</v>
      </c>
      <c r="AC44" s="42">
        <v>267</v>
      </c>
      <c r="AD44" s="34">
        <v>0</v>
      </c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88</v>
      </c>
      <c r="C50" s="39">
        <v>0</v>
      </c>
      <c r="D50" s="40">
        <v>0</v>
      </c>
      <c r="E50" s="40">
        <v>0</v>
      </c>
      <c r="F50" s="40">
        <v>6</v>
      </c>
      <c r="G50" s="40">
        <v>3</v>
      </c>
      <c r="H50" s="40">
        <v>2</v>
      </c>
      <c r="I50" s="40">
        <v>2</v>
      </c>
      <c r="J50" s="40">
        <v>2</v>
      </c>
      <c r="K50" s="40">
        <v>3</v>
      </c>
      <c r="L50" s="40">
        <v>2</v>
      </c>
      <c r="M50" s="40">
        <v>8</v>
      </c>
      <c r="N50" s="40">
        <v>6</v>
      </c>
      <c r="O50" s="40">
        <v>12</v>
      </c>
      <c r="P50" s="40">
        <v>10</v>
      </c>
      <c r="Q50" s="40">
        <v>6</v>
      </c>
      <c r="R50" s="40">
        <v>12</v>
      </c>
      <c r="S50" s="34">
        <v>14</v>
      </c>
      <c r="T50" s="41">
        <v>88</v>
      </c>
      <c r="U50" s="39">
        <v>38</v>
      </c>
      <c r="V50" s="34">
        <v>50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34</v>
      </c>
      <c r="AB50" s="39">
        <v>1</v>
      </c>
      <c r="AC50" s="42">
        <v>33</v>
      </c>
      <c r="AD50" s="34">
        <v>0</v>
      </c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32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3</v>
      </c>
      <c r="K51" s="40">
        <v>1</v>
      </c>
      <c r="L51" s="40">
        <v>0</v>
      </c>
      <c r="M51" s="40">
        <v>7</v>
      </c>
      <c r="N51" s="40">
        <v>2</v>
      </c>
      <c r="O51" s="40">
        <v>1</v>
      </c>
      <c r="P51" s="40">
        <v>6</v>
      </c>
      <c r="Q51" s="40">
        <v>7</v>
      </c>
      <c r="R51" s="40">
        <v>2</v>
      </c>
      <c r="S51" s="34">
        <v>2</v>
      </c>
      <c r="T51" s="41">
        <v>32</v>
      </c>
      <c r="U51" s="39">
        <v>13</v>
      </c>
      <c r="V51" s="34">
        <v>19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14</v>
      </c>
      <c r="AB51" s="39">
        <v>2</v>
      </c>
      <c r="AC51" s="42">
        <v>12</v>
      </c>
      <c r="AD51" s="34">
        <v>0</v>
      </c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34"/>
      <c r="T52" s="41"/>
      <c r="U52" s="39"/>
      <c r="V52" s="34"/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34"/>
      <c r="T53" s="41"/>
      <c r="U53" s="39"/>
      <c r="V53" s="34"/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297</v>
      </c>
      <c r="C54" s="39">
        <v>0</v>
      </c>
      <c r="D54" s="40">
        <v>1</v>
      </c>
      <c r="E54" s="40">
        <v>1</v>
      </c>
      <c r="F54" s="40">
        <v>2</v>
      </c>
      <c r="G54" s="40">
        <v>1</v>
      </c>
      <c r="H54" s="40">
        <v>3</v>
      </c>
      <c r="I54" s="40">
        <v>2</v>
      </c>
      <c r="J54" s="40">
        <v>3</v>
      </c>
      <c r="K54" s="40">
        <v>10</v>
      </c>
      <c r="L54" s="40">
        <v>11</v>
      </c>
      <c r="M54" s="40">
        <v>17</v>
      </c>
      <c r="N54" s="40">
        <v>21</v>
      </c>
      <c r="O54" s="40">
        <v>37</v>
      </c>
      <c r="P54" s="40">
        <v>42</v>
      </c>
      <c r="Q54" s="40">
        <v>45</v>
      </c>
      <c r="R54" s="40">
        <v>50</v>
      </c>
      <c r="S54" s="34">
        <v>51</v>
      </c>
      <c r="T54" s="41">
        <v>297</v>
      </c>
      <c r="U54" s="39">
        <v>148</v>
      </c>
      <c r="V54" s="34">
        <v>149</v>
      </c>
      <c r="W54" s="38">
        <f t="shared" si="13"/>
        <v>5</v>
      </c>
      <c r="X54" s="39">
        <v>0</v>
      </c>
      <c r="Y54" s="40">
        <v>5</v>
      </c>
      <c r="Z54" s="34">
        <v>0</v>
      </c>
      <c r="AA54" s="45">
        <f t="shared" si="14"/>
        <v>91</v>
      </c>
      <c r="AB54" s="39">
        <v>3</v>
      </c>
      <c r="AC54" s="42">
        <v>88</v>
      </c>
      <c r="AD54" s="34">
        <v>0</v>
      </c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191</v>
      </c>
      <c r="C55" s="39">
        <v>0</v>
      </c>
      <c r="D55" s="40">
        <v>0</v>
      </c>
      <c r="E55" s="40">
        <v>2</v>
      </c>
      <c r="F55" s="40">
        <v>9</v>
      </c>
      <c r="G55" s="40">
        <v>32</v>
      </c>
      <c r="H55" s="40">
        <v>50</v>
      </c>
      <c r="I55" s="40">
        <v>47</v>
      </c>
      <c r="J55" s="40">
        <v>36</v>
      </c>
      <c r="K55" s="40">
        <v>15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191</v>
      </c>
      <c r="U55" s="39">
        <v>0</v>
      </c>
      <c r="V55" s="34">
        <v>191</v>
      </c>
      <c r="W55" s="38">
        <f t="shared" si="13"/>
        <v>1</v>
      </c>
      <c r="X55" s="39">
        <v>0</v>
      </c>
      <c r="Y55" s="40">
        <v>1</v>
      </c>
      <c r="Z55" s="34">
        <v>0</v>
      </c>
      <c r="AA55" s="45">
        <f t="shared" si="14"/>
        <v>63</v>
      </c>
      <c r="AB55" s="39">
        <v>11</v>
      </c>
      <c r="AC55" s="42">
        <v>52</v>
      </c>
      <c r="AD55" s="34">
        <v>0</v>
      </c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87</v>
      </c>
      <c r="C56" s="39">
        <v>29</v>
      </c>
      <c r="D56" s="40">
        <v>3</v>
      </c>
      <c r="E56" s="40">
        <v>37</v>
      </c>
      <c r="F56" s="40">
        <v>16</v>
      </c>
      <c r="G56" s="40">
        <v>2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87</v>
      </c>
      <c r="U56" s="39">
        <v>0</v>
      </c>
      <c r="V56" s="34">
        <v>87</v>
      </c>
      <c r="W56" s="38">
        <f t="shared" si="13"/>
        <v>29</v>
      </c>
      <c r="X56" s="39">
        <v>6</v>
      </c>
      <c r="Y56" s="40">
        <v>23</v>
      </c>
      <c r="Z56" s="34">
        <v>0</v>
      </c>
      <c r="AA56" s="45">
        <f t="shared" si="14"/>
        <v>3</v>
      </c>
      <c r="AB56" s="39">
        <v>1</v>
      </c>
      <c r="AC56" s="42">
        <v>2</v>
      </c>
      <c r="AD56" s="34">
        <v>0</v>
      </c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656</v>
      </c>
      <c r="C57" s="39">
        <v>0</v>
      </c>
      <c r="D57" s="40">
        <v>0</v>
      </c>
      <c r="E57" s="40">
        <v>0</v>
      </c>
      <c r="F57" s="40">
        <v>6</v>
      </c>
      <c r="G57" s="40">
        <v>33</v>
      </c>
      <c r="H57" s="40">
        <v>48</v>
      </c>
      <c r="I57" s="40">
        <v>77</v>
      </c>
      <c r="J57" s="40">
        <v>89</v>
      </c>
      <c r="K57" s="40">
        <v>74</v>
      </c>
      <c r="L57" s="40">
        <v>63</v>
      </c>
      <c r="M57" s="40">
        <v>60</v>
      </c>
      <c r="N57" s="40">
        <v>63</v>
      </c>
      <c r="O57" s="40">
        <v>56</v>
      </c>
      <c r="P57" s="40">
        <v>38</v>
      </c>
      <c r="Q57" s="40">
        <v>36</v>
      </c>
      <c r="R57" s="40">
        <v>7</v>
      </c>
      <c r="S57" s="34">
        <v>6</v>
      </c>
      <c r="T57" s="41">
        <v>656</v>
      </c>
      <c r="U57" s="39">
        <v>0</v>
      </c>
      <c r="V57" s="34">
        <v>656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324</v>
      </c>
      <c r="AB57" s="39">
        <v>53</v>
      </c>
      <c r="AC57" s="42">
        <v>271</v>
      </c>
      <c r="AD57" s="34">
        <v>0</v>
      </c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406</v>
      </c>
      <c r="C58" s="39">
        <v>4</v>
      </c>
      <c r="D58" s="40">
        <v>16</v>
      </c>
      <c r="E58" s="40">
        <v>4</v>
      </c>
      <c r="F58" s="40">
        <v>4</v>
      </c>
      <c r="G58" s="40">
        <v>2</v>
      </c>
      <c r="H58" s="40">
        <v>2</v>
      </c>
      <c r="I58" s="40">
        <v>4</v>
      </c>
      <c r="J58" s="40">
        <v>12</v>
      </c>
      <c r="K58" s="40">
        <v>5</v>
      </c>
      <c r="L58" s="40">
        <v>5</v>
      </c>
      <c r="M58" s="40">
        <v>20</v>
      </c>
      <c r="N58" s="40">
        <v>19</v>
      </c>
      <c r="O58" s="40">
        <v>38</v>
      </c>
      <c r="P58" s="40">
        <v>45</v>
      </c>
      <c r="Q58" s="40">
        <v>84</v>
      </c>
      <c r="R58" s="40">
        <v>78</v>
      </c>
      <c r="S58" s="34">
        <v>64</v>
      </c>
      <c r="T58" s="41">
        <v>406</v>
      </c>
      <c r="U58" s="39">
        <v>219</v>
      </c>
      <c r="V58" s="34">
        <v>187</v>
      </c>
      <c r="W58" s="38">
        <f t="shared" si="13"/>
        <v>19</v>
      </c>
      <c r="X58" s="39">
        <v>6</v>
      </c>
      <c r="Y58" s="40">
        <v>13</v>
      </c>
      <c r="Z58" s="34">
        <v>0</v>
      </c>
      <c r="AA58" s="45">
        <f t="shared" si="14"/>
        <v>240</v>
      </c>
      <c r="AB58" s="39">
        <v>20</v>
      </c>
      <c r="AC58" s="42">
        <v>220</v>
      </c>
      <c r="AD58" s="34">
        <v>0</v>
      </c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295</v>
      </c>
      <c r="C59" s="39">
        <v>32</v>
      </c>
      <c r="D59" s="40">
        <v>24</v>
      </c>
      <c r="E59" s="40">
        <v>41</v>
      </c>
      <c r="F59" s="40">
        <v>16</v>
      </c>
      <c r="G59" s="40">
        <v>8</v>
      </c>
      <c r="H59" s="40">
        <v>3</v>
      </c>
      <c r="I59" s="40">
        <v>8</v>
      </c>
      <c r="J59" s="40">
        <v>4</v>
      </c>
      <c r="K59" s="40">
        <v>8</v>
      </c>
      <c r="L59" s="40">
        <v>10</v>
      </c>
      <c r="M59" s="40">
        <v>6</v>
      </c>
      <c r="N59" s="40">
        <v>8</v>
      </c>
      <c r="O59" s="40">
        <v>13</v>
      </c>
      <c r="P59" s="40">
        <v>16</v>
      </c>
      <c r="Q59" s="40">
        <v>32</v>
      </c>
      <c r="R59" s="40">
        <v>31</v>
      </c>
      <c r="S59" s="34">
        <v>35</v>
      </c>
      <c r="T59" s="41">
        <v>295</v>
      </c>
      <c r="U59" s="39">
        <v>160</v>
      </c>
      <c r="V59" s="34">
        <v>135</v>
      </c>
      <c r="W59" s="38">
        <f t="shared" si="13"/>
        <v>32</v>
      </c>
      <c r="X59" s="39">
        <v>4</v>
      </c>
      <c r="Y59" s="40">
        <v>28</v>
      </c>
      <c r="Z59" s="34">
        <v>0</v>
      </c>
      <c r="AA59" s="45">
        <f t="shared" si="14"/>
        <v>75</v>
      </c>
      <c r="AB59" s="39">
        <v>9</v>
      </c>
      <c r="AC59" s="42">
        <v>66</v>
      </c>
      <c r="AD59" s="34">
        <v>0</v>
      </c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420</v>
      </c>
      <c r="C60" s="39">
        <v>94</v>
      </c>
      <c r="D60" s="40">
        <v>172</v>
      </c>
      <c r="E60" s="40">
        <v>149</v>
      </c>
      <c r="F60" s="40">
        <v>4</v>
      </c>
      <c r="G60" s="40">
        <v>0</v>
      </c>
      <c r="H60" s="40">
        <v>1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420</v>
      </c>
      <c r="U60" s="39">
        <v>220</v>
      </c>
      <c r="V60" s="34">
        <v>200</v>
      </c>
      <c r="W60" s="38">
        <f t="shared" si="13"/>
        <v>185</v>
      </c>
      <c r="X60" s="39">
        <v>21</v>
      </c>
      <c r="Y60" s="40">
        <v>164</v>
      </c>
      <c r="Z60" s="34">
        <v>0</v>
      </c>
      <c r="AA60" s="45">
        <f t="shared" si="14"/>
        <v>2</v>
      </c>
      <c r="AB60" s="39">
        <v>0</v>
      </c>
      <c r="AC60" s="42">
        <v>2</v>
      </c>
      <c r="AD60" s="34">
        <v>0</v>
      </c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742</v>
      </c>
      <c r="C61" s="39">
        <v>0</v>
      </c>
      <c r="D61" s="40">
        <v>0</v>
      </c>
      <c r="E61" s="40">
        <v>0</v>
      </c>
      <c r="F61" s="40">
        <v>40</v>
      </c>
      <c r="G61" s="40">
        <v>19</v>
      </c>
      <c r="H61" s="40">
        <v>19</v>
      </c>
      <c r="I61" s="40">
        <v>27</v>
      </c>
      <c r="J61" s="40">
        <v>35</v>
      </c>
      <c r="K61" s="40">
        <v>41</v>
      </c>
      <c r="L61" s="40">
        <v>48</v>
      </c>
      <c r="M61" s="40">
        <v>62</v>
      </c>
      <c r="N61" s="40">
        <v>91</v>
      </c>
      <c r="O61" s="40">
        <v>96</v>
      </c>
      <c r="P61" s="40">
        <v>81</v>
      </c>
      <c r="Q61" s="40">
        <v>78</v>
      </c>
      <c r="R61" s="40">
        <v>61</v>
      </c>
      <c r="S61" s="34">
        <v>44</v>
      </c>
      <c r="T61" s="41">
        <v>742</v>
      </c>
      <c r="U61" s="39">
        <v>304</v>
      </c>
      <c r="V61" s="34">
        <v>438</v>
      </c>
      <c r="W61" s="38">
        <f>SUM(X61+Y61+Z61)</f>
        <v>0</v>
      </c>
      <c r="X61" s="39">
        <v>0</v>
      </c>
      <c r="Y61" s="40">
        <v>0</v>
      </c>
      <c r="Z61" s="34">
        <v>0</v>
      </c>
      <c r="AA61" s="45">
        <f t="shared" si="14"/>
        <v>266</v>
      </c>
      <c r="AB61" s="39">
        <v>57</v>
      </c>
      <c r="AC61" s="42">
        <v>209</v>
      </c>
      <c r="AD61" s="34">
        <v>0</v>
      </c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34">
        <v>0</v>
      </c>
      <c r="T62" s="41">
        <v>0</v>
      </c>
      <c r="U62" s="39">
        <v>0</v>
      </c>
      <c r="V62" s="34">
        <v>0</v>
      </c>
      <c r="W62" s="38">
        <f t="shared" si="13"/>
        <v>0</v>
      </c>
      <c r="X62" s="39">
        <v>0</v>
      </c>
      <c r="Y62" s="40">
        <v>0</v>
      </c>
      <c r="Z62" s="34">
        <v>0</v>
      </c>
      <c r="AA62" s="45">
        <f t="shared" si="14"/>
        <v>0</v>
      </c>
      <c r="AB62" s="39">
        <v>0</v>
      </c>
      <c r="AC62" s="42">
        <v>0</v>
      </c>
      <c r="AD62" s="34">
        <v>0</v>
      </c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245</v>
      </c>
      <c r="C63" s="39">
        <v>0</v>
      </c>
      <c r="D63" s="40">
        <v>0</v>
      </c>
      <c r="E63" s="40">
        <v>0</v>
      </c>
      <c r="F63" s="40">
        <v>1</v>
      </c>
      <c r="G63" s="40">
        <v>0</v>
      </c>
      <c r="H63" s="40">
        <v>4</v>
      </c>
      <c r="I63" s="40">
        <v>7</v>
      </c>
      <c r="J63" s="40">
        <v>6</v>
      </c>
      <c r="K63" s="40">
        <v>7</v>
      </c>
      <c r="L63" s="40">
        <v>8</v>
      </c>
      <c r="M63" s="40">
        <v>12</v>
      </c>
      <c r="N63" s="40">
        <v>18</v>
      </c>
      <c r="O63" s="40">
        <v>35</v>
      </c>
      <c r="P63" s="40">
        <v>39</v>
      </c>
      <c r="Q63" s="40">
        <v>37</v>
      </c>
      <c r="R63" s="40">
        <v>36</v>
      </c>
      <c r="S63" s="34">
        <v>35</v>
      </c>
      <c r="T63" s="41">
        <v>245</v>
      </c>
      <c r="U63" s="39">
        <v>210</v>
      </c>
      <c r="V63" s="34">
        <v>35</v>
      </c>
      <c r="W63" s="38">
        <f t="shared" si="13"/>
        <v>0</v>
      </c>
      <c r="X63" s="39">
        <v>0</v>
      </c>
      <c r="Y63" s="40">
        <v>0</v>
      </c>
      <c r="Z63" s="34">
        <v>0</v>
      </c>
      <c r="AA63" s="45">
        <f t="shared" si="14"/>
        <v>70</v>
      </c>
      <c r="AB63" s="39">
        <v>10</v>
      </c>
      <c r="AC63" s="42">
        <v>60</v>
      </c>
      <c r="AD63" s="34">
        <v>0</v>
      </c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34">
        <v>0</v>
      </c>
      <c r="T64" s="41">
        <v>0</v>
      </c>
      <c r="U64" s="39">
        <v>0</v>
      </c>
      <c r="V64" s="34">
        <v>0</v>
      </c>
      <c r="W64" s="38">
        <f t="shared" si="13"/>
        <v>0</v>
      </c>
      <c r="X64" s="39">
        <v>0</v>
      </c>
      <c r="Y64" s="40">
        <v>0</v>
      </c>
      <c r="Z64" s="34">
        <v>0</v>
      </c>
      <c r="AA64" s="45">
        <f t="shared" si="14"/>
        <v>0</v>
      </c>
      <c r="AB64" s="39">
        <v>0</v>
      </c>
      <c r="AC64" s="42">
        <v>0</v>
      </c>
      <c r="AD64" s="34">
        <v>0</v>
      </c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30</v>
      </c>
      <c r="C65" s="39">
        <v>0</v>
      </c>
      <c r="D65" s="40">
        <v>0</v>
      </c>
      <c r="E65" s="40">
        <v>0</v>
      </c>
      <c r="F65" s="40">
        <v>0</v>
      </c>
      <c r="G65" s="40">
        <v>1</v>
      </c>
      <c r="H65" s="40">
        <v>0</v>
      </c>
      <c r="I65" s="40">
        <v>5</v>
      </c>
      <c r="J65" s="40">
        <v>6</v>
      </c>
      <c r="K65" s="40">
        <v>2</v>
      </c>
      <c r="L65" s="40">
        <v>3</v>
      </c>
      <c r="M65" s="40">
        <v>6</v>
      </c>
      <c r="N65" s="40">
        <v>2</v>
      </c>
      <c r="O65" s="40">
        <v>1</v>
      </c>
      <c r="P65" s="40">
        <v>0</v>
      </c>
      <c r="Q65" s="40">
        <v>0</v>
      </c>
      <c r="R65" s="40">
        <v>3</v>
      </c>
      <c r="S65" s="34">
        <v>1</v>
      </c>
      <c r="T65" s="41">
        <v>30</v>
      </c>
      <c r="U65" s="39">
        <v>10</v>
      </c>
      <c r="V65" s="34">
        <v>20</v>
      </c>
      <c r="W65" s="38">
        <f t="shared" si="13"/>
        <v>0</v>
      </c>
      <c r="X65" s="39">
        <v>0</v>
      </c>
      <c r="Y65" s="40">
        <v>0</v>
      </c>
      <c r="Z65" s="34">
        <v>0</v>
      </c>
      <c r="AA65" s="45">
        <f t="shared" si="14"/>
        <v>13</v>
      </c>
      <c r="AB65" s="39">
        <v>0</v>
      </c>
      <c r="AC65" s="42">
        <v>13</v>
      </c>
      <c r="AD65" s="34">
        <v>0</v>
      </c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/>
      <c r="Y66" s="40"/>
      <c r="Z66" s="34"/>
      <c r="AA66" s="45">
        <f t="shared" si="14"/>
        <v>0</v>
      </c>
      <c r="AB66" s="39"/>
      <c r="AC66" s="42"/>
      <c r="AD66" s="34"/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/>
      <c r="Y67" s="40"/>
      <c r="Z67" s="34"/>
      <c r="AA67" s="45">
        <f t="shared" si="14"/>
        <v>0</v>
      </c>
      <c r="AB67" s="39"/>
      <c r="AC67" s="42"/>
      <c r="AD67" s="34"/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/>
      <c r="Y68" s="40"/>
      <c r="Z68" s="34"/>
      <c r="AA68" s="45">
        <f t="shared" si="14"/>
        <v>0</v>
      </c>
      <c r="AB68" s="39"/>
      <c r="AC68" s="42"/>
      <c r="AD68" s="34"/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/>
      <c r="Y69" s="40"/>
      <c r="Z69" s="34"/>
      <c r="AA69" s="54">
        <f t="shared" si="14"/>
        <v>0</v>
      </c>
      <c r="AB69" s="39"/>
      <c r="AC69" s="42"/>
      <c r="AD69" s="34"/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6" t="s">
        <v>98</v>
      </c>
      <c r="B70" s="237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/>
      <c r="Y70" s="57"/>
      <c r="Z70" s="58"/>
      <c r="AA70" s="62">
        <f t="shared" si="14"/>
        <v>0</v>
      </c>
      <c r="AB70" s="56"/>
      <c r="AC70" s="63"/>
      <c r="AD70" s="58"/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538" t="s">
        <v>99</v>
      </c>
      <c r="B71" s="512">
        <f t="shared" ref="B71:AA71" si="15">SUM(B11:B70)</f>
        <v>7907</v>
      </c>
      <c r="C71" s="66">
        <f>SUM(C11:C70)</f>
        <v>516</v>
      </c>
      <c r="D71" s="67">
        <f t="shared" si="15"/>
        <v>674</v>
      </c>
      <c r="E71" s="67">
        <f t="shared" si="15"/>
        <v>503</v>
      </c>
      <c r="F71" s="67">
        <f t="shared" si="15"/>
        <v>248</v>
      </c>
      <c r="G71" s="67">
        <f t="shared" si="15"/>
        <v>185</v>
      </c>
      <c r="H71" s="67">
        <f t="shared" si="15"/>
        <v>278</v>
      </c>
      <c r="I71" s="67">
        <f t="shared" si="15"/>
        <v>321</v>
      </c>
      <c r="J71" s="67">
        <f t="shared" si="15"/>
        <v>375</v>
      </c>
      <c r="K71" s="67">
        <f t="shared" si="15"/>
        <v>358</v>
      </c>
      <c r="L71" s="67">
        <f t="shared" si="15"/>
        <v>379</v>
      </c>
      <c r="M71" s="67">
        <f t="shared" si="15"/>
        <v>463</v>
      </c>
      <c r="N71" s="67">
        <f t="shared" si="15"/>
        <v>588</v>
      </c>
      <c r="O71" s="67">
        <f t="shared" si="15"/>
        <v>658</v>
      </c>
      <c r="P71" s="67">
        <f t="shared" si="15"/>
        <v>636</v>
      </c>
      <c r="Q71" s="67">
        <f t="shared" si="15"/>
        <v>639</v>
      </c>
      <c r="R71" s="67">
        <f t="shared" si="15"/>
        <v>558</v>
      </c>
      <c r="S71" s="68">
        <f t="shared" si="15"/>
        <v>528</v>
      </c>
      <c r="T71" s="69">
        <f t="shared" si="15"/>
        <v>7907</v>
      </c>
      <c r="U71" s="70">
        <f t="shared" si="15"/>
        <v>3304</v>
      </c>
      <c r="V71" s="68">
        <f t="shared" si="15"/>
        <v>4603</v>
      </c>
      <c r="W71" s="70">
        <f t="shared" si="15"/>
        <v>682</v>
      </c>
      <c r="X71" s="70">
        <f t="shared" si="15"/>
        <v>130</v>
      </c>
      <c r="Y71" s="67">
        <f t="shared" si="15"/>
        <v>552</v>
      </c>
      <c r="Z71" s="69">
        <f t="shared" si="15"/>
        <v>0</v>
      </c>
      <c r="AA71" s="71">
        <f t="shared" si="15"/>
        <v>2343</v>
      </c>
      <c r="AB71" s="70">
        <f>SUM(AB11:AB70)</f>
        <v>371</v>
      </c>
      <c r="AC71" s="67">
        <f>SUM(AC11:AC70)</f>
        <v>1972</v>
      </c>
      <c r="AD71" s="68">
        <f>SUM(AD11:AD70)</f>
        <v>0</v>
      </c>
      <c r="AE71" s="72">
        <f>SUM(AE11:AE70)</f>
        <v>0</v>
      </c>
      <c r="AF71" s="73">
        <f>SUM(AF11:AF70)</f>
        <v>0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8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034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034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034" t="s">
        <v>112</v>
      </c>
      <c r="AE73" s="1020" t="s">
        <v>113</v>
      </c>
      <c r="AF73" s="939"/>
      <c r="AG73" s="1053" t="s">
        <v>114</v>
      </c>
      <c r="AH73" s="1053"/>
      <c r="AI73" s="1053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1017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1017"/>
      <c r="X74" s="912"/>
      <c r="Y74" s="921"/>
      <c r="Z74" s="912"/>
      <c r="AA74" s="921"/>
      <c r="AB74" s="912"/>
      <c r="AC74" s="921"/>
      <c r="AD74" s="1017"/>
      <c r="AE74" s="940"/>
      <c r="AF74" s="941"/>
      <c r="AG74" s="1053"/>
      <c r="AH74" s="1053"/>
      <c r="AI74" s="1053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64" t="s">
        <v>32</v>
      </c>
      <c r="C75" s="513" t="s">
        <v>33</v>
      </c>
      <c r="D75" s="514" t="s">
        <v>115</v>
      </c>
      <c r="E75" s="515" t="s">
        <v>36</v>
      </c>
      <c r="F75" s="516" t="s">
        <v>32</v>
      </c>
      <c r="G75" s="513" t="s">
        <v>33</v>
      </c>
      <c r="H75" s="514" t="s">
        <v>115</v>
      </c>
      <c r="I75" s="515" t="s">
        <v>36</v>
      </c>
      <c r="J75" s="364" t="s">
        <v>32</v>
      </c>
      <c r="K75" s="513" t="s">
        <v>33</v>
      </c>
      <c r="L75" s="514" t="s">
        <v>115</v>
      </c>
      <c r="M75" s="514" t="s">
        <v>36</v>
      </c>
      <c r="N75" s="463" t="s">
        <v>32</v>
      </c>
      <c r="O75" s="539" t="s">
        <v>11</v>
      </c>
      <c r="P75" s="365" t="s">
        <v>116</v>
      </c>
      <c r="Q75" s="493" t="s">
        <v>37</v>
      </c>
      <c r="R75" s="492" t="s">
        <v>38</v>
      </c>
      <c r="S75" s="493" t="s">
        <v>37</v>
      </c>
      <c r="T75" s="492" t="s">
        <v>38</v>
      </c>
      <c r="U75" s="493" t="s">
        <v>117</v>
      </c>
      <c r="V75" s="492" t="s">
        <v>118</v>
      </c>
      <c r="W75" s="920"/>
      <c r="X75" s="493" t="s">
        <v>37</v>
      </c>
      <c r="Y75" s="492" t="s">
        <v>38</v>
      </c>
      <c r="Z75" s="517" t="s">
        <v>119</v>
      </c>
      <c r="AA75" s="517" t="s">
        <v>120</v>
      </c>
      <c r="AB75" s="363" t="s">
        <v>121</v>
      </c>
      <c r="AC75" s="363" t="s">
        <v>122</v>
      </c>
      <c r="AD75" s="920"/>
      <c r="AE75" s="518" t="s">
        <v>11</v>
      </c>
      <c r="AF75" s="541" t="s">
        <v>116</v>
      </c>
      <c r="AG75" s="520" t="s">
        <v>123</v>
      </c>
      <c r="AH75" s="521" t="s">
        <v>124</v>
      </c>
      <c r="AI75" s="542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467">
        <f>SUM(C76:E76)</f>
        <v>0</v>
      </c>
      <c r="C76" s="456"/>
      <c r="D76" s="543"/>
      <c r="E76" s="543"/>
      <c r="F76" s="467">
        <f>SUM(G76:I76)</f>
        <v>0</v>
      </c>
      <c r="G76" s="456"/>
      <c r="H76" s="543"/>
      <c r="I76" s="543"/>
      <c r="J76" s="467">
        <f>SUM(K76:M76)</f>
        <v>31</v>
      </c>
      <c r="K76" s="456">
        <v>19</v>
      </c>
      <c r="L76" s="543">
        <v>12</v>
      </c>
      <c r="M76" s="469"/>
      <c r="N76" s="524">
        <f>SUM(O76:P76)</f>
        <v>36</v>
      </c>
      <c r="O76" s="99">
        <v>36</v>
      </c>
      <c r="P76" s="100">
        <v>0</v>
      </c>
      <c r="Q76" s="33">
        <v>0</v>
      </c>
      <c r="R76" s="34">
        <v>0</v>
      </c>
      <c r="S76" s="499">
        <v>26</v>
      </c>
      <c r="T76" s="480">
        <v>0</v>
      </c>
      <c r="U76" s="484">
        <v>18</v>
      </c>
      <c r="V76" s="480">
        <v>21</v>
      </c>
      <c r="W76" s="101">
        <v>145</v>
      </c>
      <c r="X76" s="33">
        <v>0</v>
      </c>
      <c r="Y76" s="34">
        <v>0</v>
      </c>
      <c r="Z76" s="30">
        <v>0</v>
      </c>
      <c r="AA76" s="30">
        <v>0</v>
      </c>
      <c r="AB76" s="30">
        <v>0</v>
      </c>
      <c r="AC76" s="30">
        <v>0</v>
      </c>
      <c r="AD76" s="30"/>
      <c r="AE76" s="102"/>
      <c r="AF76" s="103"/>
      <c r="AG76" s="499"/>
      <c r="AH76" s="509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45</v>
      </c>
      <c r="K77" s="105">
        <v>30</v>
      </c>
      <c r="L77" s="106">
        <v>15</v>
      </c>
      <c r="M77" s="107"/>
      <c r="N77" s="108">
        <f t="shared" ref="N77:N135" si="17">SUM(O77:P77)</f>
        <v>54</v>
      </c>
      <c r="O77" s="109">
        <v>1</v>
      </c>
      <c r="P77" s="110">
        <v>53</v>
      </c>
      <c r="Q77" s="33">
        <v>0</v>
      </c>
      <c r="R77" s="34">
        <v>9</v>
      </c>
      <c r="S77" s="39">
        <v>0</v>
      </c>
      <c r="T77" s="34">
        <v>40</v>
      </c>
      <c r="U77" s="42">
        <v>60</v>
      </c>
      <c r="V77" s="34">
        <v>85</v>
      </c>
      <c r="W77" s="101">
        <v>1183</v>
      </c>
      <c r="X77" s="33">
        <v>0</v>
      </c>
      <c r="Y77" s="34">
        <v>39</v>
      </c>
      <c r="Z77" s="30">
        <v>0</v>
      </c>
      <c r="AA77" s="30">
        <v>0</v>
      </c>
      <c r="AB77" s="30">
        <v>0</v>
      </c>
      <c r="AC77" s="30">
        <v>0</v>
      </c>
      <c r="AD77" s="30"/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/>
      <c r="L78" s="40"/>
      <c r="M78" s="111"/>
      <c r="N78" s="108">
        <f t="shared" si="17"/>
        <v>0</v>
      </c>
      <c r="O78" s="42"/>
      <c r="P78" s="101"/>
      <c r="Q78" s="33"/>
      <c r="R78" s="34"/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>
        <v>0</v>
      </c>
      <c r="AA78" s="30">
        <v>0</v>
      </c>
      <c r="AB78" s="30">
        <v>0</v>
      </c>
      <c r="AC78" s="30">
        <v>0</v>
      </c>
      <c r="AD78" s="30"/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/>
      <c r="L79" s="40"/>
      <c r="M79" s="111"/>
      <c r="N79" s="108">
        <f t="shared" si="17"/>
        <v>0</v>
      </c>
      <c r="O79" s="42">
        <v>0</v>
      </c>
      <c r="P79" s="101">
        <v>0</v>
      </c>
      <c r="Q79" s="33">
        <v>0</v>
      </c>
      <c r="R79" s="34">
        <v>0</v>
      </c>
      <c r="S79" s="39">
        <v>0</v>
      </c>
      <c r="T79" s="34">
        <v>0</v>
      </c>
      <c r="U79" s="42">
        <v>0</v>
      </c>
      <c r="V79" s="34">
        <v>6</v>
      </c>
      <c r="W79" s="101">
        <v>1</v>
      </c>
      <c r="X79" s="33">
        <v>0</v>
      </c>
      <c r="Y79" s="34">
        <v>0</v>
      </c>
      <c r="Z79" s="30">
        <v>0</v>
      </c>
      <c r="AA79" s="30">
        <v>0</v>
      </c>
      <c r="AB79" s="30">
        <v>0</v>
      </c>
      <c r="AC79" s="30">
        <v>0</v>
      </c>
      <c r="AD79" s="30"/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6</v>
      </c>
      <c r="K80" s="39">
        <v>5</v>
      </c>
      <c r="L80" s="40">
        <v>1</v>
      </c>
      <c r="M80" s="111"/>
      <c r="N80" s="108">
        <f t="shared" si="17"/>
        <v>6</v>
      </c>
      <c r="O80" s="42">
        <v>0</v>
      </c>
      <c r="P80" s="101">
        <v>6</v>
      </c>
      <c r="Q80" s="33">
        <v>0</v>
      </c>
      <c r="R80" s="34">
        <v>0</v>
      </c>
      <c r="S80" s="39">
        <v>0</v>
      </c>
      <c r="T80" s="34">
        <v>1</v>
      </c>
      <c r="U80" s="42">
        <v>0</v>
      </c>
      <c r="V80" s="34">
        <v>2</v>
      </c>
      <c r="W80" s="101">
        <v>1</v>
      </c>
      <c r="X80" s="33">
        <v>0</v>
      </c>
      <c r="Y80" s="34">
        <v>3</v>
      </c>
      <c r="Z80" s="30">
        <v>0</v>
      </c>
      <c r="AA80" s="30">
        <v>0</v>
      </c>
      <c r="AB80" s="30">
        <v>0</v>
      </c>
      <c r="AC80" s="30">
        <v>0</v>
      </c>
      <c r="AD80" s="30"/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9</v>
      </c>
      <c r="K81" s="39">
        <v>1</v>
      </c>
      <c r="L81" s="40">
        <v>8</v>
      </c>
      <c r="M81" s="111"/>
      <c r="N81" s="108">
        <f t="shared" si="17"/>
        <v>9</v>
      </c>
      <c r="O81" s="42">
        <v>9</v>
      </c>
      <c r="P81" s="101">
        <v>0</v>
      </c>
      <c r="Q81" s="33">
        <v>0</v>
      </c>
      <c r="R81" s="34">
        <v>0</v>
      </c>
      <c r="S81" s="39">
        <v>5</v>
      </c>
      <c r="T81" s="34">
        <v>1</v>
      </c>
      <c r="U81" s="42">
        <v>0</v>
      </c>
      <c r="V81" s="34">
        <v>0</v>
      </c>
      <c r="W81" s="101">
        <v>35</v>
      </c>
      <c r="X81" s="33">
        <v>6</v>
      </c>
      <c r="Y81" s="34">
        <v>0</v>
      </c>
      <c r="Z81" s="30">
        <v>0</v>
      </c>
      <c r="AA81" s="30">
        <v>0</v>
      </c>
      <c r="AB81" s="30">
        <v>18</v>
      </c>
      <c r="AC81" s="30">
        <v>0</v>
      </c>
      <c r="AD81" s="30"/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56</v>
      </c>
      <c r="K82" s="39">
        <v>39</v>
      </c>
      <c r="L82" s="40">
        <v>17</v>
      </c>
      <c r="M82" s="111"/>
      <c r="N82" s="108">
        <f t="shared" si="17"/>
        <v>56</v>
      </c>
      <c r="O82" s="42">
        <v>0</v>
      </c>
      <c r="P82" s="101">
        <v>56</v>
      </c>
      <c r="Q82" s="33">
        <v>0</v>
      </c>
      <c r="R82" s="34">
        <v>13</v>
      </c>
      <c r="S82" s="39">
        <v>0</v>
      </c>
      <c r="T82" s="34">
        <v>19</v>
      </c>
      <c r="U82" s="42">
        <v>6</v>
      </c>
      <c r="V82" s="34">
        <v>25</v>
      </c>
      <c r="W82" s="101">
        <v>590</v>
      </c>
      <c r="X82" s="33">
        <v>0</v>
      </c>
      <c r="Y82" s="34">
        <v>8</v>
      </c>
      <c r="Z82" s="30">
        <v>0</v>
      </c>
      <c r="AA82" s="30">
        <v>0</v>
      </c>
      <c r="AB82" s="30">
        <v>0</v>
      </c>
      <c r="AC82" s="30">
        <v>0</v>
      </c>
      <c r="AD82" s="30"/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/>
      <c r="L83" s="40"/>
      <c r="M83" s="111"/>
      <c r="N83" s="108">
        <f t="shared" si="17"/>
        <v>0</v>
      </c>
      <c r="O83" s="42"/>
      <c r="P83" s="101"/>
      <c r="Q83" s="33"/>
      <c r="R83" s="34"/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>
        <v>0</v>
      </c>
      <c r="AA83" s="30">
        <v>0</v>
      </c>
      <c r="AB83" s="30">
        <v>0</v>
      </c>
      <c r="AC83" s="30">
        <v>0</v>
      </c>
      <c r="AD83" s="30"/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25</v>
      </c>
      <c r="K84" s="39">
        <v>15</v>
      </c>
      <c r="L84" s="40">
        <v>10</v>
      </c>
      <c r="M84" s="111"/>
      <c r="N84" s="108">
        <f t="shared" si="17"/>
        <v>25</v>
      </c>
      <c r="O84" s="42">
        <v>1</v>
      </c>
      <c r="P84" s="101">
        <v>24</v>
      </c>
      <c r="Q84" s="33">
        <v>0</v>
      </c>
      <c r="R84" s="34">
        <v>0</v>
      </c>
      <c r="S84" s="39">
        <v>0</v>
      </c>
      <c r="T84" s="34">
        <v>1</v>
      </c>
      <c r="U84" s="42">
        <v>4</v>
      </c>
      <c r="V84" s="34">
        <v>10</v>
      </c>
      <c r="W84" s="101">
        <v>18</v>
      </c>
      <c r="X84" s="33">
        <v>0</v>
      </c>
      <c r="Y84" s="34">
        <v>0</v>
      </c>
      <c r="Z84" s="30">
        <v>0</v>
      </c>
      <c r="AA84" s="30">
        <v>0</v>
      </c>
      <c r="AB84" s="30">
        <v>1</v>
      </c>
      <c r="AC84" s="30">
        <v>0</v>
      </c>
      <c r="AD84" s="30"/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/>
      <c r="L85" s="40"/>
      <c r="M85" s="111"/>
      <c r="N85" s="108">
        <f t="shared" si="17"/>
        <v>0</v>
      </c>
      <c r="O85" s="42"/>
      <c r="P85" s="101"/>
      <c r="Q85" s="33"/>
      <c r="R85" s="34"/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>
        <v>0</v>
      </c>
      <c r="AA85" s="30">
        <v>0</v>
      </c>
      <c r="AB85" s="30">
        <v>0</v>
      </c>
      <c r="AC85" s="30">
        <v>0</v>
      </c>
      <c r="AD85" s="30"/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72</v>
      </c>
      <c r="K86" s="39">
        <v>59</v>
      </c>
      <c r="L86" s="40">
        <v>13</v>
      </c>
      <c r="M86" s="111"/>
      <c r="N86" s="108">
        <f t="shared" si="17"/>
        <v>72</v>
      </c>
      <c r="O86" s="42">
        <v>0</v>
      </c>
      <c r="P86" s="101">
        <v>72</v>
      </c>
      <c r="Q86" s="33">
        <v>0</v>
      </c>
      <c r="R86" s="34">
        <v>7</v>
      </c>
      <c r="S86" s="39">
        <v>0</v>
      </c>
      <c r="T86" s="34">
        <v>10</v>
      </c>
      <c r="U86" s="42">
        <v>6</v>
      </c>
      <c r="V86" s="34">
        <v>5</v>
      </c>
      <c r="W86" s="101">
        <v>1</v>
      </c>
      <c r="X86" s="33">
        <v>0</v>
      </c>
      <c r="Y86" s="34">
        <v>8</v>
      </c>
      <c r="Z86" s="30">
        <v>0</v>
      </c>
      <c r="AA86" s="30">
        <v>0</v>
      </c>
      <c r="AB86" s="30">
        <v>70</v>
      </c>
      <c r="AC86" s="30">
        <v>0</v>
      </c>
      <c r="AD86" s="30"/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/>
      <c r="L87" s="40"/>
      <c r="M87" s="111"/>
      <c r="N87" s="108">
        <f t="shared" si="17"/>
        <v>0</v>
      </c>
      <c r="O87" s="42"/>
      <c r="P87" s="101"/>
      <c r="Q87" s="33"/>
      <c r="R87" s="34"/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>
        <v>0</v>
      </c>
      <c r="AA87" s="30">
        <v>0</v>
      </c>
      <c r="AB87" s="30">
        <v>0</v>
      </c>
      <c r="AC87" s="30">
        <v>0</v>
      </c>
      <c r="AD87" s="30"/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/>
      <c r="L88" s="40"/>
      <c r="M88" s="111"/>
      <c r="N88" s="108">
        <f t="shared" si="17"/>
        <v>0</v>
      </c>
      <c r="O88" s="42"/>
      <c r="P88" s="101"/>
      <c r="Q88" s="33"/>
      <c r="R88" s="34"/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>
        <v>0</v>
      </c>
      <c r="AA88" s="30">
        <v>0</v>
      </c>
      <c r="AB88" s="30">
        <v>0</v>
      </c>
      <c r="AC88" s="30">
        <v>0</v>
      </c>
      <c r="AD88" s="30"/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/>
      <c r="L89" s="40"/>
      <c r="M89" s="111"/>
      <c r="N89" s="108">
        <f t="shared" si="17"/>
        <v>0</v>
      </c>
      <c r="O89" s="42"/>
      <c r="P89" s="101"/>
      <c r="Q89" s="33"/>
      <c r="R89" s="34"/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>
        <v>0</v>
      </c>
      <c r="AA89" s="30">
        <v>0</v>
      </c>
      <c r="AB89" s="30">
        <v>0</v>
      </c>
      <c r="AC89" s="30">
        <v>0</v>
      </c>
      <c r="AD89" s="30"/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/>
      <c r="L90" s="40"/>
      <c r="M90" s="111"/>
      <c r="N90" s="108">
        <f t="shared" si="17"/>
        <v>0</v>
      </c>
      <c r="O90" s="42"/>
      <c r="P90" s="101"/>
      <c r="Q90" s="33"/>
      <c r="R90" s="34"/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>
        <v>0</v>
      </c>
      <c r="AA90" s="30">
        <v>0</v>
      </c>
      <c r="AB90" s="30">
        <v>0</v>
      </c>
      <c r="AC90" s="30">
        <v>0</v>
      </c>
      <c r="AD90" s="30"/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/>
      <c r="L91" s="40"/>
      <c r="M91" s="111"/>
      <c r="N91" s="108">
        <f t="shared" si="17"/>
        <v>0</v>
      </c>
      <c r="O91" s="42"/>
      <c r="P91" s="101"/>
      <c r="Q91" s="33"/>
      <c r="R91" s="34"/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3</v>
      </c>
      <c r="Z91" s="30">
        <v>0</v>
      </c>
      <c r="AA91" s="30">
        <v>0</v>
      </c>
      <c r="AB91" s="30">
        <v>0</v>
      </c>
      <c r="AC91" s="30">
        <v>0</v>
      </c>
      <c r="AD91" s="30"/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/>
      <c r="L92" s="40"/>
      <c r="M92" s="111"/>
      <c r="N92" s="108">
        <f t="shared" si="17"/>
        <v>0</v>
      </c>
      <c r="O92" s="42"/>
      <c r="P92" s="101"/>
      <c r="Q92" s="33"/>
      <c r="R92" s="34"/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>
        <v>0</v>
      </c>
      <c r="AA92" s="30">
        <v>0</v>
      </c>
      <c r="AB92" s="30">
        <v>0</v>
      </c>
      <c r="AC92" s="30">
        <v>0</v>
      </c>
      <c r="AD92" s="30"/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/>
      <c r="L93" s="40"/>
      <c r="M93" s="111"/>
      <c r="N93" s="108">
        <f t="shared" si="17"/>
        <v>0</v>
      </c>
      <c r="O93" s="42"/>
      <c r="P93" s="101"/>
      <c r="Q93" s="33"/>
      <c r="R93" s="34"/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>
        <v>0</v>
      </c>
      <c r="AA93" s="30">
        <v>0</v>
      </c>
      <c r="AB93" s="30">
        <v>0</v>
      </c>
      <c r="AC93" s="30">
        <v>0</v>
      </c>
      <c r="AD93" s="30"/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/>
      <c r="L94" s="40"/>
      <c r="M94" s="111"/>
      <c r="N94" s="108">
        <f t="shared" si="17"/>
        <v>0</v>
      </c>
      <c r="O94" s="42"/>
      <c r="P94" s="101"/>
      <c r="Q94" s="33"/>
      <c r="R94" s="34"/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>
        <v>0</v>
      </c>
      <c r="AA94" s="30">
        <v>0</v>
      </c>
      <c r="AB94" s="30">
        <v>0</v>
      </c>
      <c r="AC94" s="30">
        <v>0</v>
      </c>
      <c r="AD94" s="30"/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/>
      <c r="L95" s="40"/>
      <c r="M95" s="111"/>
      <c r="N95" s="108">
        <f t="shared" si="17"/>
        <v>0</v>
      </c>
      <c r="O95" s="42"/>
      <c r="P95" s="101"/>
      <c r="Q95" s="33"/>
      <c r="R95" s="34"/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>
        <v>0</v>
      </c>
      <c r="AA95" s="30">
        <v>0</v>
      </c>
      <c r="AB95" s="30">
        <v>0</v>
      </c>
      <c r="AC95" s="30">
        <v>0</v>
      </c>
      <c r="AD95" s="30"/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18</v>
      </c>
      <c r="K96" s="39">
        <v>13</v>
      </c>
      <c r="L96" s="40">
        <v>5</v>
      </c>
      <c r="M96" s="111"/>
      <c r="N96" s="108">
        <f t="shared" si="17"/>
        <v>18</v>
      </c>
      <c r="O96" s="42">
        <v>3</v>
      </c>
      <c r="P96" s="101">
        <v>15</v>
      </c>
      <c r="Q96" s="33">
        <v>1</v>
      </c>
      <c r="R96" s="34">
        <v>4</v>
      </c>
      <c r="S96" s="39">
        <v>4</v>
      </c>
      <c r="T96" s="34">
        <v>10</v>
      </c>
      <c r="U96" s="42">
        <v>10</v>
      </c>
      <c r="V96" s="34">
        <v>4</v>
      </c>
      <c r="W96" s="101">
        <v>1</v>
      </c>
      <c r="X96" s="33">
        <v>0</v>
      </c>
      <c r="Y96" s="34">
        <v>3</v>
      </c>
      <c r="Z96" s="30">
        <v>0</v>
      </c>
      <c r="AA96" s="30">
        <v>0</v>
      </c>
      <c r="AB96" s="30">
        <v>0</v>
      </c>
      <c r="AC96" s="30">
        <v>0</v>
      </c>
      <c r="AD96" s="30"/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/>
      <c r="L97" s="40"/>
      <c r="M97" s="111"/>
      <c r="N97" s="108">
        <f t="shared" si="17"/>
        <v>0</v>
      </c>
      <c r="O97" s="42"/>
      <c r="P97" s="101"/>
      <c r="Q97" s="33"/>
      <c r="R97" s="34"/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>
        <v>0</v>
      </c>
      <c r="AA97" s="30">
        <v>0</v>
      </c>
      <c r="AB97" s="30">
        <v>0</v>
      </c>
      <c r="AC97" s="30">
        <v>0</v>
      </c>
      <c r="AD97" s="30"/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/>
      <c r="L98" s="40"/>
      <c r="M98" s="111"/>
      <c r="N98" s="108">
        <f t="shared" si="17"/>
        <v>0</v>
      </c>
      <c r="O98" s="42"/>
      <c r="P98" s="101"/>
      <c r="Q98" s="33"/>
      <c r="R98" s="34"/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>
        <v>0</v>
      </c>
      <c r="AA98" s="30">
        <v>0</v>
      </c>
      <c r="AB98" s="30">
        <v>0</v>
      </c>
      <c r="AC98" s="30">
        <v>0</v>
      </c>
      <c r="AD98" s="30"/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/>
      <c r="L99" s="40"/>
      <c r="M99" s="111"/>
      <c r="N99" s="108">
        <f t="shared" si="17"/>
        <v>0</v>
      </c>
      <c r="O99" s="42"/>
      <c r="P99" s="101"/>
      <c r="Q99" s="33"/>
      <c r="R99" s="34"/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>
        <v>0</v>
      </c>
      <c r="AA99" s="30">
        <v>0</v>
      </c>
      <c r="AB99" s="30">
        <v>0</v>
      </c>
      <c r="AC99" s="30">
        <v>0</v>
      </c>
      <c r="AD99" s="30"/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/>
      <c r="L100" s="40"/>
      <c r="M100" s="111"/>
      <c r="N100" s="108">
        <f t="shared" si="17"/>
        <v>0</v>
      </c>
      <c r="O100" s="42"/>
      <c r="P100" s="101"/>
      <c r="Q100" s="33"/>
      <c r="R100" s="34"/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>
        <v>0</v>
      </c>
      <c r="AA100" s="30">
        <v>0</v>
      </c>
      <c r="AB100" s="30">
        <v>0</v>
      </c>
      <c r="AC100" s="30">
        <v>0</v>
      </c>
      <c r="AD100" s="30"/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/>
      <c r="L101" s="40"/>
      <c r="M101" s="111"/>
      <c r="N101" s="108">
        <f t="shared" si="17"/>
        <v>0</v>
      </c>
      <c r="O101" s="42"/>
      <c r="P101" s="101"/>
      <c r="Q101" s="33"/>
      <c r="R101" s="34"/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>
        <v>0</v>
      </c>
      <c r="AA101" s="30">
        <v>0</v>
      </c>
      <c r="AB101" s="30">
        <v>0</v>
      </c>
      <c r="AC101" s="30">
        <v>0</v>
      </c>
      <c r="AD101" s="30"/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/>
      <c r="L102" s="40"/>
      <c r="M102" s="111"/>
      <c r="N102" s="108">
        <f t="shared" si="17"/>
        <v>0</v>
      </c>
      <c r="O102" s="42"/>
      <c r="P102" s="101"/>
      <c r="Q102" s="33"/>
      <c r="R102" s="34"/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>
        <v>0</v>
      </c>
      <c r="AA102" s="30">
        <v>0</v>
      </c>
      <c r="AB102" s="30">
        <v>0</v>
      </c>
      <c r="AC102" s="30">
        <v>0</v>
      </c>
      <c r="AD102" s="30"/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28</v>
      </c>
      <c r="K103" s="39">
        <v>17</v>
      </c>
      <c r="L103" s="40">
        <v>11</v>
      </c>
      <c r="M103" s="111"/>
      <c r="N103" s="108">
        <f t="shared" si="17"/>
        <v>29</v>
      </c>
      <c r="O103" s="42">
        <v>29</v>
      </c>
      <c r="P103" s="101">
        <v>0</v>
      </c>
      <c r="Q103" s="33">
        <v>1</v>
      </c>
      <c r="R103" s="34">
        <v>0</v>
      </c>
      <c r="S103" s="39">
        <v>4</v>
      </c>
      <c r="T103" s="34">
        <v>2</v>
      </c>
      <c r="U103" s="42">
        <v>0</v>
      </c>
      <c r="V103" s="34">
        <v>0</v>
      </c>
      <c r="W103" s="101">
        <v>154</v>
      </c>
      <c r="X103" s="33">
        <v>10</v>
      </c>
      <c r="Y103" s="34">
        <v>0</v>
      </c>
      <c r="Z103" s="30">
        <v>0</v>
      </c>
      <c r="AA103" s="30">
        <v>0</v>
      </c>
      <c r="AB103" s="30">
        <v>0</v>
      </c>
      <c r="AC103" s="30">
        <v>0</v>
      </c>
      <c r="AD103" s="30"/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239">
        <f t="shared" si="18"/>
        <v>0</v>
      </c>
      <c r="C104" s="113"/>
      <c r="D104" s="114"/>
      <c r="E104" s="114"/>
      <c r="F104" s="239">
        <f t="shared" si="16"/>
        <v>0</v>
      </c>
      <c r="G104" s="113"/>
      <c r="H104" s="114"/>
      <c r="I104" s="114"/>
      <c r="J104" s="239">
        <f t="shared" si="19"/>
        <v>55</v>
      </c>
      <c r="K104" s="113">
        <v>40</v>
      </c>
      <c r="L104" s="114">
        <v>15</v>
      </c>
      <c r="M104" s="116"/>
      <c r="N104" s="108">
        <f t="shared" si="17"/>
        <v>59</v>
      </c>
      <c r="O104" s="99">
        <v>1</v>
      </c>
      <c r="P104" s="100">
        <v>58</v>
      </c>
      <c r="Q104" s="33">
        <v>0</v>
      </c>
      <c r="R104" s="34">
        <v>4</v>
      </c>
      <c r="S104" s="39">
        <v>0</v>
      </c>
      <c r="T104" s="34">
        <v>29</v>
      </c>
      <c r="U104" s="42">
        <v>2</v>
      </c>
      <c r="V104" s="34">
        <v>11</v>
      </c>
      <c r="W104" s="101">
        <v>38</v>
      </c>
      <c r="X104" s="33">
        <v>0</v>
      </c>
      <c r="Y104" s="34">
        <v>35</v>
      </c>
      <c r="Z104" s="30">
        <v>0</v>
      </c>
      <c r="AA104" s="30">
        <v>0</v>
      </c>
      <c r="AB104" s="30">
        <v>21</v>
      </c>
      <c r="AC104" s="30">
        <v>0</v>
      </c>
      <c r="AD104" s="30"/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/>
      <c r="L105" s="40"/>
      <c r="M105" s="111"/>
      <c r="N105" s="108">
        <f t="shared" si="17"/>
        <v>0</v>
      </c>
      <c r="O105" s="42"/>
      <c r="P105" s="101"/>
      <c r="Q105" s="33"/>
      <c r="R105" s="34"/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>
        <v>0</v>
      </c>
      <c r="AA105" s="30">
        <v>0</v>
      </c>
      <c r="AB105" s="30">
        <v>0</v>
      </c>
      <c r="AC105" s="30">
        <v>0</v>
      </c>
      <c r="AD105" s="30"/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13</v>
      </c>
      <c r="K106" s="39">
        <v>4</v>
      </c>
      <c r="L106" s="40">
        <v>9</v>
      </c>
      <c r="M106" s="111"/>
      <c r="N106" s="108">
        <f t="shared" si="17"/>
        <v>14</v>
      </c>
      <c r="O106" s="42">
        <v>10</v>
      </c>
      <c r="P106" s="101">
        <v>4</v>
      </c>
      <c r="Q106" s="33">
        <v>3</v>
      </c>
      <c r="R106" s="34">
        <v>2</v>
      </c>
      <c r="S106" s="39">
        <v>1</v>
      </c>
      <c r="T106" s="34">
        <v>5</v>
      </c>
      <c r="U106" s="42">
        <v>0</v>
      </c>
      <c r="V106" s="34">
        <v>0</v>
      </c>
      <c r="W106" s="101">
        <v>31</v>
      </c>
      <c r="X106" s="33">
        <v>15</v>
      </c>
      <c r="Y106" s="34">
        <v>7</v>
      </c>
      <c r="Z106" s="30">
        <v>0</v>
      </c>
      <c r="AA106" s="30">
        <v>0</v>
      </c>
      <c r="AB106" s="30">
        <v>0</v>
      </c>
      <c r="AC106" s="30">
        <v>0</v>
      </c>
      <c r="AD106" s="30"/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27</v>
      </c>
      <c r="K107" s="39">
        <v>9</v>
      </c>
      <c r="L107" s="40">
        <v>18</v>
      </c>
      <c r="M107" s="111"/>
      <c r="N107" s="108">
        <f t="shared" si="17"/>
        <v>28</v>
      </c>
      <c r="O107" s="42">
        <v>0</v>
      </c>
      <c r="P107" s="101">
        <v>28</v>
      </c>
      <c r="Q107" s="33">
        <v>0</v>
      </c>
      <c r="R107" s="34">
        <v>8</v>
      </c>
      <c r="S107" s="39">
        <v>0</v>
      </c>
      <c r="T107" s="34">
        <v>15</v>
      </c>
      <c r="U107" s="42">
        <v>5</v>
      </c>
      <c r="V107" s="34">
        <v>25</v>
      </c>
      <c r="W107" s="101">
        <v>320</v>
      </c>
      <c r="X107" s="33">
        <v>0</v>
      </c>
      <c r="Y107" s="34">
        <v>18</v>
      </c>
      <c r="Z107" s="30">
        <v>0</v>
      </c>
      <c r="AA107" s="30">
        <v>0</v>
      </c>
      <c r="AB107" s="30">
        <v>0</v>
      </c>
      <c r="AC107" s="30">
        <v>0</v>
      </c>
      <c r="AD107" s="30"/>
      <c r="AE107" s="102"/>
      <c r="AF107" s="103"/>
      <c r="AG107" s="29">
        <v>5</v>
      </c>
      <c r="AH107" s="31">
        <v>15</v>
      </c>
      <c r="AI107" s="28">
        <v>15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76</v>
      </c>
      <c r="K108" s="29">
        <v>50</v>
      </c>
      <c r="L108" s="31">
        <v>26</v>
      </c>
      <c r="M108" s="118"/>
      <c r="N108" s="108">
        <f t="shared" si="17"/>
        <v>76</v>
      </c>
      <c r="O108" s="119">
        <v>76</v>
      </c>
      <c r="P108" s="120">
        <v>0</v>
      </c>
      <c r="Q108" s="33">
        <v>7</v>
      </c>
      <c r="R108" s="34">
        <v>0</v>
      </c>
      <c r="S108" s="39">
        <v>53</v>
      </c>
      <c r="T108" s="34">
        <v>0</v>
      </c>
      <c r="U108" s="42">
        <v>16</v>
      </c>
      <c r="V108" s="34">
        <v>17</v>
      </c>
      <c r="W108" s="101">
        <v>0</v>
      </c>
      <c r="X108" s="33">
        <v>0</v>
      </c>
      <c r="Y108" s="34">
        <v>2</v>
      </c>
      <c r="Z108" s="30">
        <v>0</v>
      </c>
      <c r="AA108" s="30">
        <v>0</v>
      </c>
      <c r="AB108" s="30">
        <v>15</v>
      </c>
      <c r="AC108" s="30">
        <v>0</v>
      </c>
      <c r="AD108" s="30"/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239">
        <f t="shared" si="18"/>
        <v>0</v>
      </c>
      <c r="C109" s="113"/>
      <c r="D109" s="114"/>
      <c r="E109" s="114"/>
      <c r="F109" s="239">
        <f t="shared" si="16"/>
        <v>0</v>
      </c>
      <c r="G109" s="113"/>
      <c r="H109" s="114"/>
      <c r="I109" s="114"/>
      <c r="J109" s="239">
        <f t="shared" si="19"/>
        <v>117</v>
      </c>
      <c r="K109" s="113">
        <v>67</v>
      </c>
      <c r="L109" s="114">
        <v>50</v>
      </c>
      <c r="M109" s="116"/>
      <c r="N109" s="108">
        <f t="shared" si="17"/>
        <v>118</v>
      </c>
      <c r="O109" s="99">
        <v>1</v>
      </c>
      <c r="P109" s="100">
        <v>117</v>
      </c>
      <c r="Q109" s="33">
        <v>0</v>
      </c>
      <c r="R109" s="34">
        <v>3</v>
      </c>
      <c r="S109" s="39">
        <v>0</v>
      </c>
      <c r="T109" s="34">
        <v>83</v>
      </c>
      <c r="U109" s="42">
        <v>0</v>
      </c>
      <c r="V109" s="34">
        <v>3</v>
      </c>
      <c r="W109" s="41">
        <v>102</v>
      </c>
      <c r="X109" s="33">
        <v>0</v>
      </c>
      <c r="Y109" s="34">
        <v>17</v>
      </c>
      <c r="Z109" s="30">
        <v>0</v>
      </c>
      <c r="AA109" s="30">
        <v>0</v>
      </c>
      <c r="AB109" s="30">
        <v>18</v>
      </c>
      <c r="AC109" s="30">
        <v>0</v>
      </c>
      <c r="AD109" s="30"/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/>
      <c r="L110" s="40"/>
      <c r="M110" s="111"/>
      <c r="N110" s="108">
        <f t="shared" si="17"/>
        <v>0</v>
      </c>
      <c r="O110" s="42"/>
      <c r="P110" s="101"/>
      <c r="Q110" s="33"/>
      <c r="R110" s="34"/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>
        <v>0</v>
      </c>
      <c r="AA110" s="30">
        <v>0</v>
      </c>
      <c r="AB110" s="30">
        <v>0</v>
      </c>
      <c r="AC110" s="30">
        <v>0</v>
      </c>
      <c r="AD110" s="30"/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239">
        <f t="shared" si="18"/>
        <v>0</v>
      </c>
      <c r="C111" s="113"/>
      <c r="D111" s="114"/>
      <c r="E111" s="114"/>
      <c r="F111" s="239">
        <f t="shared" si="16"/>
        <v>0</v>
      </c>
      <c r="G111" s="113"/>
      <c r="H111" s="114"/>
      <c r="I111" s="114"/>
      <c r="J111" s="239">
        <f t="shared" si="19"/>
        <v>0</v>
      </c>
      <c r="K111" s="113"/>
      <c r="L111" s="114"/>
      <c r="M111" s="116"/>
      <c r="N111" s="108">
        <f t="shared" si="17"/>
        <v>0</v>
      </c>
      <c r="O111" s="99"/>
      <c r="P111" s="100"/>
      <c r="Q111" s="33"/>
      <c r="R111" s="34"/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>
        <v>0</v>
      </c>
      <c r="AA111" s="30">
        <v>0</v>
      </c>
      <c r="AB111" s="30">
        <v>0</v>
      </c>
      <c r="AC111" s="30">
        <v>0</v>
      </c>
      <c r="AD111" s="30"/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/>
      <c r="L112" s="40"/>
      <c r="M112" s="111"/>
      <c r="N112" s="108">
        <f t="shared" si="17"/>
        <v>0</v>
      </c>
      <c r="O112" s="42"/>
      <c r="P112" s="101"/>
      <c r="Q112" s="33"/>
      <c r="R112" s="34"/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>
        <v>0</v>
      </c>
      <c r="AA112" s="30">
        <v>0</v>
      </c>
      <c r="AB112" s="30">
        <v>0</v>
      </c>
      <c r="AC112" s="30">
        <v>0</v>
      </c>
      <c r="AD112" s="30"/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/>
      <c r="L113" s="40"/>
      <c r="M113" s="111"/>
      <c r="N113" s="108">
        <f t="shared" si="17"/>
        <v>0</v>
      </c>
      <c r="O113" s="42"/>
      <c r="P113" s="101"/>
      <c r="Q113" s="33"/>
      <c r="R113" s="34"/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>
        <v>0</v>
      </c>
      <c r="AA113" s="30">
        <v>0</v>
      </c>
      <c r="AB113" s="30">
        <v>0</v>
      </c>
      <c r="AC113" s="30">
        <v>0</v>
      </c>
      <c r="AD113" s="30"/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239">
        <f t="shared" si="18"/>
        <v>0</v>
      </c>
      <c r="C114" s="113"/>
      <c r="D114" s="114"/>
      <c r="E114" s="114"/>
      <c r="F114" s="239">
        <f t="shared" si="16"/>
        <v>0</v>
      </c>
      <c r="G114" s="113"/>
      <c r="H114" s="114"/>
      <c r="I114" s="114"/>
      <c r="J114" s="239">
        <f t="shared" si="19"/>
        <v>0</v>
      </c>
      <c r="K114" s="113"/>
      <c r="L114" s="114"/>
      <c r="M114" s="116"/>
      <c r="N114" s="108">
        <f t="shared" si="17"/>
        <v>0</v>
      </c>
      <c r="O114" s="99"/>
      <c r="P114" s="100"/>
      <c r="Q114" s="33"/>
      <c r="R114" s="34"/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>
        <v>0</v>
      </c>
      <c r="AA114" s="30">
        <v>0</v>
      </c>
      <c r="AB114" s="30">
        <v>0</v>
      </c>
      <c r="AC114" s="30">
        <v>0</v>
      </c>
      <c r="AD114" s="30"/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9</v>
      </c>
      <c r="K115" s="39">
        <v>1</v>
      </c>
      <c r="L115" s="40">
        <v>8</v>
      </c>
      <c r="M115" s="111"/>
      <c r="N115" s="108">
        <f t="shared" si="17"/>
        <v>11</v>
      </c>
      <c r="O115" s="42">
        <v>0</v>
      </c>
      <c r="P115" s="101">
        <v>11</v>
      </c>
      <c r="Q115" s="33">
        <v>0</v>
      </c>
      <c r="R115" s="34">
        <v>3</v>
      </c>
      <c r="S115" s="39">
        <v>0</v>
      </c>
      <c r="T115" s="34">
        <v>18</v>
      </c>
      <c r="U115" s="42">
        <v>0</v>
      </c>
      <c r="V115" s="34">
        <v>0</v>
      </c>
      <c r="W115" s="101">
        <v>0</v>
      </c>
      <c r="X115" s="33">
        <v>0</v>
      </c>
      <c r="Y115" s="34">
        <v>11</v>
      </c>
      <c r="Z115" s="30">
        <v>0</v>
      </c>
      <c r="AA115" s="30">
        <v>0</v>
      </c>
      <c r="AB115" s="30">
        <v>6</v>
      </c>
      <c r="AC115" s="30">
        <v>0</v>
      </c>
      <c r="AD115" s="30"/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3</v>
      </c>
      <c r="K116" s="105">
        <v>2</v>
      </c>
      <c r="L116" s="106">
        <v>1</v>
      </c>
      <c r="M116" s="107"/>
      <c r="N116" s="108">
        <f t="shared" si="17"/>
        <v>3</v>
      </c>
      <c r="O116" s="109">
        <v>0</v>
      </c>
      <c r="P116" s="110">
        <v>3</v>
      </c>
      <c r="Q116" s="33">
        <v>0</v>
      </c>
      <c r="R116" s="34">
        <v>2</v>
      </c>
      <c r="S116" s="39">
        <v>0</v>
      </c>
      <c r="T116" s="34">
        <v>3</v>
      </c>
      <c r="U116" s="42">
        <v>3</v>
      </c>
      <c r="V116" s="34">
        <v>11</v>
      </c>
      <c r="W116" s="101">
        <v>0</v>
      </c>
      <c r="X116" s="33">
        <v>0</v>
      </c>
      <c r="Y116" s="34">
        <v>0</v>
      </c>
      <c r="Z116" s="121">
        <v>0</v>
      </c>
      <c r="AA116" s="34">
        <v>0</v>
      </c>
      <c r="AB116" s="30">
        <v>0</v>
      </c>
      <c r="AC116" s="30">
        <v>0</v>
      </c>
      <c r="AD116" s="30"/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/>
      <c r="L117" s="106"/>
      <c r="M117" s="107"/>
      <c r="N117" s="108">
        <f t="shared" si="17"/>
        <v>0</v>
      </c>
      <c r="O117" s="109"/>
      <c r="P117" s="110"/>
      <c r="Q117" s="33"/>
      <c r="R117" s="34"/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>
        <v>0</v>
      </c>
      <c r="AA117" s="34">
        <v>0</v>
      </c>
      <c r="AB117" s="30">
        <v>0</v>
      </c>
      <c r="AC117" s="30">
        <v>0</v>
      </c>
      <c r="AD117" s="30"/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/>
      <c r="L118" s="106"/>
      <c r="M118" s="107"/>
      <c r="N118" s="108">
        <f t="shared" si="17"/>
        <v>0</v>
      </c>
      <c r="O118" s="109"/>
      <c r="P118" s="110"/>
      <c r="Q118" s="33"/>
      <c r="R118" s="34"/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>
        <v>0</v>
      </c>
      <c r="AA118" s="34">
        <v>0</v>
      </c>
      <c r="AB118" s="30">
        <v>0</v>
      </c>
      <c r="AC118" s="30">
        <v>0</v>
      </c>
      <c r="AD118" s="30"/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19</v>
      </c>
      <c r="C119" s="105">
        <v>19</v>
      </c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15</v>
      </c>
      <c r="K119" s="105">
        <v>3</v>
      </c>
      <c r="L119" s="106">
        <v>12</v>
      </c>
      <c r="M119" s="107"/>
      <c r="N119" s="108">
        <f t="shared" si="17"/>
        <v>15</v>
      </c>
      <c r="O119" s="109">
        <v>0</v>
      </c>
      <c r="P119" s="110">
        <v>15</v>
      </c>
      <c r="Q119" s="33">
        <v>0</v>
      </c>
      <c r="R119" s="34">
        <v>0</v>
      </c>
      <c r="S119" s="39">
        <v>0</v>
      </c>
      <c r="T119" s="34">
        <v>1</v>
      </c>
      <c r="U119" s="42">
        <v>1</v>
      </c>
      <c r="V119" s="34">
        <v>11</v>
      </c>
      <c r="W119" s="101">
        <v>44</v>
      </c>
      <c r="X119" s="33">
        <v>0</v>
      </c>
      <c r="Y119" s="34">
        <v>0</v>
      </c>
      <c r="Z119" s="121">
        <v>0</v>
      </c>
      <c r="AA119" s="34">
        <v>0</v>
      </c>
      <c r="AB119" s="30">
        <v>0</v>
      </c>
      <c r="AC119" s="30">
        <v>0</v>
      </c>
      <c r="AD119" s="30"/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37</v>
      </c>
      <c r="K120" s="105">
        <v>11</v>
      </c>
      <c r="L120" s="106">
        <v>26</v>
      </c>
      <c r="M120" s="107"/>
      <c r="N120" s="108">
        <f t="shared" si="17"/>
        <v>37</v>
      </c>
      <c r="O120" s="109">
        <v>1</v>
      </c>
      <c r="P120" s="110">
        <v>36</v>
      </c>
      <c r="Q120" s="33">
        <v>0</v>
      </c>
      <c r="R120" s="34">
        <v>2</v>
      </c>
      <c r="S120" s="39">
        <v>0</v>
      </c>
      <c r="T120" s="34">
        <v>13</v>
      </c>
      <c r="U120" s="42">
        <v>2</v>
      </c>
      <c r="V120" s="34">
        <v>9</v>
      </c>
      <c r="W120" s="101">
        <v>2</v>
      </c>
      <c r="X120" s="33">
        <v>0</v>
      </c>
      <c r="Y120" s="34">
        <v>4</v>
      </c>
      <c r="Z120" s="121">
        <v>0</v>
      </c>
      <c r="AA120" s="34">
        <v>0</v>
      </c>
      <c r="AB120" s="30">
        <v>0</v>
      </c>
      <c r="AC120" s="30">
        <v>0</v>
      </c>
      <c r="AD120" s="30"/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7</v>
      </c>
      <c r="K121" s="105">
        <v>6</v>
      </c>
      <c r="L121" s="106">
        <v>1</v>
      </c>
      <c r="M121" s="107"/>
      <c r="N121" s="108">
        <f t="shared" si="17"/>
        <v>7</v>
      </c>
      <c r="O121" s="109">
        <v>7</v>
      </c>
      <c r="P121" s="110">
        <v>0</v>
      </c>
      <c r="Q121" s="33">
        <v>0</v>
      </c>
      <c r="R121" s="34">
        <v>0</v>
      </c>
      <c r="S121" s="39">
        <v>0</v>
      </c>
      <c r="T121" s="34">
        <v>0</v>
      </c>
      <c r="U121" s="42">
        <v>0</v>
      </c>
      <c r="V121" s="34">
        <v>0</v>
      </c>
      <c r="W121" s="101">
        <v>10</v>
      </c>
      <c r="X121" s="33">
        <v>0</v>
      </c>
      <c r="Y121" s="34">
        <v>0</v>
      </c>
      <c r="Z121" s="121">
        <v>0</v>
      </c>
      <c r="AA121" s="34">
        <v>0</v>
      </c>
      <c r="AB121" s="30">
        <v>0</v>
      </c>
      <c r="AC121" s="30">
        <v>0</v>
      </c>
      <c r="AD121" s="30"/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112</v>
      </c>
      <c r="K122" s="105">
        <v>90</v>
      </c>
      <c r="L122" s="106">
        <v>22</v>
      </c>
      <c r="M122" s="107"/>
      <c r="N122" s="108">
        <f t="shared" si="17"/>
        <v>142</v>
      </c>
      <c r="O122" s="109">
        <v>1</v>
      </c>
      <c r="P122" s="110">
        <v>141</v>
      </c>
      <c r="Q122" s="33">
        <v>0</v>
      </c>
      <c r="R122" s="34">
        <v>24</v>
      </c>
      <c r="S122" s="39">
        <v>0</v>
      </c>
      <c r="T122" s="34">
        <v>82</v>
      </c>
      <c r="U122" s="42">
        <v>29</v>
      </c>
      <c r="V122" s="34">
        <v>43</v>
      </c>
      <c r="W122" s="101">
        <v>46</v>
      </c>
      <c r="X122" s="33">
        <v>0</v>
      </c>
      <c r="Y122" s="34">
        <v>1</v>
      </c>
      <c r="Z122" s="121">
        <v>0</v>
      </c>
      <c r="AA122" s="34">
        <v>0</v>
      </c>
      <c r="AB122" s="30">
        <v>114</v>
      </c>
      <c r="AC122" s="30">
        <v>0</v>
      </c>
      <c r="AD122" s="30"/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38</v>
      </c>
      <c r="K123" s="105">
        <v>27</v>
      </c>
      <c r="L123" s="106">
        <v>11</v>
      </c>
      <c r="M123" s="107"/>
      <c r="N123" s="108">
        <f t="shared" si="17"/>
        <v>38</v>
      </c>
      <c r="O123" s="109">
        <v>7</v>
      </c>
      <c r="P123" s="110">
        <v>31</v>
      </c>
      <c r="Q123" s="33">
        <v>1</v>
      </c>
      <c r="R123" s="34">
        <v>21</v>
      </c>
      <c r="S123" s="39">
        <v>4</v>
      </c>
      <c r="T123" s="34">
        <v>28</v>
      </c>
      <c r="U123" s="42">
        <v>30</v>
      </c>
      <c r="V123" s="34">
        <v>10</v>
      </c>
      <c r="W123" s="101">
        <v>178</v>
      </c>
      <c r="X123" s="33">
        <v>0</v>
      </c>
      <c r="Y123" s="34">
        <v>0</v>
      </c>
      <c r="Z123" s="121">
        <v>0</v>
      </c>
      <c r="AA123" s="34">
        <v>0</v>
      </c>
      <c r="AB123" s="30">
        <v>84</v>
      </c>
      <c r="AC123" s="30">
        <v>0</v>
      </c>
      <c r="AD123" s="30"/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26</v>
      </c>
      <c r="K124" s="39">
        <v>16</v>
      </c>
      <c r="L124" s="40">
        <v>10</v>
      </c>
      <c r="M124" s="111"/>
      <c r="N124" s="108">
        <f t="shared" si="17"/>
        <v>26</v>
      </c>
      <c r="O124" s="42">
        <v>7</v>
      </c>
      <c r="P124" s="101">
        <v>19</v>
      </c>
      <c r="Q124" s="33">
        <v>0</v>
      </c>
      <c r="R124" s="34">
        <v>0</v>
      </c>
      <c r="S124" s="39">
        <v>4</v>
      </c>
      <c r="T124" s="34">
        <v>1</v>
      </c>
      <c r="U124" s="42">
        <v>17</v>
      </c>
      <c r="V124" s="34">
        <v>37</v>
      </c>
      <c r="W124" s="101">
        <v>0</v>
      </c>
      <c r="X124" s="33">
        <v>0</v>
      </c>
      <c r="Y124" s="34">
        <v>0</v>
      </c>
      <c r="Z124" s="121">
        <v>0</v>
      </c>
      <c r="AA124" s="34">
        <v>0</v>
      </c>
      <c r="AB124" s="30">
        <v>51</v>
      </c>
      <c r="AC124" s="30">
        <v>0</v>
      </c>
      <c r="AD124" s="30"/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30</v>
      </c>
      <c r="K125" s="39">
        <v>15</v>
      </c>
      <c r="L125" s="40">
        <v>15</v>
      </c>
      <c r="M125" s="111"/>
      <c r="N125" s="108">
        <f t="shared" si="17"/>
        <v>32</v>
      </c>
      <c r="O125" s="42">
        <v>32</v>
      </c>
      <c r="P125" s="101">
        <v>0</v>
      </c>
      <c r="Q125" s="33">
        <v>0</v>
      </c>
      <c r="R125" s="34">
        <v>0</v>
      </c>
      <c r="S125" s="39">
        <v>38</v>
      </c>
      <c r="T125" s="34">
        <v>0</v>
      </c>
      <c r="U125" s="42">
        <v>0</v>
      </c>
      <c r="V125" s="34">
        <v>0</v>
      </c>
      <c r="W125" s="101">
        <v>12</v>
      </c>
      <c r="X125" s="33">
        <v>0</v>
      </c>
      <c r="Y125" s="34">
        <v>0</v>
      </c>
      <c r="Z125" s="121">
        <v>0</v>
      </c>
      <c r="AA125" s="34">
        <v>0</v>
      </c>
      <c r="AB125" s="30">
        <v>11</v>
      </c>
      <c r="AC125" s="30">
        <v>0</v>
      </c>
      <c r="AD125" s="30"/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239">
        <f t="shared" si="18"/>
        <v>0</v>
      </c>
      <c r="C126" s="113"/>
      <c r="D126" s="114"/>
      <c r="E126" s="114"/>
      <c r="F126" s="239">
        <f t="shared" si="16"/>
        <v>0</v>
      </c>
      <c r="G126" s="113"/>
      <c r="H126" s="114"/>
      <c r="I126" s="114"/>
      <c r="J126" s="239">
        <f t="shared" si="19"/>
        <v>103</v>
      </c>
      <c r="K126" s="113">
        <v>71</v>
      </c>
      <c r="L126" s="114">
        <v>32</v>
      </c>
      <c r="M126" s="116"/>
      <c r="N126" s="108">
        <f t="shared" si="17"/>
        <v>123</v>
      </c>
      <c r="O126" s="99">
        <v>1</v>
      </c>
      <c r="P126" s="100">
        <v>122</v>
      </c>
      <c r="Q126" s="33">
        <v>0</v>
      </c>
      <c r="R126" s="34">
        <v>12</v>
      </c>
      <c r="S126" s="39">
        <v>0</v>
      </c>
      <c r="T126" s="34">
        <v>78</v>
      </c>
      <c r="U126" s="42">
        <v>25</v>
      </c>
      <c r="V126" s="34">
        <v>35</v>
      </c>
      <c r="W126" s="101">
        <v>17</v>
      </c>
      <c r="X126" s="33">
        <v>0</v>
      </c>
      <c r="Y126" s="34">
        <v>29</v>
      </c>
      <c r="Z126" s="121">
        <v>0</v>
      </c>
      <c r="AA126" s="34">
        <v>0</v>
      </c>
      <c r="AB126" s="30">
        <v>57</v>
      </c>
      <c r="AC126" s="30">
        <v>0</v>
      </c>
      <c r="AD126" s="30"/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/>
      <c r="L127" s="106"/>
      <c r="M127" s="107"/>
      <c r="N127" s="108">
        <f t="shared" si="17"/>
        <v>0</v>
      </c>
      <c r="O127" s="109"/>
      <c r="P127" s="110"/>
      <c r="Q127" s="33"/>
      <c r="R127" s="34"/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>
        <v>0</v>
      </c>
      <c r="AA127" s="34">
        <v>0</v>
      </c>
      <c r="AB127" s="30">
        <v>0</v>
      </c>
      <c r="AC127" s="30">
        <v>0</v>
      </c>
      <c r="AD127" s="30"/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84</v>
      </c>
      <c r="K128" s="105">
        <v>62</v>
      </c>
      <c r="L128" s="106">
        <v>22</v>
      </c>
      <c r="M128" s="107"/>
      <c r="N128" s="108">
        <f t="shared" si="17"/>
        <v>85</v>
      </c>
      <c r="O128" s="109">
        <v>0</v>
      </c>
      <c r="P128" s="110">
        <v>85</v>
      </c>
      <c r="Q128" s="33">
        <v>0</v>
      </c>
      <c r="R128" s="34">
        <v>1</v>
      </c>
      <c r="S128" s="39">
        <v>0</v>
      </c>
      <c r="T128" s="34">
        <v>3</v>
      </c>
      <c r="U128" s="42">
        <v>5</v>
      </c>
      <c r="V128" s="34">
        <v>8</v>
      </c>
      <c r="W128" s="101">
        <v>0</v>
      </c>
      <c r="X128" s="33">
        <v>0</v>
      </c>
      <c r="Y128" s="34">
        <v>26</v>
      </c>
      <c r="Z128" s="121">
        <v>0</v>
      </c>
      <c r="AA128" s="34">
        <v>0</v>
      </c>
      <c r="AB128" s="30">
        <v>98</v>
      </c>
      <c r="AC128" s="30">
        <v>0</v>
      </c>
      <c r="AD128" s="30"/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>
        <v>0</v>
      </c>
      <c r="T129" s="34">
        <v>0</v>
      </c>
      <c r="U129" s="42">
        <v>0</v>
      </c>
      <c r="V129" s="34">
        <v>0</v>
      </c>
      <c r="W129" s="101">
        <v>0</v>
      </c>
      <c r="X129" s="33">
        <v>0</v>
      </c>
      <c r="Y129" s="34">
        <v>0</v>
      </c>
      <c r="Z129" s="121">
        <v>0</v>
      </c>
      <c r="AA129" s="34">
        <v>0</v>
      </c>
      <c r="AB129" s="30">
        <v>0</v>
      </c>
      <c r="AC129" s="30">
        <v>0</v>
      </c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>
        <v>0</v>
      </c>
      <c r="T130" s="34">
        <v>0</v>
      </c>
      <c r="U130" s="42">
        <v>0</v>
      </c>
      <c r="V130" s="34">
        <v>0</v>
      </c>
      <c r="W130" s="101">
        <v>1</v>
      </c>
      <c r="X130" s="33">
        <v>0</v>
      </c>
      <c r="Y130" s="34">
        <v>0</v>
      </c>
      <c r="Z130" s="121">
        <v>0</v>
      </c>
      <c r="AA130" s="34">
        <v>0</v>
      </c>
      <c r="AB130" s="30">
        <v>0</v>
      </c>
      <c r="AC130" s="30">
        <v>0</v>
      </c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>
        <v>0</v>
      </c>
      <c r="T131" s="34">
        <v>0</v>
      </c>
      <c r="U131" s="42">
        <v>0</v>
      </c>
      <c r="V131" s="34">
        <v>0</v>
      </c>
      <c r="W131" s="101">
        <v>0</v>
      </c>
      <c r="X131" s="33">
        <v>0</v>
      </c>
      <c r="Y131" s="34">
        <v>0</v>
      </c>
      <c r="Z131" s="121">
        <v>0</v>
      </c>
      <c r="AA131" s="34">
        <v>0</v>
      </c>
      <c r="AB131" s="30">
        <v>0</v>
      </c>
      <c r="AC131" s="30">
        <v>0</v>
      </c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>
        <v>0</v>
      </c>
      <c r="T132" s="34">
        <v>0</v>
      </c>
      <c r="U132" s="42">
        <v>0</v>
      </c>
      <c r="V132" s="34">
        <v>0</v>
      </c>
      <c r="W132" s="101">
        <v>0</v>
      </c>
      <c r="X132" s="33">
        <v>0</v>
      </c>
      <c r="Y132" s="34">
        <v>0</v>
      </c>
      <c r="Z132" s="121">
        <v>0</v>
      </c>
      <c r="AA132" s="34">
        <v>0</v>
      </c>
      <c r="AB132" s="30">
        <v>0</v>
      </c>
      <c r="AC132" s="30">
        <v>0</v>
      </c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>
        <v>0</v>
      </c>
      <c r="T133" s="34">
        <v>0</v>
      </c>
      <c r="U133" s="42">
        <v>0</v>
      </c>
      <c r="V133" s="34">
        <v>0</v>
      </c>
      <c r="W133" s="101">
        <v>0</v>
      </c>
      <c r="X133" s="33">
        <v>0</v>
      </c>
      <c r="Y133" s="34">
        <v>0</v>
      </c>
      <c r="Z133" s="121">
        <v>0</v>
      </c>
      <c r="AA133" s="34">
        <v>0</v>
      </c>
      <c r="AB133" s="121">
        <v>0</v>
      </c>
      <c r="AC133" s="121">
        <v>0</v>
      </c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>
        <v>0</v>
      </c>
      <c r="T134" s="30">
        <v>0</v>
      </c>
      <c r="U134" s="119">
        <v>0</v>
      </c>
      <c r="V134" s="30">
        <v>0</v>
      </c>
      <c r="W134" s="120">
        <v>685</v>
      </c>
      <c r="X134" s="33">
        <v>0</v>
      </c>
      <c r="Y134" s="34">
        <v>0</v>
      </c>
      <c r="Z134" s="28">
        <v>0</v>
      </c>
      <c r="AA134" s="28">
        <v>0</v>
      </c>
      <c r="AB134" s="28">
        <v>0</v>
      </c>
      <c r="AC134" s="28">
        <v>0</v>
      </c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6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>
        <v>0</v>
      </c>
      <c r="T135" s="58">
        <v>0</v>
      </c>
      <c r="U135" s="63">
        <v>0</v>
      </c>
      <c r="V135" s="58">
        <v>0</v>
      </c>
      <c r="W135" s="127">
        <v>0</v>
      </c>
      <c r="X135" s="60">
        <v>0</v>
      </c>
      <c r="Y135" s="58">
        <v>0</v>
      </c>
      <c r="Z135" s="59">
        <v>0</v>
      </c>
      <c r="AA135" s="59">
        <v>0</v>
      </c>
      <c r="AB135" s="59">
        <v>0</v>
      </c>
      <c r="AC135" s="59">
        <v>0</v>
      </c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544" t="s">
        <v>99</v>
      </c>
      <c r="B136" s="131">
        <f t="shared" ref="B136:V136" si="20">SUM(B76:B135)</f>
        <v>19</v>
      </c>
      <c r="C136" s="71">
        <f>SUM(C76:C135)</f>
        <v>19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1042</v>
      </c>
      <c r="K136" s="71">
        <f t="shared" si="20"/>
        <v>672</v>
      </c>
      <c r="L136" s="67">
        <f t="shared" si="20"/>
        <v>370</v>
      </c>
      <c r="M136" s="67">
        <f t="shared" si="20"/>
        <v>0</v>
      </c>
      <c r="N136" s="131">
        <f>SUM(N76:N135)</f>
        <v>1119</v>
      </c>
      <c r="O136" s="66">
        <f t="shared" si="20"/>
        <v>223</v>
      </c>
      <c r="P136" s="69">
        <f t="shared" si="20"/>
        <v>896</v>
      </c>
      <c r="Q136" s="71">
        <f t="shared" si="20"/>
        <v>13</v>
      </c>
      <c r="R136" s="132">
        <f>SUM(R76:R135)</f>
        <v>115</v>
      </c>
      <c r="S136" s="545">
        <f>SUM(S76:S135)</f>
        <v>139</v>
      </c>
      <c r="T136" s="546">
        <f>SUM(T76:T135)</f>
        <v>443</v>
      </c>
      <c r="U136" s="66">
        <f t="shared" si="20"/>
        <v>239</v>
      </c>
      <c r="V136" s="68">
        <f t="shared" si="20"/>
        <v>378</v>
      </c>
      <c r="W136" s="132">
        <f>SUM(W76:W135)</f>
        <v>3615</v>
      </c>
      <c r="X136" s="70">
        <f t="shared" ref="X136:AI136" si="21">SUM(X76:X135)</f>
        <v>31</v>
      </c>
      <c r="Y136" s="68">
        <f t="shared" si="21"/>
        <v>214</v>
      </c>
      <c r="Z136" s="132">
        <f t="shared" si="21"/>
        <v>0</v>
      </c>
      <c r="AA136" s="132">
        <f t="shared" si="21"/>
        <v>0</v>
      </c>
      <c r="AB136" s="132">
        <f t="shared" si="21"/>
        <v>564</v>
      </c>
      <c r="AC136" s="132">
        <f t="shared" si="21"/>
        <v>0</v>
      </c>
      <c r="AD136" s="135">
        <f t="shared" si="21"/>
        <v>0</v>
      </c>
      <c r="AE136" s="136">
        <f t="shared" si="21"/>
        <v>0</v>
      </c>
      <c r="AF136" s="137">
        <f t="shared" si="21"/>
        <v>0</v>
      </c>
      <c r="AG136" s="136">
        <f t="shared" si="21"/>
        <v>5</v>
      </c>
      <c r="AH136" s="138">
        <f t="shared" si="21"/>
        <v>15</v>
      </c>
      <c r="AI136" s="139">
        <f t="shared" si="21"/>
        <v>15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235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547" t="s">
        <v>127</v>
      </c>
      <c r="B138" s="366" t="s">
        <v>99</v>
      </c>
      <c r="C138" s="548" t="s">
        <v>13</v>
      </c>
      <c r="D138" s="536" t="s">
        <v>14</v>
      </c>
      <c r="E138" s="549" t="s">
        <v>15</v>
      </c>
      <c r="F138" s="549" t="s">
        <v>16</v>
      </c>
      <c r="G138" s="549" t="s">
        <v>17</v>
      </c>
      <c r="H138" s="550" t="s">
        <v>18</v>
      </c>
      <c r="I138" s="550" t="s">
        <v>19</v>
      </c>
      <c r="J138" s="550" t="s">
        <v>20</v>
      </c>
      <c r="K138" s="550" t="s">
        <v>21</v>
      </c>
      <c r="L138" s="550" t="s">
        <v>22</v>
      </c>
      <c r="M138" s="550" t="s">
        <v>23</v>
      </c>
      <c r="N138" s="550" t="s">
        <v>24</v>
      </c>
      <c r="O138" s="550" t="s">
        <v>25</v>
      </c>
      <c r="P138" s="550" t="s">
        <v>26</v>
      </c>
      <c r="Q138" s="550" t="s">
        <v>27</v>
      </c>
      <c r="R138" s="550" t="s">
        <v>28</v>
      </c>
      <c r="S138" s="551" t="s">
        <v>128</v>
      </c>
      <c r="T138" s="552" t="s">
        <v>129</v>
      </c>
      <c r="U138" s="552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553" t="s">
        <v>131</v>
      </c>
      <c r="B139" s="554">
        <f>SUM(C139:S139)</f>
        <v>0</v>
      </c>
      <c r="C139" s="555">
        <v>0</v>
      </c>
      <c r="D139" s="556"/>
      <c r="E139" s="556"/>
      <c r="F139" s="556"/>
      <c r="G139" s="556"/>
      <c r="H139" s="556"/>
      <c r="I139" s="556"/>
      <c r="J139" s="556"/>
      <c r="K139" s="556"/>
      <c r="L139" s="556"/>
      <c r="M139" s="556"/>
      <c r="N139" s="556"/>
      <c r="O139" s="556"/>
      <c r="P139" s="556"/>
      <c r="Q139" s="556"/>
      <c r="R139" s="556"/>
      <c r="S139" s="557"/>
      <c r="T139" s="558"/>
      <c r="U139" s="558"/>
      <c r="V139" s="240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211</v>
      </c>
      <c r="C140" s="39">
        <v>6</v>
      </c>
      <c r="D140" s="40">
        <v>13</v>
      </c>
      <c r="E140" s="40">
        <v>16</v>
      </c>
      <c r="F140" s="40">
        <v>11</v>
      </c>
      <c r="G140" s="40">
        <v>1</v>
      </c>
      <c r="H140" s="40">
        <v>8</v>
      </c>
      <c r="I140" s="40">
        <v>5</v>
      </c>
      <c r="J140" s="40">
        <v>5</v>
      </c>
      <c r="K140" s="40">
        <v>5</v>
      </c>
      <c r="L140" s="40">
        <v>7</v>
      </c>
      <c r="M140" s="40">
        <v>13</v>
      </c>
      <c r="N140" s="40">
        <v>27</v>
      </c>
      <c r="O140" s="40">
        <v>31</v>
      </c>
      <c r="P140" s="40">
        <v>31</v>
      </c>
      <c r="Q140" s="40">
        <v>20</v>
      </c>
      <c r="R140" s="40">
        <v>6</v>
      </c>
      <c r="S140" s="151">
        <v>6</v>
      </c>
      <c r="T140" s="41">
        <v>0</v>
      </c>
      <c r="U140" s="41">
        <v>0</v>
      </c>
      <c r="V140" s="240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252</v>
      </c>
      <c r="C141" s="39">
        <v>0</v>
      </c>
      <c r="D141" s="40">
        <v>0</v>
      </c>
      <c r="E141" s="40">
        <v>0</v>
      </c>
      <c r="F141" s="40">
        <v>10</v>
      </c>
      <c r="G141" s="40">
        <v>2</v>
      </c>
      <c r="H141" s="40">
        <v>10</v>
      </c>
      <c r="I141" s="40">
        <v>11</v>
      </c>
      <c r="J141" s="40">
        <v>12</v>
      </c>
      <c r="K141" s="40">
        <v>16</v>
      </c>
      <c r="L141" s="40">
        <v>32</v>
      </c>
      <c r="M141" s="40">
        <v>37</v>
      </c>
      <c r="N141" s="40">
        <v>24</v>
      </c>
      <c r="O141" s="40">
        <v>30</v>
      </c>
      <c r="P141" s="40">
        <v>24</v>
      </c>
      <c r="Q141" s="40">
        <v>25</v>
      </c>
      <c r="R141" s="40">
        <v>10</v>
      </c>
      <c r="S141" s="151">
        <v>9</v>
      </c>
      <c r="T141" s="41">
        <v>0</v>
      </c>
      <c r="U141" s="41">
        <v>0</v>
      </c>
      <c r="V141" s="240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191</v>
      </c>
      <c r="C142" s="39">
        <v>0</v>
      </c>
      <c r="D142" s="40">
        <v>0</v>
      </c>
      <c r="E142" s="40">
        <v>2</v>
      </c>
      <c r="F142" s="40">
        <v>9</v>
      </c>
      <c r="G142" s="40">
        <v>32</v>
      </c>
      <c r="H142" s="40">
        <v>50</v>
      </c>
      <c r="I142" s="40">
        <v>47</v>
      </c>
      <c r="J142" s="40">
        <v>36</v>
      </c>
      <c r="K142" s="40">
        <v>15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40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0</v>
      </c>
      <c r="C143" s="39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151"/>
      <c r="T143" s="41">
        <v>0</v>
      </c>
      <c r="U143" s="41">
        <v>0</v>
      </c>
      <c r="V143" s="240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258</v>
      </c>
      <c r="C144" s="39">
        <v>0</v>
      </c>
      <c r="D144" s="40">
        <v>0</v>
      </c>
      <c r="E144" s="40">
        <v>0</v>
      </c>
      <c r="F144" s="40">
        <v>1</v>
      </c>
      <c r="G144" s="40">
        <v>2</v>
      </c>
      <c r="H144" s="40">
        <v>1</v>
      </c>
      <c r="I144" s="40">
        <v>2</v>
      </c>
      <c r="J144" s="40">
        <v>1</v>
      </c>
      <c r="K144" s="40">
        <v>7</v>
      </c>
      <c r="L144" s="40">
        <v>4</v>
      </c>
      <c r="M144" s="40">
        <v>13</v>
      </c>
      <c r="N144" s="40">
        <v>26</v>
      </c>
      <c r="O144" s="40">
        <v>28</v>
      </c>
      <c r="P144" s="40">
        <v>45</v>
      </c>
      <c r="Q144" s="40">
        <v>45</v>
      </c>
      <c r="R144" s="40">
        <v>30</v>
      </c>
      <c r="S144" s="151">
        <v>53</v>
      </c>
      <c r="T144" s="41">
        <v>0</v>
      </c>
      <c r="U144" s="41">
        <v>0</v>
      </c>
      <c r="V144" s="240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174</v>
      </c>
      <c r="C145" s="39">
        <v>0</v>
      </c>
      <c r="D145" s="40">
        <v>0</v>
      </c>
      <c r="E145" s="40">
        <v>0</v>
      </c>
      <c r="F145" s="40">
        <v>0</v>
      </c>
      <c r="G145" s="40">
        <v>1</v>
      </c>
      <c r="H145" s="40">
        <v>2</v>
      </c>
      <c r="I145" s="40">
        <v>1</v>
      </c>
      <c r="J145" s="40">
        <v>2</v>
      </c>
      <c r="K145" s="40">
        <v>5</v>
      </c>
      <c r="L145" s="40">
        <v>6</v>
      </c>
      <c r="M145" s="40">
        <v>12</v>
      </c>
      <c r="N145" s="40">
        <v>14</v>
      </c>
      <c r="O145" s="40">
        <v>24</v>
      </c>
      <c r="P145" s="40">
        <v>22</v>
      </c>
      <c r="Q145" s="40">
        <v>27</v>
      </c>
      <c r="R145" s="40">
        <v>25</v>
      </c>
      <c r="S145" s="151">
        <v>33</v>
      </c>
      <c r="T145" s="41">
        <v>0</v>
      </c>
      <c r="U145" s="41">
        <v>0</v>
      </c>
      <c r="V145" s="240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40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265</v>
      </c>
      <c r="C147" s="39">
        <v>0</v>
      </c>
      <c r="D147" s="40">
        <v>0</v>
      </c>
      <c r="E147" s="40">
        <v>0</v>
      </c>
      <c r="F147" s="40">
        <v>1</v>
      </c>
      <c r="G147" s="40">
        <v>10</v>
      </c>
      <c r="H147" s="40">
        <v>24</v>
      </c>
      <c r="I147" s="40">
        <v>47</v>
      </c>
      <c r="J147" s="40">
        <v>46</v>
      </c>
      <c r="K147" s="40">
        <v>35</v>
      </c>
      <c r="L147" s="40">
        <v>25</v>
      </c>
      <c r="M147" s="40">
        <v>29</v>
      </c>
      <c r="N147" s="40">
        <v>23</v>
      </c>
      <c r="O147" s="40">
        <v>12</v>
      </c>
      <c r="P147" s="40">
        <v>5</v>
      </c>
      <c r="Q147" s="40">
        <v>8</v>
      </c>
      <c r="R147" s="40">
        <v>0</v>
      </c>
      <c r="S147" s="151">
        <v>0</v>
      </c>
      <c r="T147" s="41">
        <v>0</v>
      </c>
      <c r="U147" s="41">
        <v>0</v>
      </c>
      <c r="V147" s="240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40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140</v>
      </c>
      <c r="C149" s="39">
        <v>31</v>
      </c>
      <c r="D149" s="40">
        <v>4</v>
      </c>
      <c r="E149" s="40">
        <v>57</v>
      </c>
      <c r="F149" s="40">
        <v>46</v>
      </c>
      <c r="G149" s="40">
        <v>2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40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49</v>
      </c>
      <c r="C150" s="39">
        <v>39</v>
      </c>
      <c r="D150" s="40">
        <v>8</v>
      </c>
      <c r="E150" s="40">
        <v>1</v>
      </c>
      <c r="F150" s="40">
        <v>1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40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20</v>
      </c>
      <c r="C151" s="39">
        <v>0</v>
      </c>
      <c r="D151" s="40">
        <v>0</v>
      </c>
      <c r="E151" s="40">
        <v>0</v>
      </c>
      <c r="F151" s="40">
        <v>2</v>
      </c>
      <c r="G151" s="40">
        <v>1</v>
      </c>
      <c r="H151" s="40">
        <v>7</v>
      </c>
      <c r="I151" s="40">
        <v>3</v>
      </c>
      <c r="J151" s="40">
        <v>3</v>
      </c>
      <c r="K151" s="40">
        <v>2</v>
      </c>
      <c r="L151" s="40">
        <v>1</v>
      </c>
      <c r="M151" s="40">
        <v>1</v>
      </c>
      <c r="N151" s="40">
        <v>0</v>
      </c>
      <c r="O151" s="40">
        <v>0</v>
      </c>
      <c r="P151" s="40">
        <v>0</v>
      </c>
      <c r="Q151" s="40"/>
      <c r="R151" s="40"/>
      <c r="S151" s="151"/>
      <c r="T151" s="41">
        <v>3</v>
      </c>
      <c r="U151" s="41">
        <v>0</v>
      </c>
      <c r="V151" s="240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14</v>
      </c>
      <c r="C152" s="39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1</v>
      </c>
      <c r="I152" s="40">
        <v>0</v>
      </c>
      <c r="J152" s="40">
        <v>3</v>
      </c>
      <c r="K152" s="40">
        <v>2</v>
      </c>
      <c r="L152" s="40">
        <v>3</v>
      </c>
      <c r="M152" s="40">
        <v>4</v>
      </c>
      <c r="N152" s="40">
        <v>0</v>
      </c>
      <c r="O152" s="40">
        <v>0</v>
      </c>
      <c r="P152" s="40">
        <v>1</v>
      </c>
      <c r="Q152" s="40">
        <v>0</v>
      </c>
      <c r="R152" s="40">
        <v>0</v>
      </c>
      <c r="S152" s="151">
        <v>0</v>
      </c>
      <c r="T152" s="41">
        <v>0</v>
      </c>
      <c r="U152" s="41">
        <v>0</v>
      </c>
      <c r="V152" s="240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280</v>
      </c>
      <c r="C153" s="39">
        <v>0</v>
      </c>
      <c r="D153" s="40">
        <v>0</v>
      </c>
      <c r="E153" s="40">
        <v>0</v>
      </c>
      <c r="F153" s="40">
        <v>8</v>
      </c>
      <c r="G153" s="40">
        <v>16</v>
      </c>
      <c r="H153" s="40">
        <v>27</v>
      </c>
      <c r="I153" s="40">
        <v>39</v>
      </c>
      <c r="J153" s="40">
        <v>40</v>
      </c>
      <c r="K153" s="40">
        <v>32</v>
      </c>
      <c r="L153" s="40">
        <v>31</v>
      </c>
      <c r="M153" s="40">
        <v>34</v>
      </c>
      <c r="N153" s="40">
        <v>1</v>
      </c>
      <c r="O153" s="40">
        <v>35</v>
      </c>
      <c r="P153" s="40">
        <v>12</v>
      </c>
      <c r="Q153" s="40">
        <v>2</v>
      </c>
      <c r="R153" s="40">
        <v>2</v>
      </c>
      <c r="S153" s="151">
        <v>1</v>
      </c>
      <c r="T153" s="41">
        <v>0</v>
      </c>
      <c r="U153" s="41">
        <v>0</v>
      </c>
      <c r="V153" s="240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40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559">
        <f>SUM(B139:B154)</f>
        <v>1854</v>
      </c>
      <c r="C155" s="71">
        <f t="shared" ref="C155:T155" si="32">SUM(C139:C154)</f>
        <v>76</v>
      </c>
      <c r="D155" s="67">
        <f t="shared" si="32"/>
        <v>25</v>
      </c>
      <c r="E155" s="67">
        <f t="shared" si="32"/>
        <v>76</v>
      </c>
      <c r="F155" s="67">
        <f t="shared" si="32"/>
        <v>89</v>
      </c>
      <c r="G155" s="67">
        <f t="shared" si="32"/>
        <v>67</v>
      </c>
      <c r="H155" s="67">
        <f>SUM(H139:H154)</f>
        <v>130</v>
      </c>
      <c r="I155" s="67">
        <f t="shared" si="32"/>
        <v>155</v>
      </c>
      <c r="J155" s="67">
        <f t="shared" si="32"/>
        <v>148</v>
      </c>
      <c r="K155" s="67">
        <f t="shared" si="32"/>
        <v>119</v>
      </c>
      <c r="L155" s="67">
        <f t="shared" si="32"/>
        <v>109</v>
      </c>
      <c r="M155" s="67">
        <f t="shared" si="32"/>
        <v>143</v>
      </c>
      <c r="N155" s="67">
        <f t="shared" si="32"/>
        <v>115</v>
      </c>
      <c r="O155" s="67">
        <f t="shared" si="32"/>
        <v>160</v>
      </c>
      <c r="P155" s="67">
        <f t="shared" si="32"/>
        <v>140</v>
      </c>
      <c r="Q155" s="67">
        <f t="shared" si="32"/>
        <v>127</v>
      </c>
      <c r="R155" s="67">
        <f t="shared" si="32"/>
        <v>73</v>
      </c>
      <c r="S155" s="159">
        <f t="shared" si="32"/>
        <v>102</v>
      </c>
      <c r="T155" s="132">
        <f t="shared" si="32"/>
        <v>3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8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065" t="s">
        <v>150</v>
      </c>
      <c r="G157" s="1064"/>
      <c r="H157" s="1064"/>
      <c r="I157" s="1064"/>
      <c r="J157" s="1064"/>
      <c r="K157" s="1064"/>
      <c r="L157" s="1064"/>
      <c r="M157" s="1064"/>
      <c r="N157" s="1064"/>
      <c r="O157" s="1064"/>
      <c r="P157" s="1064"/>
      <c r="Q157" s="1064"/>
      <c r="R157" s="1064"/>
      <c r="S157" s="1064"/>
      <c r="T157" s="1064"/>
      <c r="U157" s="1064"/>
      <c r="V157" s="1064"/>
      <c r="W157" s="1064"/>
      <c r="X157" s="1064"/>
      <c r="Y157" s="1064"/>
      <c r="Z157" s="1064"/>
      <c r="AA157" s="1064"/>
      <c r="AB157" s="1064"/>
      <c r="AC157" s="1064"/>
      <c r="AD157" s="1064"/>
      <c r="AE157" s="1064"/>
      <c r="AF157" s="1064"/>
      <c r="AG157" s="1064"/>
      <c r="AH157" s="1064"/>
      <c r="AI157" s="1064"/>
      <c r="AJ157" s="1064"/>
      <c r="AK157" s="1064"/>
      <c r="AL157" s="1064"/>
      <c r="AM157" s="1066"/>
      <c r="AN157" s="917" t="s">
        <v>9</v>
      </c>
      <c r="AO157" s="917" t="s">
        <v>151</v>
      </c>
      <c r="AP157" s="1005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1022"/>
      <c r="B158" s="946"/>
      <c r="C158" s="947"/>
      <c r="D158" s="950"/>
      <c r="E158" s="948"/>
      <c r="F158" s="1067" t="s">
        <v>13</v>
      </c>
      <c r="G158" s="1068"/>
      <c r="H158" s="1067" t="s">
        <v>14</v>
      </c>
      <c r="I158" s="1068"/>
      <c r="J158" s="1067" t="s">
        <v>15</v>
      </c>
      <c r="K158" s="1068"/>
      <c r="L158" s="1067" t="s">
        <v>16</v>
      </c>
      <c r="M158" s="1068"/>
      <c r="N158" s="1067" t="s">
        <v>17</v>
      </c>
      <c r="O158" s="1068"/>
      <c r="P158" s="1062" t="s">
        <v>18</v>
      </c>
      <c r="Q158" s="1063"/>
      <c r="R158" s="1062" t="s">
        <v>19</v>
      </c>
      <c r="S158" s="1063"/>
      <c r="T158" s="1062" t="s">
        <v>20</v>
      </c>
      <c r="U158" s="1063"/>
      <c r="V158" s="1062" t="s">
        <v>21</v>
      </c>
      <c r="W158" s="1063"/>
      <c r="X158" s="1062" t="s">
        <v>22</v>
      </c>
      <c r="Y158" s="1063"/>
      <c r="Z158" s="1062" t="s">
        <v>23</v>
      </c>
      <c r="AA158" s="1063"/>
      <c r="AB158" s="1062" t="s">
        <v>24</v>
      </c>
      <c r="AC158" s="1063"/>
      <c r="AD158" s="1062" t="s">
        <v>25</v>
      </c>
      <c r="AE158" s="1063"/>
      <c r="AF158" s="1062" t="s">
        <v>26</v>
      </c>
      <c r="AG158" s="1063"/>
      <c r="AH158" s="1062" t="s">
        <v>27</v>
      </c>
      <c r="AI158" s="1063"/>
      <c r="AJ158" s="1062" t="s">
        <v>28</v>
      </c>
      <c r="AK158" s="1063"/>
      <c r="AL158" s="1062" t="s">
        <v>29</v>
      </c>
      <c r="AM158" s="1066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560" t="s">
        <v>154</v>
      </c>
      <c r="D159" s="550" t="s">
        <v>30</v>
      </c>
      <c r="E159" s="561" t="s">
        <v>31</v>
      </c>
      <c r="F159" s="442" t="s">
        <v>30</v>
      </c>
      <c r="G159" s="362" t="s">
        <v>31</v>
      </c>
      <c r="H159" s="442" t="s">
        <v>30</v>
      </c>
      <c r="I159" s="362" t="s">
        <v>31</v>
      </c>
      <c r="J159" s="442" t="s">
        <v>30</v>
      </c>
      <c r="K159" s="362" t="s">
        <v>31</v>
      </c>
      <c r="L159" s="442" t="s">
        <v>30</v>
      </c>
      <c r="M159" s="362" t="s">
        <v>31</v>
      </c>
      <c r="N159" s="442" t="s">
        <v>30</v>
      </c>
      <c r="O159" s="362" t="s">
        <v>31</v>
      </c>
      <c r="P159" s="442" t="s">
        <v>30</v>
      </c>
      <c r="Q159" s="362" t="s">
        <v>31</v>
      </c>
      <c r="R159" s="442" t="s">
        <v>30</v>
      </c>
      <c r="S159" s="362" t="s">
        <v>31</v>
      </c>
      <c r="T159" s="442" t="s">
        <v>30</v>
      </c>
      <c r="U159" s="362" t="s">
        <v>31</v>
      </c>
      <c r="V159" s="442" t="s">
        <v>30</v>
      </c>
      <c r="W159" s="362" t="s">
        <v>31</v>
      </c>
      <c r="X159" s="442" t="s">
        <v>30</v>
      </c>
      <c r="Y159" s="362" t="s">
        <v>31</v>
      </c>
      <c r="Z159" s="442" t="s">
        <v>30</v>
      </c>
      <c r="AA159" s="362" t="s">
        <v>31</v>
      </c>
      <c r="AB159" s="442" t="s">
        <v>30</v>
      </c>
      <c r="AC159" s="362" t="s">
        <v>31</v>
      </c>
      <c r="AD159" s="442" t="s">
        <v>30</v>
      </c>
      <c r="AE159" s="362" t="s">
        <v>31</v>
      </c>
      <c r="AF159" s="442" t="s">
        <v>30</v>
      </c>
      <c r="AG159" s="362" t="s">
        <v>31</v>
      </c>
      <c r="AH159" s="442" t="s">
        <v>30</v>
      </c>
      <c r="AI159" s="362" t="s">
        <v>31</v>
      </c>
      <c r="AJ159" s="442" t="s">
        <v>30</v>
      </c>
      <c r="AK159" s="362" t="s">
        <v>31</v>
      </c>
      <c r="AL159" s="442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562">
        <f>SUM(D160+E160)</f>
        <v>1175</v>
      </c>
      <c r="D160" s="563">
        <f>SUM(F160+H160+J160+L160+N160+P160+R160+T160+V160+X160+Z160+AB160+AD160+AF160+AH160+AJ160+AL160)</f>
        <v>570</v>
      </c>
      <c r="E160" s="168">
        <f>SUM(G160+I160+K160+M160+O160+Q160+S160+U160+W160+Y160+AA160+AC160+AE160+AG160+AI160+AK160+AM160)</f>
        <v>605</v>
      </c>
      <c r="F160" s="456">
        <v>23</v>
      </c>
      <c r="G160" s="169">
        <v>19</v>
      </c>
      <c r="H160" s="456">
        <v>0</v>
      </c>
      <c r="I160" s="169">
        <v>3</v>
      </c>
      <c r="J160" s="456">
        <v>3</v>
      </c>
      <c r="K160" s="455">
        <v>2</v>
      </c>
      <c r="L160" s="456">
        <v>7</v>
      </c>
      <c r="M160" s="455">
        <v>8</v>
      </c>
      <c r="N160" s="456">
        <v>3</v>
      </c>
      <c r="O160" s="455">
        <v>2</v>
      </c>
      <c r="P160" s="456">
        <v>2</v>
      </c>
      <c r="Q160" s="455">
        <v>7</v>
      </c>
      <c r="R160" s="456">
        <v>5</v>
      </c>
      <c r="S160" s="455">
        <v>15</v>
      </c>
      <c r="T160" s="456">
        <v>9</v>
      </c>
      <c r="U160" s="455">
        <v>25</v>
      </c>
      <c r="V160" s="456">
        <v>13</v>
      </c>
      <c r="W160" s="455">
        <v>28</v>
      </c>
      <c r="X160" s="456">
        <v>17</v>
      </c>
      <c r="Y160" s="455">
        <v>29</v>
      </c>
      <c r="Z160" s="456">
        <v>23</v>
      </c>
      <c r="AA160" s="455">
        <v>27</v>
      </c>
      <c r="AB160" s="456">
        <v>39</v>
      </c>
      <c r="AC160" s="455">
        <v>42</v>
      </c>
      <c r="AD160" s="456">
        <v>62</v>
      </c>
      <c r="AE160" s="455">
        <v>61</v>
      </c>
      <c r="AF160" s="456">
        <v>93</v>
      </c>
      <c r="AG160" s="455">
        <v>68</v>
      </c>
      <c r="AH160" s="456">
        <v>83</v>
      </c>
      <c r="AI160" s="455">
        <v>88</v>
      </c>
      <c r="AJ160" s="456">
        <v>101</v>
      </c>
      <c r="AK160" s="455">
        <v>95</v>
      </c>
      <c r="AL160" s="445">
        <v>87</v>
      </c>
      <c r="AM160" s="457">
        <v>86</v>
      </c>
      <c r="AN160" s="169">
        <v>1175</v>
      </c>
      <c r="AO160" s="474">
        <v>1069</v>
      </c>
      <c r="AP160" s="327">
        <v>0</v>
      </c>
      <c r="AQ160" s="169">
        <v>0</v>
      </c>
      <c r="AR160" s="240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034" t="s">
        <v>156</v>
      </c>
      <c r="B161" s="553" t="s">
        <v>157</v>
      </c>
      <c r="C161" s="170">
        <f>SUM(D161:E161)</f>
        <v>44</v>
      </c>
      <c r="D161" s="564"/>
      <c r="E161" s="565">
        <f>SUM(K161+M161+O161+Q161+S161+U161+W161+Y161+AA161+AC161+AE161+AG161+AI161+AK161+AM161)</f>
        <v>44</v>
      </c>
      <c r="F161" s="566"/>
      <c r="G161" s="567"/>
      <c r="H161" s="566"/>
      <c r="I161" s="567"/>
      <c r="J161" s="566"/>
      <c r="K161" s="568"/>
      <c r="L161" s="566"/>
      <c r="M161" s="568">
        <v>1</v>
      </c>
      <c r="N161" s="566"/>
      <c r="O161" s="568">
        <v>7</v>
      </c>
      <c r="P161" s="566"/>
      <c r="Q161" s="568">
        <v>12</v>
      </c>
      <c r="R161" s="566"/>
      <c r="S161" s="568">
        <v>12</v>
      </c>
      <c r="T161" s="566"/>
      <c r="U161" s="568">
        <v>6</v>
      </c>
      <c r="V161" s="566"/>
      <c r="W161" s="568">
        <v>6</v>
      </c>
      <c r="X161" s="566"/>
      <c r="Y161" s="568"/>
      <c r="Z161" s="566"/>
      <c r="AA161" s="568"/>
      <c r="AB161" s="566"/>
      <c r="AC161" s="568"/>
      <c r="AD161" s="566"/>
      <c r="AE161" s="568"/>
      <c r="AF161" s="566"/>
      <c r="AG161" s="568"/>
      <c r="AH161" s="566"/>
      <c r="AI161" s="568"/>
      <c r="AJ161" s="566"/>
      <c r="AK161" s="568"/>
      <c r="AL161" s="566"/>
      <c r="AM161" s="557"/>
      <c r="AN161" s="558">
        <v>44</v>
      </c>
      <c r="AO161" s="569"/>
      <c r="AP161" s="570">
        <v>0</v>
      </c>
      <c r="AQ161" s="558">
        <v>0</v>
      </c>
      <c r="AR161" s="240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1017"/>
      <c r="B162" s="149" t="s">
        <v>158</v>
      </c>
      <c r="C162" s="170">
        <f>SUM(D162:E162)</f>
        <v>0</v>
      </c>
      <c r="D162" s="173"/>
      <c r="E162" s="174">
        <f>SUM(K162+M162+O162+Q162+S162+U162+W162+Y162+AA162+AC162+AE162+AG162+AI162+AK162+AM162)</f>
        <v>0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0</v>
      </c>
      <c r="AO162" s="179"/>
      <c r="AP162" s="119">
        <v>0</v>
      </c>
      <c r="AQ162" s="28">
        <v>0</v>
      </c>
      <c r="AR162" s="240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1017"/>
      <c r="B163" s="180" t="s">
        <v>159</v>
      </c>
      <c r="C163" s="181">
        <f t="shared" ref="C163:C170" si="38">SUM(D163+E163)</f>
        <v>607</v>
      </c>
      <c r="D163" s="182">
        <f>SUM(F163+H163+J163+L163+N163+P163+R163+T163+V163+X163+Z163+AB163+AD163+AF163+AH163+AJ163+AL163)</f>
        <v>180</v>
      </c>
      <c r="E163" s="183">
        <f>SUM(G163+I163+K163+M163+O163+Q163+S163+U163+W163+Y163+AA163+AC163+AE163+AG163+AI163+AK163+AM163)</f>
        <v>427</v>
      </c>
      <c r="F163" s="39">
        <v>1</v>
      </c>
      <c r="G163" s="34">
        <v>0</v>
      </c>
      <c r="H163" s="39">
        <v>0</v>
      </c>
      <c r="I163" s="34">
        <v>0</v>
      </c>
      <c r="J163" s="39">
        <v>0</v>
      </c>
      <c r="K163" s="34">
        <v>3</v>
      </c>
      <c r="L163" s="39">
        <v>0</v>
      </c>
      <c r="M163" s="34">
        <v>5</v>
      </c>
      <c r="N163" s="39">
        <v>11</v>
      </c>
      <c r="O163" s="34">
        <v>20</v>
      </c>
      <c r="P163" s="39">
        <v>24</v>
      </c>
      <c r="Q163" s="34">
        <v>40</v>
      </c>
      <c r="R163" s="39">
        <v>27</v>
      </c>
      <c r="S163" s="34">
        <v>65</v>
      </c>
      <c r="T163" s="39">
        <v>33</v>
      </c>
      <c r="U163" s="34">
        <v>70</v>
      </c>
      <c r="V163" s="39">
        <v>22</v>
      </c>
      <c r="W163" s="34">
        <v>47</v>
      </c>
      <c r="X163" s="39">
        <v>17</v>
      </c>
      <c r="Y163" s="34">
        <v>45</v>
      </c>
      <c r="Z163" s="39">
        <v>17</v>
      </c>
      <c r="AA163" s="34">
        <v>31</v>
      </c>
      <c r="AB163" s="39">
        <v>11</v>
      </c>
      <c r="AC163" s="34">
        <v>31</v>
      </c>
      <c r="AD163" s="39">
        <v>8</v>
      </c>
      <c r="AE163" s="34">
        <v>30</v>
      </c>
      <c r="AF163" s="39">
        <v>5</v>
      </c>
      <c r="AG163" s="34">
        <v>12</v>
      </c>
      <c r="AH163" s="39">
        <v>3</v>
      </c>
      <c r="AI163" s="34">
        <v>15</v>
      </c>
      <c r="AJ163" s="39">
        <v>1</v>
      </c>
      <c r="AK163" s="34">
        <v>7</v>
      </c>
      <c r="AL163" s="33">
        <v>0</v>
      </c>
      <c r="AM163" s="151">
        <v>6</v>
      </c>
      <c r="AN163" s="41">
        <v>607</v>
      </c>
      <c r="AO163" s="121">
        <v>366</v>
      </c>
      <c r="AP163" s="42">
        <v>0</v>
      </c>
      <c r="AQ163" s="41">
        <v>0</v>
      </c>
      <c r="AR163" s="240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>
        <v>0</v>
      </c>
      <c r="AO164" s="191"/>
      <c r="AP164" s="63">
        <v>0</v>
      </c>
      <c r="AQ164" s="59">
        <v>0</v>
      </c>
      <c r="AR164" s="240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602</v>
      </c>
      <c r="D165" s="193">
        <f t="shared" ref="D165:E170" si="43">SUM(F165+H165+J165+L165+N165+P165+R165+T165+V165+X165+Z165+AB165+AD165+AF165+AH165+AJ165+AL165)</f>
        <v>268</v>
      </c>
      <c r="E165" s="194">
        <f t="shared" si="43"/>
        <v>334</v>
      </c>
      <c r="F165" s="29">
        <v>54</v>
      </c>
      <c r="G165" s="28">
        <v>47</v>
      </c>
      <c r="H165" s="29">
        <v>16</v>
      </c>
      <c r="I165" s="28">
        <v>7</v>
      </c>
      <c r="J165" s="29">
        <v>11</v>
      </c>
      <c r="K165" s="30">
        <v>10</v>
      </c>
      <c r="L165" s="29">
        <v>10</v>
      </c>
      <c r="M165" s="30">
        <v>7</v>
      </c>
      <c r="N165" s="29">
        <v>5</v>
      </c>
      <c r="O165" s="30">
        <v>7</v>
      </c>
      <c r="P165" s="29">
        <v>3</v>
      </c>
      <c r="Q165" s="30">
        <v>9</v>
      </c>
      <c r="R165" s="29">
        <v>5</v>
      </c>
      <c r="S165" s="30">
        <v>7</v>
      </c>
      <c r="T165" s="29">
        <v>3</v>
      </c>
      <c r="U165" s="30">
        <v>12</v>
      </c>
      <c r="V165" s="29">
        <v>10</v>
      </c>
      <c r="W165" s="30">
        <v>15</v>
      </c>
      <c r="X165" s="29">
        <v>5</v>
      </c>
      <c r="Y165" s="30">
        <v>20</v>
      </c>
      <c r="Z165" s="29">
        <v>11</v>
      </c>
      <c r="AA165" s="30">
        <v>22</v>
      </c>
      <c r="AB165" s="29">
        <v>15</v>
      </c>
      <c r="AC165" s="30">
        <v>28</v>
      </c>
      <c r="AD165" s="29">
        <v>24</v>
      </c>
      <c r="AE165" s="30">
        <v>35</v>
      </c>
      <c r="AF165" s="29">
        <v>20</v>
      </c>
      <c r="AG165" s="30">
        <v>20</v>
      </c>
      <c r="AH165" s="29">
        <v>17</v>
      </c>
      <c r="AI165" s="28">
        <v>31</v>
      </c>
      <c r="AJ165" s="29">
        <v>27</v>
      </c>
      <c r="AK165" s="28">
        <v>29</v>
      </c>
      <c r="AL165" s="53">
        <v>32</v>
      </c>
      <c r="AM165" s="178">
        <v>28</v>
      </c>
      <c r="AN165" s="28">
        <v>602</v>
      </c>
      <c r="AO165" s="179">
        <v>464</v>
      </c>
      <c r="AP165" s="119">
        <v>0</v>
      </c>
      <c r="AQ165" s="28">
        <v>0</v>
      </c>
      <c r="AR165" s="240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97</v>
      </c>
      <c r="D166" s="182">
        <f t="shared" si="43"/>
        <v>35</v>
      </c>
      <c r="E166" s="183">
        <f t="shared" si="43"/>
        <v>62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0</v>
      </c>
      <c r="O166" s="34">
        <v>0</v>
      </c>
      <c r="P166" s="39">
        <v>0</v>
      </c>
      <c r="Q166" s="34">
        <v>6</v>
      </c>
      <c r="R166" s="39">
        <v>4</v>
      </c>
      <c r="S166" s="34">
        <v>5</v>
      </c>
      <c r="T166" s="39">
        <v>1</v>
      </c>
      <c r="U166" s="34">
        <v>3</v>
      </c>
      <c r="V166" s="39">
        <v>0</v>
      </c>
      <c r="W166" s="34">
        <v>3</v>
      </c>
      <c r="X166" s="39">
        <v>0</v>
      </c>
      <c r="Y166" s="34">
        <v>7</v>
      </c>
      <c r="Z166" s="39">
        <v>3</v>
      </c>
      <c r="AA166" s="34">
        <v>1</v>
      </c>
      <c r="AB166" s="39">
        <v>7</v>
      </c>
      <c r="AC166" s="41">
        <v>10</v>
      </c>
      <c r="AD166" s="39">
        <v>1</v>
      </c>
      <c r="AE166" s="41">
        <v>6</v>
      </c>
      <c r="AF166" s="39">
        <v>4</v>
      </c>
      <c r="AG166" s="41">
        <v>10</v>
      </c>
      <c r="AH166" s="39">
        <v>5</v>
      </c>
      <c r="AI166" s="41">
        <v>5</v>
      </c>
      <c r="AJ166" s="39">
        <v>4</v>
      </c>
      <c r="AK166" s="41">
        <v>2</v>
      </c>
      <c r="AL166" s="33">
        <v>6</v>
      </c>
      <c r="AM166" s="151">
        <v>4</v>
      </c>
      <c r="AN166" s="41">
        <v>97</v>
      </c>
      <c r="AO166" s="121">
        <v>97</v>
      </c>
      <c r="AP166" s="42">
        <v>0</v>
      </c>
      <c r="AQ166" s="41">
        <v>0</v>
      </c>
      <c r="AR166" s="240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17</v>
      </c>
      <c r="D167" s="197">
        <f t="shared" si="43"/>
        <v>9</v>
      </c>
      <c r="E167" s="183">
        <f t="shared" si="43"/>
        <v>8</v>
      </c>
      <c r="F167" s="39">
        <v>0</v>
      </c>
      <c r="G167" s="41">
        <v>0</v>
      </c>
      <c r="H167" s="39">
        <v>0</v>
      </c>
      <c r="I167" s="41">
        <v>0</v>
      </c>
      <c r="J167" s="39">
        <v>0</v>
      </c>
      <c r="K167" s="34">
        <v>0</v>
      </c>
      <c r="L167" s="39">
        <v>0</v>
      </c>
      <c r="M167" s="34">
        <v>0</v>
      </c>
      <c r="N167" s="39">
        <v>0</v>
      </c>
      <c r="O167" s="34">
        <v>1</v>
      </c>
      <c r="P167" s="39">
        <v>0</v>
      </c>
      <c r="Q167" s="34">
        <v>0</v>
      </c>
      <c r="R167" s="39">
        <v>0</v>
      </c>
      <c r="S167" s="34">
        <v>0</v>
      </c>
      <c r="T167" s="39">
        <v>1</v>
      </c>
      <c r="U167" s="34">
        <v>0</v>
      </c>
      <c r="V167" s="39">
        <v>0</v>
      </c>
      <c r="W167" s="34">
        <v>0</v>
      </c>
      <c r="X167" s="39">
        <v>0</v>
      </c>
      <c r="Y167" s="34">
        <v>0</v>
      </c>
      <c r="Z167" s="39">
        <v>0</v>
      </c>
      <c r="AA167" s="34">
        <v>0</v>
      </c>
      <c r="AB167" s="39">
        <v>0</v>
      </c>
      <c r="AC167" s="41">
        <v>0</v>
      </c>
      <c r="AD167" s="39">
        <v>2</v>
      </c>
      <c r="AE167" s="41">
        <v>1</v>
      </c>
      <c r="AF167" s="39">
        <v>1</v>
      </c>
      <c r="AG167" s="41">
        <v>0</v>
      </c>
      <c r="AH167" s="39">
        <v>4</v>
      </c>
      <c r="AI167" s="41">
        <v>2</v>
      </c>
      <c r="AJ167" s="39">
        <v>0</v>
      </c>
      <c r="AK167" s="41">
        <v>0</v>
      </c>
      <c r="AL167" s="33">
        <v>1</v>
      </c>
      <c r="AM167" s="151">
        <v>4</v>
      </c>
      <c r="AN167" s="41">
        <v>17</v>
      </c>
      <c r="AO167" s="121">
        <v>15</v>
      </c>
      <c r="AP167" s="42">
        <v>0</v>
      </c>
      <c r="AQ167" s="41">
        <v>0</v>
      </c>
      <c r="AR167" s="240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391</v>
      </c>
      <c r="D168" s="182">
        <f t="shared" si="43"/>
        <v>155</v>
      </c>
      <c r="E168" s="183">
        <f t="shared" si="43"/>
        <v>236</v>
      </c>
      <c r="F168" s="39">
        <v>6</v>
      </c>
      <c r="G168" s="41">
        <v>3</v>
      </c>
      <c r="H168" s="39">
        <v>16</v>
      </c>
      <c r="I168" s="41">
        <v>10</v>
      </c>
      <c r="J168" s="39">
        <v>14</v>
      </c>
      <c r="K168" s="34">
        <v>21</v>
      </c>
      <c r="L168" s="39">
        <v>2</v>
      </c>
      <c r="M168" s="34">
        <v>5</v>
      </c>
      <c r="N168" s="39">
        <v>0</v>
      </c>
      <c r="O168" s="34">
        <v>0</v>
      </c>
      <c r="P168" s="39">
        <v>0</v>
      </c>
      <c r="Q168" s="34">
        <v>0</v>
      </c>
      <c r="R168" s="39">
        <v>0</v>
      </c>
      <c r="S168" s="34">
        <v>0</v>
      </c>
      <c r="T168" s="39">
        <v>0</v>
      </c>
      <c r="U168" s="34">
        <v>1</v>
      </c>
      <c r="V168" s="39">
        <v>0</v>
      </c>
      <c r="W168" s="34">
        <v>0</v>
      </c>
      <c r="X168" s="39">
        <v>0</v>
      </c>
      <c r="Y168" s="34">
        <v>1</v>
      </c>
      <c r="Z168" s="39">
        <v>0</v>
      </c>
      <c r="AA168" s="34">
        <v>1</v>
      </c>
      <c r="AB168" s="39">
        <v>2</v>
      </c>
      <c r="AC168" s="34">
        <v>3</v>
      </c>
      <c r="AD168" s="39">
        <v>2</v>
      </c>
      <c r="AE168" s="34">
        <v>6</v>
      </c>
      <c r="AF168" s="39">
        <v>33</v>
      </c>
      <c r="AG168" s="34">
        <v>67</v>
      </c>
      <c r="AH168" s="39">
        <v>36</v>
      </c>
      <c r="AI168" s="41">
        <v>47</v>
      </c>
      <c r="AJ168" s="39">
        <v>20</v>
      </c>
      <c r="AK168" s="41">
        <v>37</v>
      </c>
      <c r="AL168" s="33">
        <v>24</v>
      </c>
      <c r="AM168" s="151">
        <v>34</v>
      </c>
      <c r="AN168" s="41">
        <v>391</v>
      </c>
      <c r="AO168" s="121">
        <v>299</v>
      </c>
      <c r="AP168" s="42">
        <v>0</v>
      </c>
      <c r="AQ168" s="41">
        <v>0</v>
      </c>
      <c r="AR168" s="240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328</v>
      </c>
      <c r="D169" s="199">
        <f>SUM(F169+H169+J169+L169+N169+P169+R169+T169+V169+X169+Z169+AB169+AD169+AF169+AH169+AJ169+AL169)</f>
        <v>164</v>
      </c>
      <c r="E169" s="200">
        <f>SUM(G169+I169+K169+M169+O169+Q169+S169+U169+W169+Y169+AA169+AC169+AE169+AG169+AI169+AK169+AM169)</f>
        <v>164</v>
      </c>
      <c r="F169" s="105">
        <v>13</v>
      </c>
      <c r="G169" s="201">
        <v>4</v>
      </c>
      <c r="H169" s="105">
        <v>10</v>
      </c>
      <c r="I169" s="201">
        <v>6</v>
      </c>
      <c r="J169" s="105">
        <v>16</v>
      </c>
      <c r="K169" s="202">
        <v>7</v>
      </c>
      <c r="L169" s="105">
        <v>2</v>
      </c>
      <c r="M169" s="202">
        <v>11</v>
      </c>
      <c r="N169" s="105">
        <v>13</v>
      </c>
      <c r="O169" s="202">
        <v>0</v>
      </c>
      <c r="P169" s="105">
        <v>2</v>
      </c>
      <c r="Q169" s="202">
        <v>7</v>
      </c>
      <c r="R169" s="105">
        <v>7</v>
      </c>
      <c r="S169" s="202">
        <v>0</v>
      </c>
      <c r="T169" s="105">
        <v>2</v>
      </c>
      <c r="U169" s="202">
        <v>3</v>
      </c>
      <c r="V169" s="105">
        <v>0</v>
      </c>
      <c r="W169" s="202">
        <v>1</v>
      </c>
      <c r="X169" s="105">
        <v>8</v>
      </c>
      <c r="Y169" s="202">
        <v>16</v>
      </c>
      <c r="Z169" s="105">
        <v>4</v>
      </c>
      <c r="AA169" s="202">
        <v>2</v>
      </c>
      <c r="AB169" s="105">
        <v>17</v>
      </c>
      <c r="AC169" s="202">
        <v>4</v>
      </c>
      <c r="AD169" s="105">
        <v>3</v>
      </c>
      <c r="AE169" s="202">
        <v>17</v>
      </c>
      <c r="AF169" s="105">
        <v>5</v>
      </c>
      <c r="AG169" s="202">
        <v>15</v>
      </c>
      <c r="AH169" s="105">
        <v>17</v>
      </c>
      <c r="AI169" s="201">
        <v>64</v>
      </c>
      <c r="AJ169" s="105">
        <v>8</v>
      </c>
      <c r="AK169" s="201">
        <v>0</v>
      </c>
      <c r="AL169" s="203">
        <v>37</v>
      </c>
      <c r="AM169" s="204">
        <v>7</v>
      </c>
      <c r="AN169" s="201">
        <v>307</v>
      </c>
      <c r="AO169" s="205">
        <v>81</v>
      </c>
      <c r="AP169" s="109">
        <v>3</v>
      </c>
      <c r="AQ169" s="201">
        <v>13</v>
      </c>
      <c r="AR169" s="240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>
        <v>0</v>
      </c>
      <c r="AO170" s="191"/>
      <c r="AP170" s="63"/>
      <c r="AQ170" s="59"/>
      <c r="AR170" s="240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069" t="s">
        <v>99</v>
      </c>
      <c r="B171" s="1070"/>
      <c r="C171" s="210">
        <f t="shared" ref="C171:AQ171" si="44">SUM(C160:C170)</f>
        <v>3261</v>
      </c>
      <c r="D171" s="211">
        <f t="shared" si="44"/>
        <v>1381</v>
      </c>
      <c r="E171" s="187">
        <f t="shared" si="44"/>
        <v>1880</v>
      </c>
      <c r="F171" s="71">
        <f t="shared" si="44"/>
        <v>97</v>
      </c>
      <c r="G171" s="132">
        <f t="shared" si="44"/>
        <v>73</v>
      </c>
      <c r="H171" s="71">
        <f t="shared" si="44"/>
        <v>42</v>
      </c>
      <c r="I171" s="132">
        <f t="shared" si="44"/>
        <v>26</v>
      </c>
      <c r="J171" s="545">
        <f t="shared" si="44"/>
        <v>44</v>
      </c>
      <c r="K171" s="546">
        <f t="shared" si="44"/>
        <v>43</v>
      </c>
      <c r="L171" s="545">
        <f t="shared" si="44"/>
        <v>21</v>
      </c>
      <c r="M171" s="546">
        <f t="shared" si="44"/>
        <v>37</v>
      </c>
      <c r="N171" s="545">
        <f t="shared" si="44"/>
        <v>32</v>
      </c>
      <c r="O171" s="546">
        <f t="shared" si="44"/>
        <v>37</v>
      </c>
      <c r="P171" s="545">
        <f t="shared" si="44"/>
        <v>31</v>
      </c>
      <c r="Q171" s="546">
        <f t="shared" si="44"/>
        <v>81</v>
      </c>
      <c r="R171" s="545">
        <f t="shared" si="44"/>
        <v>48</v>
      </c>
      <c r="S171" s="546">
        <f t="shared" si="44"/>
        <v>104</v>
      </c>
      <c r="T171" s="545">
        <f t="shared" si="44"/>
        <v>49</v>
      </c>
      <c r="U171" s="546">
        <f t="shared" si="44"/>
        <v>120</v>
      </c>
      <c r="V171" s="545">
        <f t="shared" si="44"/>
        <v>45</v>
      </c>
      <c r="W171" s="546">
        <f t="shared" si="44"/>
        <v>100</v>
      </c>
      <c r="X171" s="545">
        <f t="shared" si="44"/>
        <v>47</v>
      </c>
      <c r="Y171" s="546">
        <f t="shared" si="44"/>
        <v>118</v>
      </c>
      <c r="Z171" s="545">
        <f t="shared" si="44"/>
        <v>58</v>
      </c>
      <c r="AA171" s="546">
        <f t="shared" si="44"/>
        <v>84</v>
      </c>
      <c r="AB171" s="545">
        <f t="shared" si="44"/>
        <v>91</v>
      </c>
      <c r="AC171" s="546">
        <f t="shared" si="44"/>
        <v>118</v>
      </c>
      <c r="AD171" s="545">
        <f t="shared" si="44"/>
        <v>102</v>
      </c>
      <c r="AE171" s="546">
        <f t="shared" si="44"/>
        <v>156</v>
      </c>
      <c r="AF171" s="545">
        <f t="shared" si="44"/>
        <v>161</v>
      </c>
      <c r="AG171" s="546">
        <f t="shared" si="44"/>
        <v>192</v>
      </c>
      <c r="AH171" s="545">
        <f t="shared" si="44"/>
        <v>165</v>
      </c>
      <c r="AI171" s="546">
        <f t="shared" si="44"/>
        <v>252</v>
      </c>
      <c r="AJ171" s="545">
        <f t="shared" si="44"/>
        <v>161</v>
      </c>
      <c r="AK171" s="546">
        <f t="shared" si="44"/>
        <v>170</v>
      </c>
      <c r="AL171" s="571">
        <f t="shared" si="44"/>
        <v>187</v>
      </c>
      <c r="AM171" s="572">
        <f t="shared" si="44"/>
        <v>169</v>
      </c>
      <c r="AN171" s="132">
        <f t="shared" si="44"/>
        <v>3240</v>
      </c>
      <c r="AO171" s="131">
        <f t="shared" si="44"/>
        <v>2391</v>
      </c>
      <c r="AP171" s="66">
        <f t="shared" si="44"/>
        <v>3</v>
      </c>
      <c r="AQ171" s="132">
        <f t="shared" si="44"/>
        <v>13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573"/>
      <c r="C172" s="573"/>
      <c r="D172" s="573"/>
      <c r="E172" s="573"/>
      <c r="F172" s="573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43" t="s">
        <v>169</v>
      </c>
      <c r="B173" s="1034" t="s">
        <v>149</v>
      </c>
      <c r="C173" s="1021" t="s">
        <v>147</v>
      </c>
      <c r="D173" s="949"/>
      <c r="E173" s="944"/>
      <c r="F173" s="1062" t="s">
        <v>150</v>
      </c>
      <c r="G173" s="1064"/>
      <c r="H173" s="1064"/>
      <c r="I173" s="1064"/>
      <c r="J173" s="1064"/>
      <c r="K173" s="1064"/>
      <c r="L173" s="1064"/>
      <c r="M173" s="1064"/>
      <c r="N173" s="1064"/>
      <c r="O173" s="1064"/>
      <c r="P173" s="1064"/>
      <c r="Q173" s="1064"/>
      <c r="R173" s="1064"/>
      <c r="S173" s="1064"/>
      <c r="T173" s="1064"/>
      <c r="U173" s="1064"/>
      <c r="V173" s="1064"/>
      <c r="W173" s="1064"/>
      <c r="X173" s="1064"/>
      <c r="Y173" s="1064"/>
      <c r="Z173" s="1064"/>
      <c r="AA173" s="1064"/>
      <c r="AB173" s="1064"/>
      <c r="AC173" s="1064"/>
      <c r="AD173" s="1064"/>
      <c r="AE173" s="1064"/>
      <c r="AF173" s="1064"/>
      <c r="AG173" s="1064"/>
      <c r="AH173" s="1064"/>
      <c r="AI173" s="1064"/>
      <c r="AJ173" s="1064"/>
      <c r="AK173" s="1064"/>
      <c r="AL173" s="1064"/>
      <c r="AM173" s="1066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1034" t="s">
        <v>171</v>
      </c>
      <c r="AT173" s="1034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30"/>
      <c r="B174" s="1017"/>
      <c r="C174" s="947"/>
      <c r="D174" s="950"/>
      <c r="E174" s="948"/>
      <c r="F174" s="1067" t="s">
        <v>13</v>
      </c>
      <c r="G174" s="1068"/>
      <c r="H174" s="1067" t="s">
        <v>14</v>
      </c>
      <c r="I174" s="1068"/>
      <c r="J174" s="1067" t="s">
        <v>15</v>
      </c>
      <c r="K174" s="1068"/>
      <c r="L174" s="1067" t="s">
        <v>16</v>
      </c>
      <c r="M174" s="1068"/>
      <c r="N174" s="1067" t="s">
        <v>17</v>
      </c>
      <c r="O174" s="1068"/>
      <c r="P174" s="1062" t="s">
        <v>18</v>
      </c>
      <c r="Q174" s="1063"/>
      <c r="R174" s="1062" t="s">
        <v>19</v>
      </c>
      <c r="S174" s="1063"/>
      <c r="T174" s="1062" t="s">
        <v>20</v>
      </c>
      <c r="U174" s="1063"/>
      <c r="V174" s="1062" t="s">
        <v>21</v>
      </c>
      <c r="W174" s="1063"/>
      <c r="X174" s="1062" t="s">
        <v>22</v>
      </c>
      <c r="Y174" s="1063"/>
      <c r="Z174" s="1062" t="s">
        <v>23</v>
      </c>
      <c r="AA174" s="1063"/>
      <c r="AB174" s="1062" t="s">
        <v>24</v>
      </c>
      <c r="AC174" s="1063"/>
      <c r="AD174" s="1062" t="s">
        <v>25</v>
      </c>
      <c r="AE174" s="1063"/>
      <c r="AF174" s="1062" t="s">
        <v>26</v>
      </c>
      <c r="AG174" s="1063"/>
      <c r="AH174" s="1062" t="s">
        <v>27</v>
      </c>
      <c r="AI174" s="1063"/>
      <c r="AJ174" s="1062" t="s">
        <v>28</v>
      </c>
      <c r="AK174" s="1063"/>
      <c r="AL174" s="1062" t="s">
        <v>29</v>
      </c>
      <c r="AM174" s="1066"/>
      <c r="AN174" s="952"/>
      <c r="AO174" s="971"/>
      <c r="AP174" s="972"/>
      <c r="AQ174" s="954"/>
      <c r="AR174" s="952"/>
      <c r="AS174" s="1017"/>
      <c r="AT174" s="1017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490" t="s">
        <v>154</v>
      </c>
      <c r="D175" s="574" t="s">
        <v>173</v>
      </c>
      <c r="E175" s="219" t="s">
        <v>174</v>
      </c>
      <c r="F175" s="442" t="s">
        <v>173</v>
      </c>
      <c r="G175" s="575" t="s">
        <v>174</v>
      </c>
      <c r="H175" s="548" t="s">
        <v>173</v>
      </c>
      <c r="I175" s="362" t="s">
        <v>174</v>
      </c>
      <c r="J175" s="442" t="s">
        <v>173</v>
      </c>
      <c r="K175" s="575" t="s">
        <v>174</v>
      </c>
      <c r="L175" s="442" t="s">
        <v>173</v>
      </c>
      <c r="M175" s="575" t="s">
        <v>174</v>
      </c>
      <c r="N175" s="442" t="s">
        <v>173</v>
      </c>
      <c r="O175" s="575" t="s">
        <v>174</v>
      </c>
      <c r="P175" s="548" t="s">
        <v>173</v>
      </c>
      <c r="Q175" s="362" t="s">
        <v>174</v>
      </c>
      <c r="R175" s="548" t="s">
        <v>173</v>
      </c>
      <c r="S175" s="362" t="s">
        <v>174</v>
      </c>
      <c r="T175" s="442" t="s">
        <v>173</v>
      </c>
      <c r="U175" s="575" t="s">
        <v>174</v>
      </c>
      <c r="V175" s="548" t="s">
        <v>173</v>
      </c>
      <c r="W175" s="362" t="s">
        <v>174</v>
      </c>
      <c r="X175" s="548" t="s">
        <v>173</v>
      </c>
      <c r="Y175" s="362" t="s">
        <v>174</v>
      </c>
      <c r="Z175" s="442" t="s">
        <v>173</v>
      </c>
      <c r="AA175" s="575" t="s">
        <v>174</v>
      </c>
      <c r="AB175" s="442" t="s">
        <v>173</v>
      </c>
      <c r="AC175" s="575" t="s">
        <v>174</v>
      </c>
      <c r="AD175" s="548" t="s">
        <v>173</v>
      </c>
      <c r="AE175" s="362" t="s">
        <v>174</v>
      </c>
      <c r="AF175" s="548" t="s">
        <v>173</v>
      </c>
      <c r="AG175" s="362" t="s">
        <v>174</v>
      </c>
      <c r="AH175" s="442" t="s">
        <v>173</v>
      </c>
      <c r="AI175" s="575" t="s">
        <v>174</v>
      </c>
      <c r="AJ175" s="548" t="s">
        <v>173</v>
      </c>
      <c r="AK175" s="362" t="s">
        <v>174</v>
      </c>
      <c r="AL175" s="442" t="s">
        <v>173</v>
      </c>
      <c r="AM175" s="551" t="s">
        <v>174</v>
      </c>
      <c r="AN175" s="921"/>
      <c r="AO175" s="361" t="s">
        <v>175</v>
      </c>
      <c r="AP175" s="575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071" t="s">
        <v>177</v>
      </c>
      <c r="B176" s="576" t="s">
        <v>155</v>
      </c>
      <c r="C176" s="577">
        <f t="shared" ref="C176:C186" si="45">SUM(D176+E176)</f>
        <v>0</v>
      </c>
      <c r="D176" s="578">
        <f t="shared" ref="D176:D184" si="46">SUM(F176+H176+J176+L176+N176+P176+R176+T176+V176+X176+Z176+AB176+AD176+AF176+AH176+AJ176+AL176)</f>
        <v>0</v>
      </c>
      <c r="E176" s="579">
        <f t="shared" ref="E176:E184" si="47">SUM(G176+I176+K176+M176+O176+Q176+S176+U176+W176+Y176+AA176+AC176+AE176+AG176+AI176+AK176+AM176)</f>
        <v>0</v>
      </c>
      <c r="F176" s="555"/>
      <c r="G176" s="558"/>
      <c r="H176" s="555"/>
      <c r="I176" s="558"/>
      <c r="J176" s="555"/>
      <c r="K176" s="568"/>
      <c r="L176" s="555"/>
      <c r="M176" s="568"/>
      <c r="N176" s="555"/>
      <c r="O176" s="568"/>
      <c r="P176" s="555"/>
      <c r="Q176" s="568"/>
      <c r="R176" s="555"/>
      <c r="S176" s="568"/>
      <c r="T176" s="555"/>
      <c r="U176" s="568"/>
      <c r="V176" s="555"/>
      <c r="W176" s="568"/>
      <c r="X176" s="555"/>
      <c r="Y176" s="568"/>
      <c r="Z176" s="555"/>
      <c r="AA176" s="568"/>
      <c r="AB176" s="555"/>
      <c r="AC176" s="568"/>
      <c r="AD176" s="555"/>
      <c r="AE176" s="568"/>
      <c r="AF176" s="555"/>
      <c r="AG176" s="568"/>
      <c r="AH176" s="555"/>
      <c r="AI176" s="568"/>
      <c r="AJ176" s="555"/>
      <c r="AK176" s="568"/>
      <c r="AL176" s="580"/>
      <c r="AM176" s="557"/>
      <c r="AN176" s="558">
        <v>0</v>
      </c>
      <c r="AO176" s="570">
        <v>0</v>
      </c>
      <c r="AP176" s="558">
        <v>0</v>
      </c>
      <c r="AQ176" s="570">
        <v>0</v>
      </c>
      <c r="AR176" s="558">
        <v>0</v>
      </c>
      <c r="AS176" s="558">
        <v>0</v>
      </c>
      <c r="AT176" s="558">
        <v>0</v>
      </c>
      <c r="AU176" s="240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28</v>
      </c>
      <c r="D177" s="207">
        <f t="shared" si="46"/>
        <v>3</v>
      </c>
      <c r="E177" s="208">
        <f t="shared" si="47"/>
        <v>25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0</v>
      </c>
      <c r="M177" s="58">
        <v>4</v>
      </c>
      <c r="N177" s="56">
        <v>1</v>
      </c>
      <c r="O177" s="58">
        <v>6</v>
      </c>
      <c r="P177" s="56">
        <v>0</v>
      </c>
      <c r="Q177" s="58">
        <v>2</v>
      </c>
      <c r="R177" s="56">
        <v>2</v>
      </c>
      <c r="S177" s="58">
        <v>3</v>
      </c>
      <c r="T177" s="56">
        <v>0</v>
      </c>
      <c r="U177" s="58">
        <v>5</v>
      </c>
      <c r="V177" s="56">
        <v>0</v>
      </c>
      <c r="W177" s="58">
        <v>1</v>
      </c>
      <c r="X177" s="56">
        <v>0</v>
      </c>
      <c r="Y177" s="58">
        <v>1</v>
      </c>
      <c r="Z177" s="56">
        <v>0</v>
      </c>
      <c r="AA177" s="58">
        <v>0</v>
      </c>
      <c r="AB177" s="56">
        <v>0</v>
      </c>
      <c r="AC177" s="58">
        <v>1</v>
      </c>
      <c r="AD177" s="56">
        <v>0</v>
      </c>
      <c r="AE177" s="58">
        <v>1</v>
      </c>
      <c r="AF177" s="56">
        <v>0</v>
      </c>
      <c r="AG177" s="58">
        <v>0</v>
      </c>
      <c r="AH177" s="56">
        <v>0</v>
      </c>
      <c r="AI177" s="58">
        <v>1</v>
      </c>
      <c r="AJ177" s="56">
        <v>0</v>
      </c>
      <c r="AK177" s="58">
        <v>0</v>
      </c>
      <c r="AL177" s="60">
        <v>0</v>
      </c>
      <c r="AM177" s="209">
        <v>0</v>
      </c>
      <c r="AN177" s="59">
        <v>28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40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072" t="s">
        <v>178</v>
      </c>
      <c r="B178" s="576" t="s">
        <v>155</v>
      </c>
      <c r="C178" s="577">
        <f t="shared" si="45"/>
        <v>0</v>
      </c>
      <c r="D178" s="578">
        <f t="shared" si="46"/>
        <v>0</v>
      </c>
      <c r="E178" s="579">
        <f>SUM(G178+I178+K178+M178+O178+Q178+S178+U178+W178+Y178+AA178+AC178+AE178+AG178+AI178+AK178+AM178)</f>
        <v>0</v>
      </c>
      <c r="F178" s="555"/>
      <c r="G178" s="558"/>
      <c r="H178" s="555"/>
      <c r="I178" s="558"/>
      <c r="J178" s="555"/>
      <c r="K178" s="568"/>
      <c r="L178" s="555"/>
      <c r="M178" s="568"/>
      <c r="N178" s="555"/>
      <c r="O178" s="568"/>
      <c r="P178" s="555"/>
      <c r="Q178" s="568"/>
      <c r="R178" s="555"/>
      <c r="S178" s="568"/>
      <c r="T178" s="555"/>
      <c r="U178" s="568"/>
      <c r="V178" s="555"/>
      <c r="W178" s="568"/>
      <c r="X178" s="555"/>
      <c r="Y178" s="568"/>
      <c r="Z178" s="555"/>
      <c r="AA178" s="568"/>
      <c r="AB178" s="555"/>
      <c r="AC178" s="568"/>
      <c r="AD178" s="555"/>
      <c r="AE178" s="568"/>
      <c r="AF178" s="555"/>
      <c r="AG178" s="568"/>
      <c r="AH178" s="555"/>
      <c r="AI178" s="568"/>
      <c r="AJ178" s="555"/>
      <c r="AK178" s="568"/>
      <c r="AL178" s="580"/>
      <c r="AM178" s="557"/>
      <c r="AN178" s="558">
        <v>0</v>
      </c>
      <c r="AO178" s="570">
        <v>0</v>
      </c>
      <c r="AP178" s="558">
        <v>0</v>
      </c>
      <c r="AQ178" s="570">
        <v>0</v>
      </c>
      <c r="AR178" s="558">
        <v>0</v>
      </c>
      <c r="AS178" s="558">
        <v>0</v>
      </c>
      <c r="AT178" s="558">
        <v>0</v>
      </c>
      <c r="AU178" s="240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40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>
        <v>0</v>
      </c>
      <c r="AO180" s="63">
        <v>0</v>
      </c>
      <c r="AP180" s="59">
        <v>0</v>
      </c>
      <c r="AQ180" s="63">
        <v>0</v>
      </c>
      <c r="AR180" s="59">
        <v>0</v>
      </c>
      <c r="AS180" s="59">
        <v>0</v>
      </c>
      <c r="AT180" s="59">
        <v>0</v>
      </c>
      <c r="AU180" s="240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576" t="s">
        <v>155</v>
      </c>
      <c r="C181" s="577">
        <f t="shared" si="45"/>
        <v>0</v>
      </c>
      <c r="D181" s="578">
        <f t="shared" si="46"/>
        <v>0</v>
      </c>
      <c r="E181" s="579">
        <f t="shared" si="47"/>
        <v>0</v>
      </c>
      <c r="F181" s="555"/>
      <c r="G181" s="558"/>
      <c r="H181" s="555"/>
      <c r="I181" s="558"/>
      <c r="J181" s="555"/>
      <c r="K181" s="568"/>
      <c r="L181" s="555"/>
      <c r="M181" s="568"/>
      <c r="N181" s="555"/>
      <c r="O181" s="568"/>
      <c r="P181" s="555"/>
      <c r="Q181" s="568"/>
      <c r="R181" s="555"/>
      <c r="S181" s="568"/>
      <c r="T181" s="555"/>
      <c r="U181" s="568"/>
      <c r="V181" s="555"/>
      <c r="W181" s="558"/>
      <c r="X181" s="555"/>
      <c r="Y181" s="568"/>
      <c r="Z181" s="555"/>
      <c r="AA181" s="568"/>
      <c r="AB181" s="555"/>
      <c r="AC181" s="568"/>
      <c r="AD181" s="555"/>
      <c r="AE181" s="568"/>
      <c r="AF181" s="555"/>
      <c r="AG181" s="568"/>
      <c r="AH181" s="555"/>
      <c r="AI181" s="568"/>
      <c r="AJ181" s="555"/>
      <c r="AK181" s="568"/>
      <c r="AL181" s="580"/>
      <c r="AM181" s="557"/>
      <c r="AN181" s="558">
        <v>0</v>
      </c>
      <c r="AO181" s="570">
        <v>0</v>
      </c>
      <c r="AP181" s="558">
        <v>0</v>
      </c>
      <c r="AQ181" s="570">
        <v>0</v>
      </c>
      <c r="AR181" s="558">
        <v>0</v>
      </c>
      <c r="AS181" s="558">
        <v>0</v>
      </c>
      <c r="AT181" s="558">
        <v>0</v>
      </c>
      <c r="AU181" s="240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225</v>
      </c>
      <c r="D182" s="182">
        <f t="shared" si="46"/>
        <v>174</v>
      </c>
      <c r="E182" s="183">
        <f t="shared" si="47"/>
        <v>51</v>
      </c>
      <c r="F182" s="56">
        <v>1</v>
      </c>
      <c r="G182" s="59">
        <v>0</v>
      </c>
      <c r="H182" s="56">
        <v>0</v>
      </c>
      <c r="I182" s="59">
        <v>0</v>
      </c>
      <c r="J182" s="56">
        <v>0</v>
      </c>
      <c r="K182" s="58">
        <v>0</v>
      </c>
      <c r="L182" s="56">
        <v>0</v>
      </c>
      <c r="M182" s="58">
        <v>0</v>
      </c>
      <c r="N182" s="56">
        <v>10</v>
      </c>
      <c r="O182" s="58">
        <v>0</v>
      </c>
      <c r="P182" s="56">
        <v>24</v>
      </c>
      <c r="Q182" s="58">
        <v>4</v>
      </c>
      <c r="R182" s="56">
        <v>23</v>
      </c>
      <c r="S182" s="58">
        <v>7</v>
      </c>
      <c r="T182" s="56">
        <v>33</v>
      </c>
      <c r="U182" s="58">
        <v>12</v>
      </c>
      <c r="V182" s="56">
        <v>22</v>
      </c>
      <c r="W182" s="58">
        <v>8</v>
      </c>
      <c r="X182" s="56">
        <v>17</v>
      </c>
      <c r="Y182" s="58">
        <v>4</v>
      </c>
      <c r="Z182" s="56">
        <v>17</v>
      </c>
      <c r="AA182" s="58">
        <v>8</v>
      </c>
      <c r="AB182" s="56">
        <v>11</v>
      </c>
      <c r="AC182" s="58">
        <v>5</v>
      </c>
      <c r="AD182" s="56">
        <v>8</v>
      </c>
      <c r="AE182" s="58">
        <v>0</v>
      </c>
      <c r="AF182" s="56">
        <v>4</v>
      </c>
      <c r="AG182" s="58">
        <v>2</v>
      </c>
      <c r="AH182" s="56">
        <v>3</v>
      </c>
      <c r="AI182" s="58">
        <v>1</v>
      </c>
      <c r="AJ182" s="56">
        <v>1</v>
      </c>
      <c r="AK182" s="58">
        <v>0</v>
      </c>
      <c r="AL182" s="60">
        <v>0</v>
      </c>
      <c r="AM182" s="209">
        <v>0</v>
      </c>
      <c r="AN182" s="59">
        <v>225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40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576" t="s">
        <v>155</v>
      </c>
      <c r="C183" s="577">
        <f t="shared" si="45"/>
        <v>0</v>
      </c>
      <c r="D183" s="578">
        <f t="shared" si="46"/>
        <v>0</v>
      </c>
      <c r="E183" s="579">
        <f t="shared" si="47"/>
        <v>0</v>
      </c>
      <c r="F183" s="555"/>
      <c r="G183" s="558"/>
      <c r="H183" s="555"/>
      <c r="I183" s="558"/>
      <c r="J183" s="555"/>
      <c r="K183" s="568"/>
      <c r="L183" s="555"/>
      <c r="M183" s="568"/>
      <c r="N183" s="555"/>
      <c r="O183" s="568"/>
      <c r="P183" s="555"/>
      <c r="Q183" s="568"/>
      <c r="R183" s="555"/>
      <c r="S183" s="568"/>
      <c r="T183" s="555"/>
      <c r="U183" s="568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558">
        <v>0</v>
      </c>
      <c r="AO183" s="570">
        <v>0</v>
      </c>
      <c r="AP183" s="558">
        <v>0</v>
      </c>
      <c r="AQ183" s="570">
        <v>0</v>
      </c>
      <c r="AR183" s="558">
        <v>0</v>
      </c>
      <c r="AS183" s="558">
        <v>0</v>
      </c>
      <c r="AT183" s="558">
        <v>0</v>
      </c>
      <c r="AU183" s="240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8</v>
      </c>
      <c r="D184" s="182">
        <f t="shared" si="46"/>
        <v>3</v>
      </c>
      <c r="E184" s="183">
        <f t="shared" si="47"/>
        <v>5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0</v>
      </c>
      <c r="M184" s="58">
        <v>0</v>
      </c>
      <c r="N184" s="56">
        <v>0</v>
      </c>
      <c r="O184" s="58">
        <v>2</v>
      </c>
      <c r="P184" s="56">
        <v>0</v>
      </c>
      <c r="Q184" s="58">
        <v>0</v>
      </c>
      <c r="R184" s="56">
        <v>2</v>
      </c>
      <c r="S184" s="58">
        <v>0</v>
      </c>
      <c r="T184" s="56">
        <v>0</v>
      </c>
      <c r="U184" s="58">
        <v>0</v>
      </c>
      <c r="V184" s="113">
        <v>0</v>
      </c>
      <c r="W184" s="28">
        <v>2</v>
      </c>
      <c r="X184" s="29">
        <v>0</v>
      </c>
      <c r="Y184" s="30">
        <v>0</v>
      </c>
      <c r="Z184" s="29">
        <v>0</v>
      </c>
      <c r="AA184" s="30">
        <v>0</v>
      </c>
      <c r="AB184" s="29">
        <v>0</v>
      </c>
      <c r="AC184" s="30">
        <v>1</v>
      </c>
      <c r="AD184" s="29">
        <v>0</v>
      </c>
      <c r="AE184" s="30">
        <v>0</v>
      </c>
      <c r="AF184" s="29">
        <v>1</v>
      </c>
      <c r="AG184" s="30">
        <v>0</v>
      </c>
      <c r="AH184" s="29">
        <v>0</v>
      </c>
      <c r="AI184" s="30">
        <v>0</v>
      </c>
      <c r="AJ184" s="29">
        <v>0</v>
      </c>
      <c r="AK184" s="30">
        <v>0</v>
      </c>
      <c r="AL184" s="53">
        <v>0</v>
      </c>
      <c r="AM184" s="178">
        <v>0</v>
      </c>
      <c r="AN184" s="28">
        <v>8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40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034" t="s">
        <v>182</v>
      </c>
      <c r="B185" s="576" t="s">
        <v>155</v>
      </c>
      <c r="C185" s="501">
        <f t="shared" si="45"/>
        <v>0</v>
      </c>
      <c r="D185" s="563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502"/>
      <c r="G185" s="228"/>
      <c r="H185" s="502"/>
      <c r="I185" s="228"/>
      <c r="J185" s="502"/>
      <c r="K185" s="228"/>
      <c r="L185" s="581"/>
      <c r="M185" s="455"/>
      <c r="N185" s="456"/>
      <c r="O185" s="455"/>
      <c r="P185" s="456"/>
      <c r="Q185" s="455"/>
      <c r="R185" s="456"/>
      <c r="S185" s="455"/>
      <c r="T185" s="456"/>
      <c r="U185" s="455"/>
      <c r="V185" s="456"/>
      <c r="W185" s="455"/>
      <c r="X185" s="456"/>
      <c r="Y185" s="455"/>
      <c r="Z185" s="456"/>
      <c r="AA185" s="455"/>
      <c r="AB185" s="456"/>
      <c r="AC185" s="455"/>
      <c r="AD185" s="456"/>
      <c r="AE185" s="455"/>
      <c r="AF185" s="456"/>
      <c r="AG185" s="455"/>
      <c r="AH185" s="456"/>
      <c r="AI185" s="455"/>
      <c r="AJ185" s="456"/>
      <c r="AK185" s="455"/>
      <c r="AL185" s="445"/>
      <c r="AM185" s="457"/>
      <c r="AN185" s="169"/>
      <c r="AO185" s="327"/>
      <c r="AP185" s="169"/>
      <c r="AQ185" s="327"/>
      <c r="AR185" s="169"/>
      <c r="AS185" s="169"/>
      <c r="AT185" s="169"/>
      <c r="AU185" s="240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582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/>
      <c r="AO186" s="63"/>
      <c r="AP186" s="59"/>
      <c r="AQ186" s="63"/>
      <c r="AR186" s="59"/>
      <c r="AS186" s="59"/>
      <c r="AT186" s="59"/>
      <c r="AU186" s="240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24274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",[9]NOMBRE!B2," - ","( ",[9]NOMBRE!C2,[9]NOMBRE!D2,[9]NOMBRE!E2,[9]NOMBRE!F2,[9]NOMBRE!G2,"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",[9]NOMBRE!B6," - ","( ",[9]NOMBRE!C6,[9]NOMBRE!D6," )")</f>
        <v>MES: JUNIO - ( 06 )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",[9]NOMBRE!B7)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073" t="s">
        <v>234</v>
      </c>
      <c r="C8" s="1074"/>
      <c r="D8" s="1074"/>
      <c r="E8" s="1074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1074"/>
      <c r="T8" s="1074"/>
      <c r="U8" s="1074"/>
      <c r="V8" s="1075"/>
      <c r="W8" s="1008" t="s">
        <v>5</v>
      </c>
      <c r="X8" s="916"/>
      <c r="Y8" s="916"/>
      <c r="Z8" s="916"/>
      <c r="AA8" s="916"/>
      <c r="AB8" s="916"/>
      <c r="AC8" s="916"/>
      <c r="AD8" s="917"/>
      <c r="AE8" s="1076" t="s">
        <v>6</v>
      </c>
      <c r="AF8" s="107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1009"/>
      <c r="B9" s="1034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034" t="s">
        <v>9</v>
      </c>
      <c r="U9" s="1077" t="s">
        <v>10</v>
      </c>
      <c r="V9" s="1078"/>
      <c r="W9" s="1079" t="s">
        <v>11</v>
      </c>
      <c r="X9" s="1079"/>
      <c r="Y9" s="1079"/>
      <c r="Z9" s="1078"/>
      <c r="AA9" s="1077" t="s">
        <v>12</v>
      </c>
      <c r="AB9" s="1079"/>
      <c r="AC9" s="1079"/>
      <c r="AD9" s="1078"/>
      <c r="AE9" s="1076"/>
      <c r="AF9" s="107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548" t="s">
        <v>13</v>
      </c>
      <c r="D10" s="583" t="s">
        <v>14</v>
      </c>
      <c r="E10" s="549" t="s">
        <v>15</v>
      </c>
      <c r="F10" s="549" t="s">
        <v>16</v>
      </c>
      <c r="G10" s="549" t="s">
        <v>17</v>
      </c>
      <c r="H10" s="550" t="s">
        <v>18</v>
      </c>
      <c r="I10" s="550" t="s">
        <v>19</v>
      </c>
      <c r="J10" s="550" t="s">
        <v>20</v>
      </c>
      <c r="K10" s="550" t="s">
        <v>21</v>
      </c>
      <c r="L10" s="550" t="s">
        <v>22</v>
      </c>
      <c r="M10" s="550" t="s">
        <v>23</v>
      </c>
      <c r="N10" s="550" t="s">
        <v>24</v>
      </c>
      <c r="O10" s="550" t="s">
        <v>25</v>
      </c>
      <c r="P10" s="550" t="s">
        <v>26</v>
      </c>
      <c r="Q10" s="550" t="s">
        <v>27</v>
      </c>
      <c r="R10" s="550" t="s">
        <v>28</v>
      </c>
      <c r="S10" s="575" t="s">
        <v>29</v>
      </c>
      <c r="T10" s="921"/>
      <c r="U10" s="584" t="s">
        <v>30</v>
      </c>
      <c r="V10" s="575" t="s">
        <v>31</v>
      </c>
      <c r="W10" s="585" t="s">
        <v>32</v>
      </c>
      <c r="X10" s="560" t="s">
        <v>33</v>
      </c>
      <c r="Y10" s="549" t="s">
        <v>34</v>
      </c>
      <c r="Z10" s="575" t="s">
        <v>35</v>
      </c>
      <c r="AA10" s="560" t="s">
        <v>32</v>
      </c>
      <c r="AB10" s="560" t="s">
        <v>33</v>
      </c>
      <c r="AC10" s="549" t="s">
        <v>34</v>
      </c>
      <c r="AD10" s="575" t="s">
        <v>36</v>
      </c>
      <c r="AE10" s="548" t="s">
        <v>37</v>
      </c>
      <c r="AF10" s="575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390</v>
      </c>
      <c r="C11" s="555">
        <v>197</v>
      </c>
      <c r="D11" s="556">
        <v>78</v>
      </c>
      <c r="E11" s="556">
        <v>97</v>
      </c>
      <c r="F11" s="556">
        <v>18</v>
      </c>
      <c r="G11" s="586">
        <v>0</v>
      </c>
      <c r="H11" s="586">
        <v>0</v>
      </c>
      <c r="I11" s="586">
        <v>0</v>
      </c>
      <c r="J11" s="586">
        <v>0</v>
      </c>
      <c r="K11" s="586">
        <v>0</v>
      </c>
      <c r="L11" s="586">
        <v>0</v>
      </c>
      <c r="M11" s="586">
        <v>0</v>
      </c>
      <c r="N11" s="586">
        <v>0</v>
      </c>
      <c r="O11" s="586">
        <v>0</v>
      </c>
      <c r="P11" s="586">
        <v>0</v>
      </c>
      <c r="Q11" s="586">
        <v>0</v>
      </c>
      <c r="R11" s="586">
        <v>0</v>
      </c>
      <c r="S11" s="587">
        <v>0</v>
      </c>
      <c r="T11" s="28">
        <v>390</v>
      </c>
      <c r="U11" s="29">
        <v>174</v>
      </c>
      <c r="V11" s="30">
        <v>216</v>
      </c>
      <c r="W11" s="25">
        <f>SUM(X11+Y11+Z11)</f>
        <v>144</v>
      </c>
      <c r="X11" s="29">
        <v>9</v>
      </c>
      <c r="Y11" s="31">
        <v>135</v>
      </c>
      <c r="Z11" s="30">
        <v>0</v>
      </c>
      <c r="AA11" s="232">
        <f>SUM(AB11+AC11+AD11)</f>
        <v>8</v>
      </c>
      <c r="AB11" s="29">
        <v>0</v>
      </c>
      <c r="AC11" s="31">
        <v>8</v>
      </c>
      <c r="AD11" s="30">
        <v>0</v>
      </c>
      <c r="AE11" s="33">
        <v>0</v>
      </c>
      <c r="AF11" s="34">
        <v>0</v>
      </c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1452</v>
      </c>
      <c r="C12" s="39">
        <v>0</v>
      </c>
      <c r="D12" s="40">
        <v>0</v>
      </c>
      <c r="E12" s="40">
        <v>0</v>
      </c>
      <c r="F12" s="40">
        <v>23</v>
      </c>
      <c r="G12" s="40">
        <v>47</v>
      </c>
      <c r="H12" s="40">
        <v>73</v>
      </c>
      <c r="I12" s="40">
        <v>75</v>
      </c>
      <c r="J12" s="40">
        <v>90</v>
      </c>
      <c r="K12" s="40">
        <v>122</v>
      </c>
      <c r="L12" s="40">
        <v>85</v>
      </c>
      <c r="M12" s="40">
        <v>108</v>
      </c>
      <c r="N12" s="40">
        <v>134</v>
      </c>
      <c r="O12" s="40">
        <v>149</v>
      </c>
      <c r="P12" s="40">
        <v>161</v>
      </c>
      <c r="Q12" s="40">
        <v>125</v>
      </c>
      <c r="R12" s="40">
        <v>125</v>
      </c>
      <c r="S12" s="34">
        <v>135</v>
      </c>
      <c r="T12" s="41">
        <v>1452</v>
      </c>
      <c r="U12" s="39">
        <v>513</v>
      </c>
      <c r="V12" s="34">
        <v>939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2">
        <f t="shared" ref="AA12:AA37" si="11">SUM(AB12+AC12+AD12)</f>
        <v>441</v>
      </c>
      <c r="AB12" s="39">
        <v>32</v>
      </c>
      <c r="AC12" s="42">
        <v>403</v>
      </c>
      <c r="AD12" s="34">
        <v>6</v>
      </c>
      <c r="AE12" s="33">
        <v>0</v>
      </c>
      <c r="AF12" s="34">
        <v>336</v>
      </c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2">
        <f t="shared" si="11"/>
        <v>0</v>
      </c>
      <c r="AB13" s="39">
        <v>0</v>
      </c>
      <c r="AC13" s="42">
        <v>0</v>
      </c>
      <c r="AD13" s="34">
        <v>0</v>
      </c>
      <c r="AE13" s="33">
        <v>0</v>
      </c>
      <c r="AF13" s="34">
        <v>0</v>
      </c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45</v>
      </c>
      <c r="C14" s="39">
        <v>24</v>
      </c>
      <c r="D14" s="40">
        <v>14</v>
      </c>
      <c r="E14" s="40">
        <v>5</v>
      </c>
      <c r="F14" s="40">
        <v>2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45</v>
      </c>
      <c r="U14" s="39">
        <v>27</v>
      </c>
      <c r="V14" s="34">
        <v>18</v>
      </c>
      <c r="W14" s="38">
        <f t="shared" si="10"/>
        <v>7</v>
      </c>
      <c r="X14" s="39">
        <v>1</v>
      </c>
      <c r="Y14" s="40">
        <v>6</v>
      </c>
      <c r="Z14" s="34">
        <v>0</v>
      </c>
      <c r="AA14" s="232">
        <f t="shared" si="11"/>
        <v>0</v>
      </c>
      <c r="AB14" s="39">
        <v>0</v>
      </c>
      <c r="AC14" s="42">
        <v>0</v>
      </c>
      <c r="AD14" s="34">
        <v>0</v>
      </c>
      <c r="AE14" s="33">
        <v>0</v>
      </c>
      <c r="AF14" s="34">
        <v>0</v>
      </c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108</v>
      </c>
      <c r="C15" s="39">
        <v>0</v>
      </c>
      <c r="D15" s="40">
        <v>0</v>
      </c>
      <c r="E15" s="40">
        <v>0</v>
      </c>
      <c r="F15" s="40">
        <v>2</v>
      </c>
      <c r="G15" s="40">
        <v>0</v>
      </c>
      <c r="H15" s="40">
        <v>4</v>
      </c>
      <c r="I15" s="40">
        <v>2</v>
      </c>
      <c r="J15" s="40">
        <v>3</v>
      </c>
      <c r="K15" s="40">
        <v>5</v>
      </c>
      <c r="L15" s="40">
        <v>4</v>
      </c>
      <c r="M15" s="40">
        <v>4</v>
      </c>
      <c r="N15" s="40">
        <v>6</v>
      </c>
      <c r="O15" s="40">
        <v>10</v>
      </c>
      <c r="P15" s="40">
        <v>15</v>
      </c>
      <c r="Q15" s="40">
        <v>14</v>
      </c>
      <c r="R15" s="40">
        <v>18</v>
      </c>
      <c r="S15" s="34">
        <v>21</v>
      </c>
      <c r="T15" s="41">
        <v>108</v>
      </c>
      <c r="U15" s="39">
        <v>49</v>
      </c>
      <c r="V15" s="34">
        <v>59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18</v>
      </c>
      <c r="AB15" s="39">
        <v>3</v>
      </c>
      <c r="AC15" s="42">
        <v>15</v>
      </c>
      <c r="AD15" s="34">
        <v>0</v>
      </c>
      <c r="AE15" s="33">
        <v>0</v>
      </c>
      <c r="AF15" s="34">
        <v>0</v>
      </c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71</v>
      </c>
      <c r="C16" s="39">
        <v>35</v>
      </c>
      <c r="D16" s="40">
        <v>21</v>
      </c>
      <c r="E16" s="40">
        <v>13</v>
      </c>
      <c r="F16" s="40">
        <v>2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71</v>
      </c>
      <c r="U16" s="39">
        <v>38</v>
      </c>
      <c r="V16" s="34">
        <v>33</v>
      </c>
      <c r="W16" s="38">
        <f t="shared" si="10"/>
        <v>18</v>
      </c>
      <c r="X16" s="39">
        <v>8</v>
      </c>
      <c r="Y16" s="40">
        <v>10</v>
      </c>
      <c r="Z16" s="34">
        <v>0</v>
      </c>
      <c r="AA16" s="45">
        <f t="shared" si="11"/>
        <v>0</v>
      </c>
      <c r="AB16" s="39">
        <v>0</v>
      </c>
      <c r="AC16" s="42">
        <v>0</v>
      </c>
      <c r="AD16" s="34">
        <v>0</v>
      </c>
      <c r="AE16" s="33">
        <v>0</v>
      </c>
      <c r="AF16" s="34">
        <v>0</v>
      </c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453</v>
      </c>
      <c r="C17" s="39">
        <v>0</v>
      </c>
      <c r="D17" s="40">
        <v>0</v>
      </c>
      <c r="E17" s="40">
        <v>0</v>
      </c>
      <c r="F17" s="40">
        <v>0</v>
      </c>
      <c r="G17" s="40">
        <v>4</v>
      </c>
      <c r="H17" s="40">
        <v>1</v>
      </c>
      <c r="I17" s="40">
        <v>6</v>
      </c>
      <c r="J17" s="40">
        <v>10</v>
      </c>
      <c r="K17" s="40">
        <v>4</v>
      </c>
      <c r="L17" s="40">
        <v>16</v>
      </c>
      <c r="M17" s="40">
        <v>26</v>
      </c>
      <c r="N17" s="40">
        <v>33</v>
      </c>
      <c r="O17" s="40">
        <v>63</v>
      </c>
      <c r="P17" s="40">
        <v>66</v>
      </c>
      <c r="Q17" s="40">
        <v>89</v>
      </c>
      <c r="R17" s="40">
        <v>64</v>
      </c>
      <c r="S17" s="34">
        <v>71</v>
      </c>
      <c r="T17" s="41">
        <v>453</v>
      </c>
      <c r="U17" s="39">
        <v>250</v>
      </c>
      <c r="V17" s="34">
        <v>203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100</v>
      </c>
      <c r="AB17" s="39">
        <v>14</v>
      </c>
      <c r="AC17" s="42">
        <v>86</v>
      </c>
      <c r="AD17" s="34">
        <v>0</v>
      </c>
      <c r="AE17" s="33">
        <v>0</v>
      </c>
      <c r="AF17" s="34">
        <v>0</v>
      </c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>
        <v>0</v>
      </c>
      <c r="AF18" s="34">
        <v>0</v>
      </c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100</v>
      </c>
      <c r="C19" s="39">
        <v>0</v>
      </c>
      <c r="D19" s="40">
        <v>0</v>
      </c>
      <c r="E19" s="40">
        <v>1</v>
      </c>
      <c r="F19" s="40">
        <v>3</v>
      </c>
      <c r="G19" s="40">
        <v>3</v>
      </c>
      <c r="H19" s="40">
        <v>4</v>
      </c>
      <c r="I19" s="40">
        <v>8</v>
      </c>
      <c r="J19" s="40">
        <v>13</v>
      </c>
      <c r="K19" s="40">
        <v>4</v>
      </c>
      <c r="L19" s="40">
        <v>10</v>
      </c>
      <c r="M19" s="40">
        <v>4</v>
      </c>
      <c r="N19" s="40">
        <v>13</v>
      </c>
      <c r="O19" s="40">
        <v>10</v>
      </c>
      <c r="P19" s="40">
        <v>10</v>
      </c>
      <c r="Q19" s="40">
        <v>7</v>
      </c>
      <c r="R19" s="40">
        <v>8</v>
      </c>
      <c r="S19" s="34">
        <v>2</v>
      </c>
      <c r="T19" s="41">
        <v>100</v>
      </c>
      <c r="U19" s="39">
        <v>12</v>
      </c>
      <c r="V19" s="34">
        <v>88</v>
      </c>
      <c r="W19" s="38">
        <f t="shared" si="10"/>
        <v>0</v>
      </c>
      <c r="X19" s="39">
        <v>0</v>
      </c>
      <c r="Y19" s="40">
        <v>0</v>
      </c>
      <c r="Z19" s="34">
        <v>0</v>
      </c>
      <c r="AA19" s="45">
        <f t="shared" si="11"/>
        <v>31</v>
      </c>
      <c r="AB19" s="39">
        <v>6</v>
      </c>
      <c r="AC19" s="42">
        <v>25</v>
      </c>
      <c r="AD19" s="34">
        <v>0</v>
      </c>
      <c r="AE19" s="33">
        <v>0</v>
      </c>
      <c r="AF19" s="34">
        <v>0</v>
      </c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>
        <v>0</v>
      </c>
      <c r="AF20" s="34">
        <v>0</v>
      </c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109</v>
      </c>
      <c r="C21" s="39">
        <v>0</v>
      </c>
      <c r="D21" s="40">
        <v>0</v>
      </c>
      <c r="E21" s="40">
        <v>0</v>
      </c>
      <c r="F21" s="40">
        <v>2</v>
      </c>
      <c r="G21" s="40">
        <v>5</v>
      </c>
      <c r="H21" s="40">
        <v>2</v>
      </c>
      <c r="I21" s="40">
        <v>6</v>
      </c>
      <c r="J21" s="40">
        <v>7</v>
      </c>
      <c r="K21" s="40">
        <v>8</v>
      </c>
      <c r="L21" s="40">
        <v>7</v>
      </c>
      <c r="M21" s="40">
        <v>8</v>
      </c>
      <c r="N21" s="40">
        <v>20</v>
      </c>
      <c r="O21" s="40">
        <v>13</v>
      </c>
      <c r="P21" s="40">
        <v>10</v>
      </c>
      <c r="Q21" s="40">
        <v>12</v>
      </c>
      <c r="R21" s="40">
        <v>6</v>
      </c>
      <c r="S21" s="34">
        <v>3</v>
      </c>
      <c r="T21" s="41">
        <v>109</v>
      </c>
      <c r="U21" s="39">
        <v>37</v>
      </c>
      <c r="V21" s="34">
        <v>72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50</v>
      </c>
      <c r="AB21" s="39">
        <v>10</v>
      </c>
      <c r="AC21" s="42">
        <v>40</v>
      </c>
      <c r="AD21" s="34">
        <v>0</v>
      </c>
      <c r="AE21" s="33">
        <v>0</v>
      </c>
      <c r="AF21" s="34">
        <v>0</v>
      </c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>
        <v>0</v>
      </c>
      <c r="AF22" s="34">
        <v>0</v>
      </c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>
        <v>0</v>
      </c>
      <c r="AF23" s="34">
        <v>0</v>
      </c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>
        <v>0</v>
      </c>
      <c r="AF24" s="34">
        <v>0</v>
      </c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>
        <v>0</v>
      </c>
      <c r="AF25" s="34">
        <v>0</v>
      </c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>
        <v>0</v>
      </c>
      <c r="AF26" s="34">
        <v>0</v>
      </c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>
        <v>0</v>
      </c>
      <c r="AF27" s="34">
        <v>0</v>
      </c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>
        <v>0</v>
      </c>
      <c r="AF28" s="34">
        <v>0</v>
      </c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>
        <v>0</v>
      </c>
      <c r="AF29" s="34">
        <v>0</v>
      </c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>
        <v>0</v>
      </c>
      <c r="AF30" s="34">
        <v>0</v>
      </c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89</v>
      </c>
      <c r="C31" s="39">
        <v>5</v>
      </c>
      <c r="D31" s="40">
        <v>5</v>
      </c>
      <c r="E31" s="40">
        <v>2</v>
      </c>
      <c r="F31" s="40">
        <v>4</v>
      </c>
      <c r="G31" s="40">
        <v>3</v>
      </c>
      <c r="H31" s="40">
        <v>1</v>
      </c>
      <c r="I31" s="40">
        <v>4</v>
      </c>
      <c r="J31" s="40">
        <v>4</v>
      </c>
      <c r="K31" s="40">
        <v>1</v>
      </c>
      <c r="L31" s="40">
        <v>6</v>
      </c>
      <c r="M31" s="40">
        <v>4</v>
      </c>
      <c r="N31" s="40">
        <v>11</v>
      </c>
      <c r="O31" s="40">
        <v>9</v>
      </c>
      <c r="P31" s="40">
        <v>7</v>
      </c>
      <c r="Q31" s="40">
        <v>6</v>
      </c>
      <c r="R31" s="40">
        <v>10</v>
      </c>
      <c r="S31" s="34">
        <v>7</v>
      </c>
      <c r="T31" s="41">
        <v>89</v>
      </c>
      <c r="U31" s="39">
        <v>36</v>
      </c>
      <c r="V31" s="34">
        <v>53</v>
      </c>
      <c r="W31" s="38">
        <f t="shared" si="10"/>
        <v>4</v>
      </c>
      <c r="X31" s="39">
        <v>1</v>
      </c>
      <c r="Y31" s="40">
        <v>3</v>
      </c>
      <c r="Z31" s="34">
        <v>0</v>
      </c>
      <c r="AA31" s="45">
        <f t="shared" si="11"/>
        <v>32</v>
      </c>
      <c r="AB31" s="39">
        <v>9</v>
      </c>
      <c r="AC31" s="42">
        <v>23</v>
      </c>
      <c r="AD31" s="34">
        <v>0</v>
      </c>
      <c r="AE31" s="33">
        <v>0</v>
      </c>
      <c r="AF31" s="34">
        <v>0</v>
      </c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>
        <v>0</v>
      </c>
      <c r="AF32" s="34">
        <v>0</v>
      </c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>
        <v>0</v>
      </c>
      <c r="AF33" s="34">
        <v>0</v>
      </c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>
        <v>0</v>
      </c>
      <c r="AF34" s="34">
        <v>0</v>
      </c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>
        <v>0</v>
      </c>
      <c r="Y35" s="40">
        <v>0</v>
      </c>
      <c r="Z35" s="34">
        <v>0</v>
      </c>
      <c r="AA35" s="45">
        <f t="shared" si="11"/>
        <v>0</v>
      </c>
      <c r="AB35" s="39">
        <v>0</v>
      </c>
      <c r="AC35" s="42">
        <v>0</v>
      </c>
      <c r="AD35" s="34">
        <v>0</v>
      </c>
      <c r="AE35" s="33">
        <v>0</v>
      </c>
      <c r="AF35" s="34">
        <v>0</v>
      </c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>
        <v>0</v>
      </c>
      <c r="AA36" s="45">
        <f t="shared" si="11"/>
        <v>0</v>
      </c>
      <c r="AB36" s="39">
        <v>0</v>
      </c>
      <c r="AC36" s="42">
        <v>0</v>
      </c>
      <c r="AD36" s="34">
        <v>0</v>
      </c>
      <c r="AE36" s="33">
        <v>0</v>
      </c>
      <c r="AF36" s="34">
        <v>0</v>
      </c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>
        <v>0</v>
      </c>
      <c r="AA37" s="45">
        <f t="shared" si="11"/>
        <v>0</v>
      </c>
      <c r="AB37" s="39">
        <v>0</v>
      </c>
      <c r="AC37" s="42">
        <v>0</v>
      </c>
      <c r="AD37" s="34">
        <v>0</v>
      </c>
      <c r="AE37" s="33">
        <v>0</v>
      </c>
      <c r="AF37" s="34">
        <v>0</v>
      </c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128</v>
      </c>
      <c r="C38" s="48">
        <v>29</v>
      </c>
      <c r="D38" s="47">
        <v>37</v>
      </c>
      <c r="E38" s="47">
        <v>46</v>
      </c>
      <c r="F38" s="47">
        <v>16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128</v>
      </c>
      <c r="U38" s="39">
        <v>93</v>
      </c>
      <c r="V38" s="34">
        <v>35</v>
      </c>
      <c r="W38" s="38">
        <f>SUM(X38+Y38+Z38)</f>
        <v>28</v>
      </c>
      <c r="X38" s="39">
        <v>16</v>
      </c>
      <c r="Y38" s="40">
        <v>12</v>
      </c>
      <c r="Z38" s="34">
        <v>0</v>
      </c>
      <c r="AA38" s="45">
        <f>SUM(AB38+AC38+AD38)</f>
        <v>0</v>
      </c>
      <c r="AB38" s="39">
        <v>0</v>
      </c>
      <c r="AC38" s="42">
        <v>0</v>
      </c>
      <c r="AD38" s="34">
        <v>0</v>
      </c>
      <c r="AE38" s="33">
        <v>0</v>
      </c>
      <c r="AF38" s="34">
        <v>0</v>
      </c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127</v>
      </c>
      <c r="C39" s="48">
        <v>0</v>
      </c>
      <c r="D39" s="47">
        <v>0</v>
      </c>
      <c r="E39" s="47">
        <v>0</v>
      </c>
      <c r="F39" s="40">
        <v>4</v>
      </c>
      <c r="G39" s="40">
        <v>4</v>
      </c>
      <c r="H39" s="40">
        <v>3</v>
      </c>
      <c r="I39" s="40">
        <v>7</v>
      </c>
      <c r="J39" s="40">
        <v>3</v>
      </c>
      <c r="K39" s="40">
        <v>6</v>
      </c>
      <c r="L39" s="40">
        <v>5</v>
      </c>
      <c r="M39" s="40">
        <v>7</v>
      </c>
      <c r="N39" s="40">
        <v>11</v>
      </c>
      <c r="O39" s="40">
        <v>16</v>
      </c>
      <c r="P39" s="40">
        <v>7</v>
      </c>
      <c r="Q39" s="40">
        <v>25</v>
      </c>
      <c r="R39" s="40">
        <v>14</v>
      </c>
      <c r="S39" s="34">
        <v>15</v>
      </c>
      <c r="T39" s="41">
        <v>127</v>
      </c>
      <c r="U39" s="39">
        <v>63</v>
      </c>
      <c r="V39" s="34">
        <v>64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59</v>
      </c>
      <c r="AB39" s="39">
        <v>18</v>
      </c>
      <c r="AC39" s="42">
        <v>41</v>
      </c>
      <c r="AD39" s="34">
        <v>0</v>
      </c>
      <c r="AE39" s="33">
        <v>0</v>
      </c>
      <c r="AF39" s="34">
        <v>0</v>
      </c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>
        <v>0</v>
      </c>
      <c r="AF40" s="34">
        <v>0</v>
      </c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64</v>
      </c>
      <c r="C41" s="48">
        <v>2</v>
      </c>
      <c r="D41" s="47">
        <v>2</v>
      </c>
      <c r="E41" s="47">
        <v>22</v>
      </c>
      <c r="F41" s="40">
        <v>38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64</v>
      </c>
      <c r="U41" s="39">
        <v>25</v>
      </c>
      <c r="V41" s="34">
        <v>39</v>
      </c>
      <c r="W41" s="38">
        <f>SUM(X41+Y41+Z41)</f>
        <v>1</v>
      </c>
      <c r="X41" s="39">
        <v>0</v>
      </c>
      <c r="Y41" s="40">
        <v>1</v>
      </c>
      <c r="Z41" s="34">
        <v>0</v>
      </c>
      <c r="AA41" s="45">
        <f>SUM(AB41+AC41+AD41)</f>
        <v>9</v>
      </c>
      <c r="AB41" s="39">
        <v>2</v>
      </c>
      <c r="AC41" s="42">
        <v>7</v>
      </c>
      <c r="AD41" s="34">
        <v>0</v>
      </c>
      <c r="AE41" s="33">
        <v>0</v>
      </c>
      <c r="AF41" s="34">
        <v>0</v>
      </c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294</v>
      </c>
      <c r="C42" s="39">
        <v>0</v>
      </c>
      <c r="D42" s="40">
        <v>0</v>
      </c>
      <c r="E42" s="40">
        <v>0</v>
      </c>
      <c r="F42" s="40">
        <v>8</v>
      </c>
      <c r="G42" s="40">
        <v>25</v>
      </c>
      <c r="H42" s="40">
        <v>33</v>
      </c>
      <c r="I42" s="40">
        <v>16</v>
      </c>
      <c r="J42" s="40">
        <v>44</v>
      </c>
      <c r="K42" s="40">
        <v>33</v>
      </c>
      <c r="L42" s="40">
        <v>23</v>
      </c>
      <c r="M42" s="40">
        <v>26</v>
      </c>
      <c r="N42" s="40">
        <v>29</v>
      </c>
      <c r="O42" s="40">
        <v>26</v>
      </c>
      <c r="P42" s="40">
        <v>23</v>
      </c>
      <c r="Q42" s="40">
        <v>4</v>
      </c>
      <c r="R42" s="40">
        <v>3</v>
      </c>
      <c r="S42" s="34">
        <v>1</v>
      </c>
      <c r="T42" s="41">
        <v>294</v>
      </c>
      <c r="U42" s="39">
        <v>129</v>
      </c>
      <c r="V42" s="34">
        <v>165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26</v>
      </c>
      <c r="AB42" s="39">
        <v>6</v>
      </c>
      <c r="AC42" s="42">
        <v>20</v>
      </c>
      <c r="AD42" s="34">
        <v>0</v>
      </c>
      <c r="AE42" s="33">
        <v>0</v>
      </c>
      <c r="AF42" s="34">
        <v>0</v>
      </c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105</v>
      </c>
      <c r="C43" s="39">
        <v>24</v>
      </c>
      <c r="D43" s="40">
        <v>57</v>
      </c>
      <c r="E43" s="40">
        <v>23</v>
      </c>
      <c r="F43" s="40">
        <v>1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105</v>
      </c>
      <c r="U43" s="39">
        <v>96</v>
      </c>
      <c r="V43" s="34">
        <v>9</v>
      </c>
      <c r="W43" s="38">
        <f t="shared" si="13"/>
        <v>40</v>
      </c>
      <c r="X43" s="39">
        <v>12</v>
      </c>
      <c r="Y43" s="40">
        <v>28</v>
      </c>
      <c r="Z43" s="34">
        <v>0</v>
      </c>
      <c r="AA43" s="45">
        <f t="shared" ref="AA43:AA70" si="14">SUM(AB43+AC43+AD43)</f>
        <v>0</v>
      </c>
      <c r="AB43" s="39">
        <v>0</v>
      </c>
      <c r="AC43" s="42">
        <v>0</v>
      </c>
      <c r="AD43" s="34">
        <v>0</v>
      </c>
      <c r="AE43" s="33">
        <v>0</v>
      </c>
      <c r="AF43" s="34">
        <v>0</v>
      </c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606</v>
      </c>
      <c r="C44" s="39">
        <v>0</v>
      </c>
      <c r="D44" s="40">
        <v>0</v>
      </c>
      <c r="E44" s="40">
        <v>0</v>
      </c>
      <c r="F44" s="40">
        <v>9</v>
      </c>
      <c r="G44" s="40">
        <v>7</v>
      </c>
      <c r="H44" s="40">
        <v>17</v>
      </c>
      <c r="I44" s="40">
        <v>34</v>
      </c>
      <c r="J44" s="40">
        <v>23</v>
      </c>
      <c r="K44" s="40">
        <v>46</v>
      </c>
      <c r="L44" s="40">
        <v>52</v>
      </c>
      <c r="M44" s="40">
        <v>45</v>
      </c>
      <c r="N44" s="40">
        <v>60</v>
      </c>
      <c r="O44" s="40">
        <v>59</v>
      </c>
      <c r="P44" s="40">
        <v>73</v>
      </c>
      <c r="Q44" s="40">
        <v>59</v>
      </c>
      <c r="R44" s="40">
        <v>81</v>
      </c>
      <c r="S44" s="34">
        <v>41</v>
      </c>
      <c r="T44" s="41">
        <v>606</v>
      </c>
      <c r="U44" s="39">
        <v>179</v>
      </c>
      <c r="V44" s="34">
        <v>427</v>
      </c>
      <c r="W44" s="38">
        <f t="shared" si="13"/>
        <v>3</v>
      </c>
      <c r="X44" s="39">
        <v>3</v>
      </c>
      <c r="Y44" s="40">
        <v>0</v>
      </c>
      <c r="Z44" s="34">
        <v>0</v>
      </c>
      <c r="AA44" s="45">
        <f t="shared" si="14"/>
        <v>288</v>
      </c>
      <c r="AB44" s="39">
        <v>81</v>
      </c>
      <c r="AC44" s="42">
        <v>207</v>
      </c>
      <c r="AD44" s="34">
        <v>0</v>
      </c>
      <c r="AE44" s="33">
        <v>0</v>
      </c>
      <c r="AF44" s="34">
        <v>0</v>
      </c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>
        <v>0</v>
      </c>
      <c r="AF45" s="34">
        <v>0</v>
      </c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>
        <v>0</v>
      </c>
      <c r="AF46" s="34">
        <v>0</v>
      </c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>
        <v>0</v>
      </c>
      <c r="AF47" s="34">
        <v>0</v>
      </c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>
        <v>0</v>
      </c>
      <c r="AF48" s="34">
        <v>0</v>
      </c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>
        <v>0</v>
      </c>
      <c r="AF49" s="34">
        <v>0</v>
      </c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75</v>
      </c>
      <c r="C50" s="39">
        <v>0</v>
      </c>
      <c r="D50" s="40">
        <v>0</v>
      </c>
      <c r="E50" s="40">
        <v>0</v>
      </c>
      <c r="F50" s="40">
        <v>0</v>
      </c>
      <c r="G50" s="40">
        <v>2</v>
      </c>
      <c r="H50" s="40">
        <v>1</v>
      </c>
      <c r="I50" s="40">
        <v>3</v>
      </c>
      <c r="J50" s="40">
        <v>4</v>
      </c>
      <c r="K50" s="40">
        <v>4</v>
      </c>
      <c r="L50" s="40">
        <v>1</v>
      </c>
      <c r="M50" s="40">
        <v>3</v>
      </c>
      <c r="N50" s="40">
        <v>14</v>
      </c>
      <c r="O50" s="40">
        <v>14</v>
      </c>
      <c r="P50" s="40">
        <v>8</v>
      </c>
      <c r="Q50" s="40">
        <v>10</v>
      </c>
      <c r="R50" s="40">
        <v>7</v>
      </c>
      <c r="S50" s="34">
        <v>4</v>
      </c>
      <c r="T50" s="41">
        <v>75</v>
      </c>
      <c r="U50" s="39">
        <v>38</v>
      </c>
      <c r="V50" s="34">
        <v>37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28</v>
      </c>
      <c r="AB50" s="39">
        <v>5</v>
      </c>
      <c r="AC50" s="42">
        <v>23</v>
      </c>
      <c r="AD50" s="34">
        <v>0</v>
      </c>
      <c r="AE50" s="33">
        <v>0</v>
      </c>
      <c r="AF50" s="34">
        <v>0</v>
      </c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15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0</v>
      </c>
      <c r="K51" s="40">
        <v>1</v>
      </c>
      <c r="L51" s="40">
        <v>0</v>
      </c>
      <c r="M51" s="40">
        <v>1</v>
      </c>
      <c r="N51" s="40">
        <v>1</v>
      </c>
      <c r="O51" s="40">
        <v>1</v>
      </c>
      <c r="P51" s="40">
        <v>5</v>
      </c>
      <c r="Q51" s="40">
        <v>3</v>
      </c>
      <c r="R51" s="40">
        <v>1</v>
      </c>
      <c r="S51" s="34">
        <v>1</v>
      </c>
      <c r="T51" s="41">
        <v>15</v>
      </c>
      <c r="U51" s="39">
        <v>7</v>
      </c>
      <c r="V51" s="34">
        <v>8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7</v>
      </c>
      <c r="AB51" s="39">
        <v>1</v>
      </c>
      <c r="AC51" s="42">
        <v>6</v>
      </c>
      <c r="AD51" s="34">
        <v>0</v>
      </c>
      <c r="AE51" s="33">
        <v>0</v>
      </c>
      <c r="AF51" s="34">
        <v>0</v>
      </c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34">
        <v>0</v>
      </c>
      <c r="T52" s="41">
        <v>0</v>
      </c>
      <c r="U52" s="39">
        <v>0</v>
      </c>
      <c r="V52" s="34">
        <v>0</v>
      </c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>
        <v>0</v>
      </c>
      <c r="AF52" s="34">
        <v>0</v>
      </c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34">
        <v>0</v>
      </c>
      <c r="T53" s="41">
        <v>0</v>
      </c>
      <c r="U53" s="39">
        <v>0</v>
      </c>
      <c r="V53" s="34">
        <v>0</v>
      </c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>
        <v>0</v>
      </c>
      <c r="AF53" s="34">
        <v>0</v>
      </c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214</v>
      </c>
      <c r="C54" s="39">
        <v>1</v>
      </c>
      <c r="D54" s="40">
        <v>0</v>
      </c>
      <c r="E54" s="40">
        <v>0</v>
      </c>
      <c r="F54" s="40">
        <v>1</v>
      </c>
      <c r="G54" s="40">
        <v>0</v>
      </c>
      <c r="H54" s="40">
        <v>0</v>
      </c>
      <c r="I54" s="40">
        <v>4</v>
      </c>
      <c r="J54" s="40">
        <v>0</v>
      </c>
      <c r="K54" s="40">
        <v>7</v>
      </c>
      <c r="L54" s="40">
        <v>6</v>
      </c>
      <c r="M54" s="40">
        <v>6</v>
      </c>
      <c r="N54" s="40">
        <v>27</v>
      </c>
      <c r="O54" s="40">
        <v>28</v>
      </c>
      <c r="P54" s="40">
        <v>21</v>
      </c>
      <c r="Q54" s="40">
        <v>36</v>
      </c>
      <c r="R54" s="40">
        <v>32</v>
      </c>
      <c r="S54" s="34">
        <v>45</v>
      </c>
      <c r="T54" s="41">
        <v>207</v>
      </c>
      <c r="U54" s="39">
        <v>98</v>
      </c>
      <c r="V54" s="34">
        <v>116</v>
      </c>
      <c r="W54" s="38">
        <f t="shared" si="13"/>
        <v>0</v>
      </c>
      <c r="X54" s="39">
        <v>0</v>
      </c>
      <c r="Y54" s="40">
        <v>0</v>
      </c>
      <c r="Z54" s="34">
        <v>0</v>
      </c>
      <c r="AA54" s="45">
        <f t="shared" si="14"/>
        <v>78</v>
      </c>
      <c r="AB54" s="39">
        <v>3</v>
      </c>
      <c r="AC54" s="42">
        <v>75</v>
      </c>
      <c r="AD54" s="34">
        <v>0</v>
      </c>
      <c r="AE54" s="33">
        <v>0</v>
      </c>
      <c r="AF54" s="34">
        <v>0</v>
      </c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162</v>
      </c>
      <c r="C55" s="39">
        <v>0</v>
      </c>
      <c r="D55" s="40">
        <v>0</v>
      </c>
      <c r="E55" s="40">
        <v>0</v>
      </c>
      <c r="F55" s="40">
        <v>7</v>
      </c>
      <c r="G55" s="40">
        <v>28</v>
      </c>
      <c r="H55" s="40">
        <v>38</v>
      </c>
      <c r="I55" s="40">
        <v>37</v>
      </c>
      <c r="J55" s="40">
        <v>35</v>
      </c>
      <c r="K55" s="40">
        <v>17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162</v>
      </c>
      <c r="U55" s="39">
        <v>0</v>
      </c>
      <c r="V55" s="34">
        <v>162</v>
      </c>
      <c r="W55" s="38">
        <f t="shared" si="13"/>
        <v>0</v>
      </c>
      <c r="X55" s="39">
        <v>0</v>
      </c>
      <c r="Y55" s="40">
        <v>0</v>
      </c>
      <c r="Z55" s="34">
        <v>0</v>
      </c>
      <c r="AA55" s="45">
        <f t="shared" si="14"/>
        <v>53</v>
      </c>
      <c r="AB55" s="39">
        <v>9</v>
      </c>
      <c r="AC55" s="42">
        <v>44</v>
      </c>
      <c r="AD55" s="34">
        <v>0</v>
      </c>
      <c r="AE55" s="33">
        <v>0</v>
      </c>
      <c r="AF55" s="34">
        <v>0</v>
      </c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72</v>
      </c>
      <c r="C56" s="39">
        <v>1</v>
      </c>
      <c r="D56" s="40">
        <v>22</v>
      </c>
      <c r="E56" s="40">
        <v>36</v>
      </c>
      <c r="F56" s="40">
        <v>13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72</v>
      </c>
      <c r="U56" s="39">
        <v>0</v>
      </c>
      <c r="V56" s="34">
        <v>72</v>
      </c>
      <c r="W56" s="38">
        <f t="shared" si="13"/>
        <v>25</v>
      </c>
      <c r="X56" s="39">
        <v>1</v>
      </c>
      <c r="Y56" s="40">
        <v>24</v>
      </c>
      <c r="Z56" s="34">
        <v>0</v>
      </c>
      <c r="AA56" s="45">
        <f t="shared" si="14"/>
        <v>3</v>
      </c>
      <c r="AB56" s="39">
        <v>0</v>
      </c>
      <c r="AC56" s="42">
        <v>3</v>
      </c>
      <c r="AD56" s="34">
        <v>0</v>
      </c>
      <c r="AE56" s="33">
        <v>0</v>
      </c>
      <c r="AF56" s="34">
        <v>0</v>
      </c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595</v>
      </c>
      <c r="C57" s="39">
        <v>0</v>
      </c>
      <c r="D57" s="40">
        <v>0</v>
      </c>
      <c r="E57" s="40">
        <v>0</v>
      </c>
      <c r="F57" s="40">
        <v>8</v>
      </c>
      <c r="G57" s="40">
        <v>20</v>
      </c>
      <c r="H57" s="40">
        <v>48</v>
      </c>
      <c r="I57" s="40">
        <v>67</v>
      </c>
      <c r="J57" s="40">
        <v>75</v>
      </c>
      <c r="K57" s="40">
        <v>62</v>
      </c>
      <c r="L57" s="40">
        <v>63</v>
      </c>
      <c r="M57" s="40">
        <v>68</v>
      </c>
      <c r="N57" s="40">
        <v>55</v>
      </c>
      <c r="O57" s="40">
        <v>57</v>
      </c>
      <c r="P57" s="40">
        <v>38</v>
      </c>
      <c r="Q57" s="40">
        <v>19</v>
      </c>
      <c r="R57" s="40">
        <v>10</v>
      </c>
      <c r="S57" s="34">
        <v>5</v>
      </c>
      <c r="T57" s="41">
        <v>595</v>
      </c>
      <c r="U57" s="39">
        <v>4</v>
      </c>
      <c r="V57" s="34">
        <v>591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303</v>
      </c>
      <c r="AB57" s="39">
        <v>33</v>
      </c>
      <c r="AC57" s="42">
        <v>270</v>
      </c>
      <c r="AD57" s="34">
        <v>0</v>
      </c>
      <c r="AE57" s="33">
        <v>0</v>
      </c>
      <c r="AF57" s="34">
        <v>0</v>
      </c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315</v>
      </c>
      <c r="C58" s="39">
        <v>14</v>
      </c>
      <c r="D58" s="40">
        <v>2</v>
      </c>
      <c r="E58" s="40">
        <v>2</v>
      </c>
      <c r="F58" s="40">
        <v>2</v>
      </c>
      <c r="G58" s="40">
        <v>1</v>
      </c>
      <c r="H58" s="40">
        <v>3</v>
      </c>
      <c r="I58" s="40">
        <v>2</v>
      </c>
      <c r="J58" s="40">
        <v>10</v>
      </c>
      <c r="K58" s="40">
        <v>1</v>
      </c>
      <c r="L58" s="40">
        <v>10</v>
      </c>
      <c r="M58" s="40">
        <v>18</v>
      </c>
      <c r="N58" s="40">
        <v>15</v>
      </c>
      <c r="O58" s="40">
        <v>33</v>
      </c>
      <c r="P58" s="40">
        <v>37</v>
      </c>
      <c r="Q58" s="40">
        <v>57</v>
      </c>
      <c r="R58" s="40">
        <v>69</v>
      </c>
      <c r="S58" s="34">
        <v>39</v>
      </c>
      <c r="T58" s="41">
        <v>315</v>
      </c>
      <c r="U58" s="39">
        <v>154</v>
      </c>
      <c r="V58" s="34">
        <v>161</v>
      </c>
      <c r="W58" s="38">
        <f t="shared" si="13"/>
        <v>11</v>
      </c>
      <c r="X58" s="39">
        <v>5</v>
      </c>
      <c r="Y58" s="40">
        <v>6</v>
      </c>
      <c r="Z58" s="34">
        <v>0</v>
      </c>
      <c r="AA58" s="45">
        <f t="shared" si="14"/>
        <v>157</v>
      </c>
      <c r="AB58" s="39">
        <v>14</v>
      </c>
      <c r="AC58" s="42">
        <v>143</v>
      </c>
      <c r="AD58" s="34">
        <v>0</v>
      </c>
      <c r="AE58" s="33">
        <v>0</v>
      </c>
      <c r="AF58" s="34">
        <v>0</v>
      </c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224</v>
      </c>
      <c r="C59" s="39">
        <v>18</v>
      </c>
      <c r="D59" s="40">
        <v>21</v>
      </c>
      <c r="E59" s="40">
        <v>20</v>
      </c>
      <c r="F59" s="40">
        <v>11</v>
      </c>
      <c r="G59" s="40">
        <v>8</v>
      </c>
      <c r="H59" s="40">
        <v>6</v>
      </c>
      <c r="I59" s="40">
        <v>4</v>
      </c>
      <c r="J59" s="40">
        <v>20</v>
      </c>
      <c r="K59" s="40">
        <v>7</v>
      </c>
      <c r="L59" s="40">
        <v>9</v>
      </c>
      <c r="M59" s="40">
        <v>7</v>
      </c>
      <c r="N59" s="40">
        <v>11</v>
      </c>
      <c r="O59" s="40">
        <v>14</v>
      </c>
      <c r="P59" s="40">
        <v>24</v>
      </c>
      <c r="Q59" s="40">
        <v>9</v>
      </c>
      <c r="R59" s="40">
        <v>13</v>
      </c>
      <c r="S59" s="34">
        <v>22</v>
      </c>
      <c r="T59" s="41">
        <v>224</v>
      </c>
      <c r="U59" s="39">
        <v>98</v>
      </c>
      <c r="V59" s="34">
        <v>126</v>
      </c>
      <c r="W59" s="38">
        <f t="shared" si="13"/>
        <v>22</v>
      </c>
      <c r="X59" s="39">
        <v>8</v>
      </c>
      <c r="Y59" s="40">
        <v>14</v>
      </c>
      <c r="Z59" s="34">
        <v>0</v>
      </c>
      <c r="AA59" s="45">
        <f t="shared" si="14"/>
        <v>59</v>
      </c>
      <c r="AB59" s="39">
        <v>10</v>
      </c>
      <c r="AC59" s="42">
        <v>49</v>
      </c>
      <c r="AD59" s="34">
        <v>0</v>
      </c>
      <c r="AE59" s="33">
        <v>0</v>
      </c>
      <c r="AF59" s="34">
        <v>0</v>
      </c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317</v>
      </c>
      <c r="C60" s="39">
        <v>116</v>
      </c>
      <c r="D60" s="40">
        <v>65</v>
      </c>
      <c r="E60" s="40">
        <v>130</v>
      </c>
      <c r="F60" s="40">
        <v>5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1</v>
      </c>
      <c r="T60" s="41">
        <v>317</v>
      </c>
      <c r="U60" s="39">
        <v>151</v>
      </c>
      <c r="V60" s="34">
        <v>166</v>
      </c>
      <c r="W60" s="38">
        <f t="shared" si="13"/>
        <v>120</v>
      </c>
      <c r="X60" s="39">
        <v>13</v>
      </c>
      <c r="Y60" s="40">
        <v>107</v>
      </c>
      <c r="Z60" s="34">
        <v>0</v>
      </c>
      <c r="AA60" s="45">
        <f t="shared" si="14"/>
        <v>1</v>
      </c>
      <c r="AB60" s="39">
        <v>0</v>
      </c>
      <c r="AC60" s="42">
        <v>1</v>
      </c>
      <c r="AD60" s="34">
        <v>0</v>
      </c>
      <c r="AE60" s="33">
        <v>0</v>
      </c>
      <c r="AF60" s="34">
        <v>0</v>
      </c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596</v>
      </c>
      <c r="C61" s="39">
        <v>0</v>
      </c>
      <c r="D61" s="40">
        <v>0</v>
      </c>
      <c r="E61" s="40">
        <v>2</v>
      </c>
      <c r="F61" s="40">
        <v>33</v>
      </c>
      <c r="G61" s="40">
        <v>15</v>
      </c>
      <c r="H61" s="40">
        <v>12</v>
      </c>
      <c r="I61" s="40">
        <v>12</v>
      </c>
      <c r="J61" s="40">
        <v>22</v>
      </c>
      <c r="K61" s="40">
        <v>29</v>
      </c>
      <c r="L61" s="40">
        <v>39</v>
      </c>
      <c r="M61" s="40">
        <v>54</v>
      </c>
      <c r="N61" s="40">
        <v>69</v>
      </c>
      <c r="O61" s="40">
        <v>82</v>
      </c>
      <c r="P61" s="40">
        <v>68</v>
      </c>
      <c r="Q61" s="40">
        <v>64</v>
      </c>
      <c r="R61" s="40">
        <v>50</v>
      </c>
      <c r="S61" s="34">
        <v>45</v>
      </c>
      <c r="T61" s="41">
        <v>596</v>
      </c>
      <c r="U61" s="39">
        <v>244</v>
      </c>
      <c r="V61" s="34">
        <v>352</v>
      </c>
      <c r="W61" s="38">
        <f>SUM(X61+Y61+Z61)</f>
        <v>0</v>
      </c>
      <c r="X61" s="39">
        <v>0</v>
      </c>
      <c r="Y61" s="40">
        <v>0</v>
      </c>
      <c r="Z61" s="34">
        <v>0</v>
      </c>
      <c r="AA61" s="45">
        <f t="shared" si="14"/>
        <v>218</v>
      </c>
      <c r="AB61" s="39">
        <v>50</v>
      </c>
      <c r="AC61" s="42">
        <v>168</v>
      </c>
      <c r="AD61" s="34">
        <v>0</v>
      </c>
      <c r="AE61" s="33">
        <v>0</v>
      </c>
      <c r="AF61" s="34">
        <v>0</v>
      </c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34">
        <v>0</v>
      </c>
      <c r="T62" s="41">
        <v>0</v>
      </c>
      <c r="U62" s="39">
        <v>0</v>
      </c>
      <c r="V62" s="34">
        <v>0</v>
      </c>
      <c r="W62" s="38">
        <f t="shared" si="13"/>
        <v>0</v>
      </c>
      <c r="X62" s="39">
        <v>0</v>
      </c>
      <c r="Y62" s="40">
        <v>0</v>
      </c>
      <c r="Z62" s="34">
        <v>0</v>
      </c>
      <c r="AA62" s="45">
        <f t="shared" si="14"/>
        <v>0</v>
      </c>
      <c r="AB62" s="39">
        <v>0</v>
      </c>
      <c r="AC62" s="42">
        <v>0</v>
      </c>
      <c r="AD62" s="34">
        <v>0</v>
      </c>
      <c r="AE62" s="33">
        <v>0</v>
      </c>
      <c r="AF62" s="34">
        <v>0</v>
      </c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200</v>
      </c>
      <c r="C63" s="39">
        <v>0</v>
      </c>
      <c r="D63" s="40">
        <v>0</v>
      </c>
      <c r="E63" s="40">
        <v>0</v>
      </c>
      <c r="F63" s="40">
        <v>1</v>
      </c>
      <c r="G63" s="40">
        <v>3</v>
      </c>
      <c r="H63" s="40">
        <v>5</v>
      </c>
      <c r="I63" s="40">
        <v>6</v>
      </c>
      <c r="J63" s="40">
        <v>2</v>
      </c>
      <c r="K63" s="40">
        <v>5</v>
      </c>
      <c r="L63" s="40">
        <v>11</v>
      </c>
      <c r="M63" s="40">
        <v>8</v>
      </c>
      <c r="N63" s="40">
        <v>19</v>
      </c>
      <c r="O63" s="40">
        <v>21</v>
      </c>
      <c r="P63" s="40">
        <v>26</v>
      </c>
      <c r="Q63" s="40">
        <v>37</v>
      </c>
      <c r="R63" s="40">
        <v>28</v>
      </c>
      <c r="S63" s="34">
        <v>28</v>
      </c>
      <c r="T63" s="41">
        <v>200</v>
      </c>
      <c r="U63" s="39">
        <v>166</v>
      </c>
      <c r="V63" s="34">
        <v>34</v>
      </c>
      <c r="W63" s="38">
        <f t="shared" si="13"/>
        <v>0</v>
      </c>
      <c r="X63" s="39">
        <v>0</v>
      </c>
      <c r="Y63" s="40">
        <v>0</v>
      </c>
      <c r="Z63" s="34">
        <v>0</v>
      </c>
      <c r="AA63" s="45">
        <f t="shared" si="14"/>
        <v>65</v>
      </c>
      <c r="AB63" s="39">
        <v>15</v>
      </c>
      <c r="AC63" s="42">
        <v>50</v>
      </c>
      <c r="AD63" s="34">
        <v>0</v>
      </c>
      <c r="AE63" s="33">
        <v>0</v>
      </c>
      <c r="AF63" s="34">
        <v>0</v>
      </c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34"/>
      <c r="T64" s="41"/>
      <c r="U64" s="39"/>
      <c r="V64" s="34"/>
      <c r="W64" s="38">
        <f t="shared" si="13"/>
        <v>0</v>
      </c>
      <c r="X64" s="39">
        <v>0</v>
      </c>
      <c r="Y64" s="40">
        <v>0</v>
      </c>
      <c r="Z64" s="34">
        <v>0</v>
      </c>
      <c r="AA64" s="45">
        <f t="shared" si="14"/>
        <v>0</v>
      </c>
      <c r="AB64" s="39">
        <v>0</v>
      </c>
      <c r="AC64" s="42">
        <v>0</v>
      </c>
      <c r="AD64" s="34">
        <v>0</v>
      </c>
      <c r="AE64" s="33">
        <v>0</v>
      </c>
      <c r="AF64" s="34">
        <v>0</v>
      </c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0</v>
      </c>
      <c r="C65" s="39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34"/>
      <c r="T65" s="41"/>
      <c r="U65" s="39"/>
      <c r="V65" s="34"/>
      <c r="W65" s="38">
        <f t="shared" si="13"/>
        <v>0</v>
      </c>
      <c r="X65" s="39">
        <v>0</v>
      </c>
      <c r="Y65" s="40">
        <v>0</v>
      </c>
      <c r="Z65" s="34">
        <v>0</v>
      </c>
      <c r="AA65" s="45">
        <f t="shared" si="14"/>
        <v>0</v>
      </c>
      <c r="AB65" s="39">
        <v>0</v>
      </c>
      <c r="AC65" s="42">
        <v>0</v>
      </c>
      <c r="AD65" s="34">
        <v>0</v>
      </c>
      <c r="AE65" s="33">
        <v>0</v>
      </c>
      <c r="AF65" s="34">
        <v>0</v>
      </c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>
        <v>0</v>
      </c>
      <c r="Y66" s="40">
        <v>0</v>
      </c>
      <c r="Z66" s="34">
        <v>0</v>
      </c>
      <c r="AA66" s="45">
        <f t="shared" si="14"/>
        <v>0</v>
      </c>
      <c r="AB66" s="39">
        <v>0</v>
      </c>
      <c r="AC66" s="42">
        <v>0</v>
      </c>
      <c r="AD66" s="34">
        <v>0</v>
      </c>
      <c r="AE66" s="33">
        <v>0</v>
      </c>
      <c r="AF66" s="34">
        <v>0</v>
      </c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>
        <v>0</v>
      </c>
      <c r="Y67" s="40">
        <v>0</v>
      </c>
      <c r="Z67" s="34">
        <v>0</v>
      </c>
      <c r="AA67" s="45">
        <f t="shared" si="14"/>
        <v>0</v>
      </c>
      <c r="AB67" s="39">
        <v>0</v>
      </c>
      <c r="AC67" s="42">
        <v>0</v>
      </c>
      <c r="AD67" s="34">
        <v>0</v>
      </c>
      <c r="AE67" s="33">
        <v>0</v>
      </c>
      <c r="AF67" s="34">
        <v>0</v>
      </c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>
        <v>0</v>
      </c>
      <c r="Y68" s="40">
        <v>0</v>
      </c>
      <c r="Z68" s="34">
        <v>0</v>
      </c>
      <c r="AA68" s="45">
        <f t="shared" si="14"/>
        <v>0</v>
      </c>
      <c r="AB68" s="39">
        <v>0</v>
      </c>
      <c r="AC68" s="42">
        <v>0</v>
      </c>
      <c r="AD68" s="34">
        <v>0</v>
      </c>
      <c r="AE68" s="33">
        <v>0</v>
      </c>
      <c r="AF68" s="34">
        <v>0</v>
      </c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>
        <v>0</v>
      </c>
      <c r="Y69" s="40">
        <v>0</v>
      </c>
      <c r="Z69" s="34">
        <v>0</v>
      </c>
      <c r="AA69" s="54">
        <f t="shared" si="14"/>
        <v>0</v>
      </c>
      <c r="AB69" s="39">
        <v>0</v>
      </c>
      <c r="AC69" s="42">
        <v>0</v>
      </c>
      <c r="AD69" s="34">
        <v>0</v>
      </c>
      <c r="AE69" s="33">
        <v>0</v>
      </c>
      <c r="AF69" s="34">
        <v>0</v>
      </c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2" t="s">
        <v>98</v>
      </c>
      <c r="B70" s="233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>
        <v>0</v>
      </c>
      <c r="Y70" s="57">
        <v>0</v>
      </c>
      <c r="Z70" s="58">
        <v>0</v>
      </c>
      <c r="AA70" s="62">
        <f t="shared" si="14"/>
        <v>0</v>
      </c>
      <c r="AB70" s="56">
        <v>0</v>
      </c>
      <c r="AC70" s="63">
        <v>0</v>
      </c>
      <c r="AD70" s="58">
        <v>0</v>
      </c>
      <c r="AE70" s="60">
        <v>0</v>
      </c>
      <c r="AF70" s="58">
        <v>0</v>
      </c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588" t="s">
        <v>99</v>
      </c>
      <c r="B71" s="559">
        <f t="shared" ref="B71:AA71" si="15">SUM(B11:B70)</f>
        <v>6926</v>
      </c>
      <c r="C71" s="66">
        <f>SUM(C11:C70)</f>
        <v>466</v>
      </c>
      <c r="D71" s="67">
        <f t="shared" si="15"/>
        <v>324</v>
      </c>
      <c r="E71" s="67">
        <f t="shared" si="15"/>
        <v>399</v>
      </c>
      <c r="F71" s="67">
        <f t="shared" si="15"/>
        <v>213</v>
      </c>
      <c r="G71" s="67">
        <f t="shared" si="15"/>
        <v>175</v>
      </c>
      <c r="H71" s="67">
        <f t="shared" si="15"/>
        <v>251</v>
      </c>
      <c r="I71" s="67">
        <f t="shared" si="15"/>
        <v>294</v>
      </c>
      <c r="J71" s="67">
        <f t="shared" si="15"/>
        <v>365</v>
      </c>
      <c r="K71" s="67">
        <f t="shared" si="15"/>
        <v>362</v>
      </c>
      <c r="L71" s="67">
        <f t="shared" si="15"/>
        <v>347</v>
      </c>
      <c r="M71" s="67">
        <f t="shared" si="15"/>
        <v>397</v>
      </c>
      <c r="N71" s="67">
        <f t="shared" si="15"/>
        <v>528</v>
      </c>
      <c r="O71" s="67">
        <f t="shared" si="15"/>
        <v>605</v>
      </c>
      <c r="P71" s="67">
        <f t="shared" si="15"/>
        <v>599</v>
      </c>
      <c r="Q71" s="67">
        <f t="shared" si="15"/>
        <v>576</v>
      </c>
      <c r="R71" s="67">
        <f t="shared" si="15"/>
        <v>539</v>
      </c>
      <c r="S71" s="68">
        <f t="shared" si="15"/>
        <v>486</v>
      </c>
      <c r="T71" s="69">
        <f t="shared" si="15"/>
        <v>6919</v>
      </c>
      <c r="U71" s="70">
        <f t="shared" si="15"/>
        <v>2681</v>
      </c>
      <c r="V71" s="68">
        <f t="shared" si="15"/>
        <v>4245</v>
      </c>
      <c r="W71" s="70">
        <f t="shared" si="15"/>
        <v>423</v>
      </c>
      <c r="X71" s="70">
        <f t="shared" si="15"/>
        <v>77</v>
      </c>
      <c r="Y71" s="67">
        <f t="shared" si="15"/>
        <v>346</v>
      </c>
      <c r="Z71" s="69">
        <f t="shared" si="15"/>
        <v>0</v>
      </c>
      <c r="AA71" s="71">
        <f t="shared" si="15"/>
        <v>2034</v>
      </c>
      <c r="AB71" s="70">
        <f>SUM(AB11:AB70)</f>
        <v>321</v>
      </c>
      <c r="AC71" s="67">
        <f>SUM(AC11:AC70)</f>
        <v>1707</v>
      </c>
      <c r="AD71" s="68">
        <f>SUM(AD11:AD70)</f>
        <v>6</v>
      </c>
      <c r="AE71" s="72">
        <f>SUM(AE11:AE70)</f>
        <v>0</v>
      </c>
      <c r="AF71" s="73">
        <f>SUM(AF11:AF70)</f>
        <v>336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4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034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034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034" t="s">
        <v>112</v>
      </c>
      <c r="AE73" s="1020" t="s">
        <v>113</v>
      </c>
      <c r="AF73" s="939"/>
      <c r="AG73" s="1080" t="s">
        <v>114</v>
      </c>
      <c r="AH73" s="1080"/>
      <c r="AI73" s="1080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989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989"/>
      <c r="X74" s="912"/>
      <c r="Y74" s="921"/>
      <c r="Z74" s="912"/>
      <c r="AA74" s="921"/>
      <c r="AB74" s="912"/>
      <c r="AC74" s="921"/>
      <c r="AD74" s="989"/>
      <c r="AE74" s="940"/>
      <c r="AF74" s="941"/>
      <c r="AG74" s="1080"/>
      <c r="AH74" s="1080"/>
      <c r="AI74" s="1080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64" t="s">
        <v>32</v>
      </c>
      <c r="C75" s="589" t="s">
        <v>33</v>
      </c>
      <c r="D75" s="590" t="s">
        <v>115</v>
      </c>
      <c r="E75" s="591" t="s">
        <v>36</v>
      </c>
      <c r="F75" s="592" t="s">
        <v>32</v>
      </c>
      <c r="G75" s="589" t="s">
        <v>33</v>
      </c>
      <c r="H75" s="590" t="s">
        <v>115</v>
      </c>
      <c r="I75" s="591" t="s">
        <v>36</v>
      </c>
      <c r="J75" s="364" t="s">
        <v>32</v>
      </c>
      <c r="K75" s="589" t="s">
        <v>33</v>
      </c>
      <c r="L75" s="590" t="s">
        <v>115</v>
      </c>
      <c r="M75" s="590" t="s">
        <v>36</v>
      </c>
      <c r="N75" s="463" t="s">
        <v>32</v>
      </c>
      <c r="O75" s="593" t="s">
        <v>11</v>
      </c>
      <c r="P75" s="365" t="s">
        <v>116</v>
      </c>
      <c r="Q75" s="548" t="s">
        <v>37</v>
      </c>
      <c r="R75" s="575" t="s">
        <v>38</v>
      </c>
      <c r="S75" s="548" t="s">
        <v>37</v>
      </c>
      <c r="T75" s="575" t="s">
        <v>38</v>
      </c>
      <c r="U75" s="548" t="s">
        <v>117</v>
      </c>
      <c r="V75" s="575" t="s">
        <v>118</v>
      </c>
      <c r="W75" s="920"/>
      <c r="X75" s="548" t="s">
        <v>37</v>
      </c>
      <c r="Y75" s="575" t="s">
        <v>38</v>
      </c>
      <c r="Z75" s="594" t="s">
        <v>119</v>
      </c>
      <c r="AA75" s="594" t="s">
        <v>120</v>
      </c>
      <c r="AB75" s="363" t="s">
        <v>121</v>
      </c>
      <c r="AC75" s="363" t="s">
        <v>122</v>
      </c>
      <c r="AD75" s="920"/>
      <c r="AE75" s="595" t="s">
        <v>11</v>
      </c>
      <c r="AF75" s="596" t="s">
        <v>116</v>
      </c>
      <c r="AG75" s="597" t="s">
        <v>123</v>
      </c>
      <c r="AH75" s="598" t="s">
        <v>124</v>
      </c>
      <c r="AI75" s="599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467">
        <f>SUM(C76:E76)</f>
        <v>0</v>
      </c>
      <c r="C76" s="456"/>
      <c r="D76" s="600"/>
      <c r="E76" s="600"/>
      <c r="F76" s="467">
        <f>SUM(G76:I76)</f>
        <v>0</v>
      </c>
      <c r="G76" s="456"/>
      <c r="H76" s="600"/>
      <c r="I76" s="600"/>
      <c r="J76" s="467">
        <f>SUM(K76:M76)</f>
        <v>17</v>
      </c>
      <c r="K76" s="456">
        <v>9</v>
      </c>
      <c r="L76" s="600">
        <v>8</v>
      </c>
      <c r="M76" s="469"/>
      <c r="N76" s="601">
        <f>SUM(O76:P76)</f>
        <v>19</v>
      </c>
      <c r="O76" s="99">
        <v>19</v>
      </c>
      <c r="P76" s="100"/>
      <c r="Q76" s="33">
        <v>1</v>
      </c>
      <c r="R76" s="34"/>
      <c r="S76" s="555">
        <v>20</v>
      </c>
      <c r="T76" s="568">
        <v>0</v>
      </c>
      <c r="U76" s="570">
        <v>17</v>
      </c>
      <c r="V76" s="568">
        <v>25</v>
      </c>
      <c r="W76" s="101">
        <v>99</v>
      </c>
      <c r="X76" s="33">
        <v>0</v>
      </c>
      <c r="Y76" s="34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102"/>
      <c r="AF76" s="103"/>
      <c r="AG76" s="555"/>
      <c r="AH76" s="556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60</v>
      </c>
      <c r="K77" s="105">
        <v>29</v>
      </c>
      <c r="L77" s="106">
        <v>31</v>
      </c>
      <c r="M77" s="107"/>
      <c r="N77" s="108">
        <f t="shared" ref="N77:N135" si="17">SUM(O77:P77)</f>
        <v>65</v>
      </c>
      <c r="O77" s="109"/>
      <c r="P77" s="110">
        <v>65</v>
      </c>
      <c r="Q77" s="33"/>
      <c r="R77" s="34">
        <v>11</v>
      </c>
      <c r="S77" s="39">
        <v>0</v>
      </c>
      <c r="T77" s="34">
        <v>62</v>
      </c>
      <c r="U77" s="42">
        <v>55</v>
      </c>
      <c r="V77" s="34">
        <v>117</v>
      </c>
      <c r="W77" s="101">
        <v>1263</v>
      </c>
      <c r="X77" s="33">
        <v>0</v>
      </c>
      <c r="Y77" s="34">
        <v>46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/>
      <c r="L78" s="40"/>
      <c r="M78" s="111"/>
      <c r="N78" s="108">
        <f t="shared" si="17"/>
        <v>0</v>
      </c>
      <c r="O78" s="42"/>
      <c r="P78" s="101"/>
      <c r="Q78" s="33"/>
      <c r="R78" s="34"/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/>
      <c r="L79" s="40"/>
      <c r="M79" s="111"/>
      <c r="N79" s="108">
        <f t="shared" si="17"/>
        <v>0</v>
      </c>
      <c r="O79" s="42"/>
      <c r="P79" s="101"/>
      <c r="Q79" s="33"/>
      <c r="R79" s="34"/>
      <c r="S79" s="39">
        <v>1</v>
      </c>
      <c r="T79" s="34">
        <v>0</v>
      </c>
      <c r="U79" s="42">
        <v>1</v>
      </c>
      <c r="V79" s="34">
        <v>12</v>
      </c>
      <c r="W79" s="101">
        <v>1</v>
      </c>
      <c r="X79" s="33">
        <v>0</v>
      </c>
      <c r="Y79" s="34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8</v>
      </c>
      <c r="K80" s="39">
        <v>3</v>
      </c>
      <c r="L80" s="40">
        <v>5</v>
      </c>
      <c r="M80" s="111"/>
      <c r="N80" s="108">
        <f t="shared" si="17"/>
        <v>8</v>
      </c>
      <c r="O80" s="42"/>
      <c r="P80" s="101">
        <v>8</v>
      </c>
      <c r="Q80" s="33"/>
      <c r="R80" s="34"/>
      <c r="S80" s="39">
        <v>0</v>
      </c>
      <c r="T80" s="34">
        <v>8</v>
      </c>
      <c r="U80" s="42">
        <v>6</v>
      </c>
      <c r="V80" s="34">
        <v>6</v>
      </c>
      <c r="W80" s="101">
        <v>7</v>
      </c>
      <c r="X80" s="33">
        <v>0</v>
      </c>
      <c r="Y80" s="34">
        <v>2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15</v>
      </c>
      <c r="K81" s="39">
        <v>8</v>
      </c>
      <c r="L81" s="40">
        <v>7</v>
      </c>
      <c r="M81" s="111"/>
      <c r="N81" s="108">
        <f t="shared" si="17"/>
        <v>15</v>
      </c>
      <c r="O81" s="42">
        <v>15</v>
      </c>
      <c r="P81" s="101"/>
      <c r="Q81" s="33"/>
      <c r="R81" s="34"/>
      <c r="S81" s="39">
        <v>21</v>
      </c>
      <c r="T81" s="34">
        <v>0</v>
      </c>
      <c r="U81" s="42">
        <v>0</v>
      </c>
      <c r="V81" s="34">
        <v>0</v>
      </c>
      <c r="W81" s="101">
        <v>54</v>
      </c>
      <c r="X81" s="33">
        <v>0</v>
      </c>
      <c r="Y81" s="34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23</v>
      </c>
      <c r="K82" s="39">
        <v>13</v>
      </c>
      <c r="L82" s="40">
        <v>10</v>
      </c>
      <c r="M82" s="111"/>
      <c r="N82" s="108">
        <f t="shared" si="17"/>
        <v>24</v>
      </c>
      <c r="O82" s="42"/>
      <c r="P82" s="101">
        <v>24</v>
      </c>
      <c r="Q82" s="33"/>
      <c r="R82" s="34">
        <v>3</v>
      </c>
      <c r="S82" s="39">
        <v>0</v>
      </c>
      <c r="T82" s="34">
        <v>41</v>
      </c>
      <c r="U82" s="42">
        <v>7</v>
      </c>
      <c r="V82" s="34">
        <v>47</v>
      </c>
      <c r="W82" s="101">
        <v>552</v>
      </c>
      <c r="X82" s="33">
        <v>0</v>
      </c>
      <c r="Y82" s="34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/>
      <c r="L83" s="40"/>
      <c r="M83" s="111"/>
      <c r="N83" s="108">
        <f t="shared" si="17"/>
        <v>0</v>
      </c>
      <c r="O83" s="42"/>
      <c r="P83" s="101"/>
      <c r="Q83" s="33"/>
      <c r="R83" s="34"/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8</v>
      </c>
      <c r="K84" s="39">
        <v>6</v>
      </c>
      <c r="L84" s="40">
        <v>2</v>
      </c>
      <c r="M84" s="111"/>
      <c r="N84" s="108">
        <f t="shared" si="17"/>
        <v>8</v>
      </c>
      <c r="O84" s="42"/>
      <c r="P84" s="101">
        <v>8</v>
      </c>
      <c r="Q84" s="33"/>
      <c r="R84" s="34"/>
      <c r="S84" s="39">
        <v>0</v>
      </c>
      <c r="T84" s="34">
        <v>5</v>
      </c>
      <c r="U84" s="42">
        <v>0</v>
      </c>
      <c r="V84" s="34">
        <v>11</v>
      </c>
      <c r="W84" s="101">
        <v>8</v>
      </c>
      <c r="X84" s="33">
        <v>0</v>
      </c>
      <c r="Y84" s="34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/>
      <c r="L85" s="40"/>
      <c r="M85" s="111"/>
      <c r="N85" s="108">
        <f t="shared" si="17"/>
        <v>0</v>
      </c>
      <c r="O85" s="42"/>
      <c r="P85" s="101"/>
      <c r="Q85" s="33"/>
      <c r="R85" s="34"/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35</v>
      </c>
      <c r="K86" s="39">
        <v>22</v>
      </c>
      <c r="L86" s="40">
        <v>13</v>
      </c>
      <c r="M86" s="111"/>
      <c r="N86" s="108">
        <f t="shared" si="17"/>
        <v>36</v>
      </c>
      <c r="O86" s="42"/>
      <c r="P86" s="101">
        <v>36</v>
      </c>
      <c r="Q86" s="33"/>
      <c r="R86" s="34">
        <v>8</v>
      </c>
      <c r="S86" s="39">
        <v>0</v>
      </c>
      <c r="T86" s="34">
        <v>12</v>
      </c>
      <c r="U86" s="42">
        <v>16</v>
      </c>
      <c r="V86" s="34">
        <v>15</v>
      </c>
      <c r="W86" s="101">
        <v>2</v>
      </c>
      <c r="X86" s="33">
        <v>0</v>
      </c>
      <c r="Y86" s="34">
        <v>12</v>
      </c>
      <c r="Z86" s="30">
        <v>0</v>
      </c>
      <c r="AA86" s="30">
        <v>0</v>
      </c>
      <c r="AB86" s="30">
        <v>18</v>
      </c>
      <c r="AC86" s="30">
        <v>0</v>
      </c>
      <c r="AD86" s="30">
        <v>0</v>
      </c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/>
      <c r="L87" s="40"/>
      <c r="M87" s="111"/>
      <c r="N87" s="108">
        <f t="shared" si="17"/>
        <v>0</v>
      </c>
      <c r="O87" s="42"/>
      <c r="P87" s="101"/>
      <c r="Q87" s="33"/>
      <c r="R87" s="34"/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/>
      <c r="L88" s="40"/>
      <c r="M88" s="111"/>
      <c r="N88" s="108">
        <f t="shared" si="17"/>
        <v>0</v>
      </c>
      <c r="O88" s="42"/>
      <c r="P88" s="101"/>
      <c r="Q88" s="33"/>
      <c r="R88" s="34"/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/>
      <c r="L89" s="40"/>
      <c r="M89" s="111"/>
      <c r="N89" s="108">
        <f t="shared" si="17"/>
        <v>0</v>
      </c>
      <c r="O89" s="42"/>
      <c r="P89" s="101"/>
      <c r="Q89" s="33"/>
      <c r="R89" s="34"/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/>
      <c r="L90" s="40"/>
      <c r="M90" s="111"/>
      <c r="N90" s="108">
        <f t="shared" si="17"/>
        <v>0</v>
      </c>
      <c r="O90" s="42"/>
      <c r="P90" s="101"/>
      <c r="Q90" s="33"/>
      <c r="R90" s="34"/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>
        <v>0</v>
      </c>
      <c r="AA90" s="30">
        <v>0</v>
      </c>
      <c r="AB90" s="30">
        <v>0</v>
      </c>
      <c r="AC90" s="30">
        <v>0</v>
      </c>
      <c r="AD90" s="30">
        <v>0</v>
      </c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/>
      <c r="L91" s="40"/>
      <c r="M91" s="111"/>
      <c r="N91" s="108">
        <f t="shared" si="17"/>
        <v>0</v>
      </c>
      <c r="O91" s="42"/>
      <c r="P91" s="101"/>
      <c r="Q91" s="33"/>
      <c r="R91" s="34"/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/>
      <c r="L92" s="40"/>
      <c r="M92" s="111"/>
      <c r="N92" s="108">
        <f t="shared" si="17"/>
        <v>0</v>
      </c>
      <c r="O92" s="42"/>
      <c r="P92" s="101"/>
      <c r="Q92" s="33"/>
      <c r="R92" s="34"/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>
        <v>0</v>
      </c>
      <c r="AA92" s="30">
        <v>0</v>
      </c>
      <c r="AB92" s="30">
        <v>0</v>
      </c>
      <c r="AC92" s="30">
        <v>0</v>
      </c>
      <c r="AD92" s="30">
        <v>0</v>
      </c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/>
      <c r="L93" s="40"/>
      <c r="M93" s="111"/>
      <c r="N93" s="108">
        <f t="shared" si="17"/>
        <v>0</v>
      </c>
      <c r="O93" s="42"/>
      <c r="P93" s="101"/>
      <c r="Q93" s="33"/>
      <c r="R93" s="34"/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/>
      <c r="L94" s="40"/>
      <c r="M94" s="111"/>
      <c r="N94" s="108">
        <f t="shared" si="17"/>
        <v>0</v>
      </c>
      <c r="O94" s="42"/>
      <c r="P94" s="101"/>
      <c r="Q94" s="33"/>
      <c r="R94" s="34"/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/>
      <c r="L95" s="40"/>
      <c r="M95" s="111"/>
      <c r="N95" s="108">
        <f t="shared" si="17"/>
        <v>0</v>
      </c>
      <c r="O95" s="42"/>
      <c r="P95" s="101"/>
      <c r="Q95" s="33"/>
      <c r="R95" s="34"/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15</v>
      </c>
      <c r="K96" s="39">
        <v>10</v>
      </c>
      <c r="L96" s="40">
        <v>5</v>
      </c>
      <c r="M96" s="111"/>
      <c r="N96" s="108">
        <f t="shared" si="17"/>
        <v>16</v>
      </c>
      <c r="O96" s="42">
        <v>3</v>
      </c>
      <c r="P96" s="101">
        <v>13</v>
      </c>
      <c r="Q96" s="33">
        <v>1</v>
      </c>
      <c r="R96" s="34">
        <v>6</v>
      </c>
      <c r="S96" s="39">
        <v>2</v>
      </c>
      <c r="T96" s="34">
        <v>9</v>
      </c>
      <c r="U96" s="42">
        <v>17</v>
      </c>
      <c r="V96" s="34">
        <v>9</v>
      </c>
      <c r="W96" s="101">
        <v>0</v>
      </c>
      <c r="X96" s="33">
        <v>0</v>
      </c>
      <c r="Y96" s="34">
        <v>0</v>
      </c>
      <c r="Z96" s="30">
        <v>0</v>
      </c>
      <c r="AA96" s="30">
        <v>0</v>
      </c>
      <c r="AB96" s="30">
        <v>0</v>
      </c>
      <c r="AC96" s="30">
        <v>0</v>
      </c>
      <c r="AD96" s="30">
        <v>0</v>
      </c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/>
      <c r="L97" s="40"/>
      <c r="M97" s="111"/>
      <c r="N97" s="108">
        <f t="shared" si="17"/>
        <v>0</v>
      </c>
      <c r="O97" s="42"/>
      <c r="P97" s="101"/>
      <c r="Q97" s="33"/>
      <c r="R97" s="34"/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/>
      <c r="L98" s="40"/>
      <c r="M98" s="111"/>
      <c r="N98" s="108">
        <f t="shared" si="17"/>
        <v>0</v>
      </c>
      <c r="O98" s="42"/>
      <c r="P98" s="101"/>
      <c r="Q98" s="33"/>
      <c r="R98" s="34"/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/>
      <c r="L99" s="40"/>
      <c r="M99" s="111"/>
      <c r="N99" s="108">
        <f t="shared" si="17"/>
        <v>0</v>
      </c>
      <c r="O99" s="42"/>
      <c r="P99" s="101"/>
      <c r="Q99" s="33"/>
      <c r="R99" s="34"/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/>
      <c r="L100" s="40"/>
      <c r="M100" s="111"/>
      <c r="N100" s="108">
        <f t="shared" si="17"/>
        <v>0</v>
      </c>
      <c r="O100" s="42"/>
      <c r="P100" s="101"/>
      <c r="Q100" s="33"/>
      <c r="R100" s="34"/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0</v>
      </c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/>
      <c r="L101" s="40"/>
      <c r="M101" s="111"/>
      <c r="N101" s="108">
        <f t="shared" si="17"/>
        <v>0</v>
      </c>
      <c r="O101" s="42"/>
      <c r="P101" s="101"/>
      <c r="Q101" s="33"/>
      <c r="R101" s="34"/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/>
      <c r="L102" s="40"/>
      <c r="M102" s="111"/>
      <c r="N102" s="108">
        <f t="shared" si="17"/>
        <v>0</v>
      </c>
      <c r="O102" s="42"/>
      <c r="P102" s="101"/>
      <c r="Q102" s="33"/>
      <c r="R102" s="34"/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22</v>
      </c>
      <c r="K103" s="39">
        <v>16</v>
      </c>
      <c r="L103" s="40">
        <v>6</v>
      </c>
      <c r="M103" s="111"/>
      <c r="N103" s="108">
        <f t="shared" si="17"/>
        <v>22</v>
      </c>
      <c r="O103" s="42">
        <v>22</v>
      </c>
      <c r="P103" s="101"/>
      <c r="Q103" s="33"/>
      <c r="R103" s="34"/>
      <c r="S103" s="39">
        <v>1</v>
      </c>
      <c r="T103" s="34">
        <v>1</v>
      </c>
      <c r="U103" s="42">
        <v>0</v>
      </c>
      <c r="V103" s="34">
        <v>0</v>
      </c>
      <c r="W103" s="101">
        <v>102</v>
      </c>
      <c r="X103" s="33">
        <v>5</v>
      </c>
      <c r="Y103" s="34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115">
        <f t="shared" si="18"/>
        <v>0</v>
      </c>
      <c r="C104" s="113"/>
      <c r="D104" s="114"/>
      <c r="E104" s="114"/>
      <c r="F104" s="115">
        <f t="shared" si="16"/>
        <v>0</v>
      </c>
      <c r="G104" s="113"/>
      <c r="H104" s="114"/>
      <c r="I104" s="114"/>
      <c r="J104" s="115">
        <f t="shared" si="19"/>
        <v>29</v>
      </c>
      <c r="K104" s="113">
        <v>19</v>
      </c>
      <c r="L104" s="114">
        <v>10</v>
      </c>
      <c r="M104" s="116"/>
      <c r="N104" s="108">
        <f t="shared" si="17"/>
        <v>29</v>
      </c>
      <c r="O104" s="99"/>
      <c r="P104" s="100">
        <v>29</v>
      </c>
      <c r="Q104" s="33"/>
      <c r="R104" s="34">
        <v>3</v>
      </c>
      <c r="S104" s="39">
        <v>0</v>
      </c>
      <c r="T104" s="34">
        <v>16</v>
      </c>
      <c r="U104" s="42">
        <v>8</v>
      </c>
      <c r="V104" s="34">
        <v>9</v>
      </c>
      <c r="W104" s="101">
        <v>33</v>
      </c>
      <c r="X104" s="33">
        <v>0</v>
      </c>
      <c r="Y104" s="34">
        <v>27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/>
      <c r="L105" s="40"/>
      <c r="M105" s="111"/>
      <c r="N105" s="108">
        <f t="shared" si="17"/>
        <v>0</v>
      </c>
      <c r="O105" s="42"/>
      <c r="P105" s="101"/>
      <c r="Q105" s="33"/>
      <c r="R105" s="34"/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4</v>
      </c>
      <c r="K106" s="39">
        <v>1</v>
      </c>
      <c r="L106" s="40">
        <v>3</v>
      </c>
      <c r="M106" s="111"/>
      <c r="N106" s="108">
        <f t="shared" si="17"/>
        <v>5</v>
      </c>
      <c r="O106" s="42">
        <v>3</v>
      </c>
      <c r="P106" s="101">
        <v>2</v>
      </c>
      <c r="Q106" s="33">
        <v>1</v>
      </c>
      <c r="R106" s="34"/>
      <c r="S106" s="39">
        <v>6</v>
      </c>
      <c r="T106" s="34">
        <v>4</v>
      </c>
      <c r="U106" s="42">
        <v>0</v>
      </c>
      <c r="V106" s="34">
        <v>0</v>
      </c>
      <c r="W106" s="101">
        <v>24</v>
      </c>
      <c r="X106" s="33">
        <v>4</v>
      </c>
      <c r="Y106" s="34">
        <v>4</v>
      </c>
      <c r="Z106" s="30">
        <v>0</v>
      </c>
      <c r="AA106" s="30">
        <v>0</v>
      </c>
      <c r="AB106" s="30">
        <v>5</v>
      </c>
      <c r="AC106" s="30">
        <v>0</v>
      </c>
      <c r="AD106" s="30">
        <v>0</v>
      </c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16</v>
      </c>
      <c r="K107" s="39">
        <v>5</v>
      </c>
      <c r="L107" s="40">
        <v>11</v>
      </c>
      <c r="M107" s="111"/>
      <c r="N107" s="108">
        <f t="shared" si="17"/>
        <v>17</v>
      </c>
      <c r="O107" s="42"/>
      <c r="P107" s="101">
        <v>17</v>
      </c>
      <c r="Q107" s="33"/>
      <c r="R107" s="34">
        <v>8</v>
      </c>
      <c r="S107" s="39">
        <v>0</v>
      </c>
      <c r="T107" s="34">
        <v>12</v>
      </c>
      <c r="U107" s="42">
        <v>2</v>
      </c>
      <c r="V107" s="34">
        <v>26</v>
      </c>
      <c r="W107" s="101">
        <v>301</v>
      </c>
      <c r="X107" s="33">
        <v>0</v>
      </c>
      <c r="Y107" s="34">
        <v>13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102"/>
      <c r="AF107" s="103"/>
      <c r="AG107" s="29">
        <v>3</v>
      </c>
      <c r="AH107" s="31">
        <v>11</v>
      </c>
      <c r="AI107" s="28">
        <v>11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30</v>
      </c>
      <c r="K108" s="29">
        <v>13</v>
      </c>
      <c r="L108" s="31">
        <v>17</v>
      </c>
      <c r="M108" s="118"/>
      <c r="N108" s="108">
        <f t="shared" si="17"/>
        <v>30</v>
      </c>
      <c r="O108" s="119">
        <v>30</v>
      </c>
      <c r="P108" s="120"/>
      <c r="Q108" s="33">
        <v>1</v>
      </c>
      <c r="R108" s="34"/>
      <c r="S108" s="39">
        <v>33</v>
      </c>
      <c r="T108" s="34">
        <v>0</v>
      </c>
      <c r="U108" s="42">
        <v>7</v>
      </c>
      <c r="V108" s="34">
        <v>10</v>
      </c>
      <c r="W108" s="101">
        <v>0</v>
      </c>
      <c r="X108" s="33">
        <v>0</v>
      </c>
      <c r="Y108" s="34">
        <v>0</v>
      </c>
      <c r="Z108" s="30">
        <v>0</v>
      </c>
      <c r="AA108" s="30">
        <v>0</v>
      </c>
      <c r="AB108" s="30">
        <v>38</v>
      </c>
      <c r="AC108" s="30">
        <v>0</v>
      </c>
      <c r="AD108" s="30">
        <v>0</v>
      </c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115">
        <f t="shared" si="18"/>
        <v>0</v>
      </c>
      <c r="C109" s="113"/>
      <c r="D109" s="114"/>
      <c r="E109" s="114"/>
      <c r="F109" s="115">
        <f t="shared" si="16"/>
        <v>0</v>
      </c>
      <c r="G109" s="113"/>
      <c r="H109" s="114"/>
      <c r="I109" s="114"/>
      <c r="J109" s="115">
        <f t="shared" si="19"/>
        <v>134</v>
      </c>
      <c r="K109" s="113">
        <v>81</v>
      </c>
      <c r="L109" s="114">
        <v>53</v>
      </c>
      <c r="M109" s="116"/>
      <c r="N109" s="108">
        <f t="shared" si="17"/>
        <v>138</v>
      </c>
      <c r="O109" s="99"/>
      <c r="P109" s="100">
        <v>138</v>
      </c>
      <c r="Q109" s="33"/>
      <c r="R109" s="34"/>
      <c r="S109" s="39">
        <v>0</v>
      </c>
      <c r="T109" s="34">
        <v>64</v>
      </c>
      <c r="U109" s="42">
        <v>0</v>
      </c>
      <c r="V109" s="34">
        <v>0</v>
      </c>
      <c r="W109" s="41">
        <v>119</v>
      </c>
      <c r="X109" s="33">
        <v>0</v>
      </c>
      <c r="Y109" s="34">
        <v>3</v>
      </c>
      <c r="Z109" s="30">
        <v>0</v>
      </c>
      <c r="AA109" s="30">
        <v>0</v>
      </c>
      <c r="AB109" s="30">
        <v>20</v>
      </c>
      <c r="AC109" s="30">
        <v>0</v>
      </c>
      <c r="AD109" s="30">
        <v>0</v>
      </c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/>
      <c r="L110" s="40"/>
      <c r="M110" s="111"/>
      <c r="N110" s="108">
        <f t="shared" si="17"/>
        <v>0</v>
      </c>
      <c r="O110" s="42"/>
      <c r="P110" s="101"/>
      <c r="Q110" s="33"/>
      <c r="R110" s="34"/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115">
        <f t="shared" si="18"/>
        <v>0</v>
      </c>
      <c r="C111" s="113"/>
      <c r="D111" s="114"/>
      <c r="E111" s="114"/>
      <c r="F111" s="115">
        <f t="shared" si="16"/>
        <v>0</v>
      </c>
      <c r="G111" s="113"/>
      <c r="H111" s="114"/>
      <c r="I111" s="114"/>
      <c r="J111" s="115">
        <f t="shared" si="19"/>
        <v>0</v>
      </c>
      <c r="K111" s="113"/>
      <c r="L111" s="114"/>
      <c r="M111" s="116"/>
      <c r="N111" s="108">
        <f t="shared" si="17"/>
        <v>0</v>
      </c>
      <c r="O111" s="99"/>
      <c r="P111" s="100"/>
      <c r="Q111" s="33"/>
      <c r="R111" s="34"/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/>
      <c r="L112" s="40"/>
      <c r="M112" s="111"/>
      <c r="N112" s="108">
        <f t="shared" si="17"/>
        <v>0</v>
      </c>
      <c r="O112" s="42"/>
      <c r="P112" s="101"/>
      <c r="Q112" s="33"/>
      <c r="R112" s="34"/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/>
      <c r="L113" s="40"/>
      <c r="M113" s="111"/>
      <c r="N113" s="108">
        <f t="shared" si="17"/>
        <v>0</v>
      </c>
      <c r="O113" s="42"/>
      <c r="P113" s="101"/>
      <c r="Q113" s="33"/>
      <c r="R113" s="34"/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115">
        <f t="shared" si="18"/>
        <v>0</v>
      </c>
      <c r="C114" s="113"/>
      <c r="D114" s="114"/>
      <c r="E114" s="114"/>
      <c r="F114" s="115">
        <f t="shared" si="16"/>
        <v>0</v>
      </c>
      <c r="G114" s="113"/>
      <c r="H114" s="114"/>
      <c r="I114" s="114"/>
      <c r="J114" s="115">
        <f t="shared" si="19"/>
        <v>0</v>
      </c>
      <c r="K114" s="113"/>
      <c r="L114" s="114"/>
      <c r="M114" s="116"/>
      <c r="N114" s="108">
        <f t="shared" si="17"/>
        <v>0</v>
      </c>
      <c r="O114" s="99"/>
      <c r="P114" s="100"/>
      <c r="Q114" s="33"/>
      <c r="R114" s="34"/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13</v>
      </c>
      <c r="K115" s="39">
        <v>5</v>
      </c>
      <c r="L115" s="40">
        <v>8</v>
      </c>
      <c r="M115" s="111"/>
      <c r="N115" s="108">
        <f t="shared" si="17"/>
        <v>13</v>
      </c>
      <c r="O115" s="42"/>
      <c r="P115" s="101">
        <v>13</v>
      </c>
      <c r="Q115" s="33"/>
      <c r="R115" s="34"/>
      <c r="S115" s="39">
        <v>0</v>
      </c>
      <c r="T115" s="34">
        <v>18</v>
      </c>
      <c r="U115" s="42">
        <v>0</v>
      </c>
      <c r="V115" s="34">
        <v>0</v>
      </c>
      <c r="W115" s="101">
        <v>2</v>
      </c>
      <c r="X115" s="33">
        <v>0</v>
      </c>
      <c r="Y115" s="34">
        <v>0</v>
      </c>
      <c r="Z115" s="30">
        <v>0</v>
      </c>
      <c r="AA115" s="30">
        <v>0</v>
      </c>
      <c r="AB115" s="30">
        <v>0</v>
      </c>
      <c r="AC115" s="30">
        <v>0</v>
      </c>
      <c r="AD115" s="30">
        <v>0</v>
      </c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3</v>
      </c>
      <c r="K116" s="105">
        <v>2</v>
      </c>
      <c r="L116" s="106">
        <v>1</v>
      </c>
      <c r="M116" s="107"/>
      <c r="N116" s="108">
        <f t="shared" si="17"/>
        <v>3</v>
      </c>
      <c r="O116" s="109"/>
      <c r="P116" s="110">
        <v>3</v>
      </c>
      <c r="Q116" s="33"/>
      <c r="R116" s="34">
        <v>2</v>
      </c>
      <c r="S116" s="39">
        <v>0</v>
      </c>
      <c r="T116" s="34">
        <v>2</v>
      </c>
      <c r="U116" s="42">
        <v>0</v>
      </c>
      <c r="V116" s="34">
        <v>0</v>
      </c>
      <c r="W116" s="101">
        <v>0</v>
      </c>
      <c r="X116" s="33">
        <v>0</v>
      </c>
      <c r="Y116" s="34">
        <v>0</v>
      </c>
      <c r="Z116" s="121">
        <v>0</v>
      </c>
      <c r="AA116" s="34">
        <v>0</v>
      </c>
      <c r="AB116" s="30">
        <v>0</v>
      </c>
      <c r="AC116" s="30">
        <v>0</v>
      </c>
      <c r="AD116" s="30">
        <v>0</v>
      </c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/>
      <c r="L117" s="106"/>
      <c r="M117" s="107"/>
      <c r="N117" s="108">
        <f t="shared" si="17"/>
        <v>0</v>
      </c>
      <c r="O117" s="109"/>
      <c r="P117" s="110"/>
      <c r="Q117" s="33"/>
      <c r="R117" s="34"/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>
        <v>0</v>
      </c>
      <c r="AA117" s="34">
        <v>0</v>
      </c>
      <c r="AB117" s="30">
        <v>0</v>
      </c>
      <c r="AC117" s="30">
        <v>0</v>
      </c>
      <c r="AD117" s="30">
        <v>0</v>
      </c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/>
      <c r="L118" s="106"/>
      <c r="M118" s="107"/>
      <c r="N118" s="108">
        <f t="shared" si="17"/>
        <v>0</v>
      </c>
      <c r="O118" s="109"/>
      <c r="P118" s="110"/>
      <c r="Q118" s="33"/>
      <c r="R118" s="34"/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>
        <v>0</v>
      </c>
      <c r="AA118" s="34">
        <v>0</v>
      </c>
      <c r="AB118" s="30">
        <v>0</v>
      </c>
      <c r="AC118" s="30">
        <v>0</v>
      </c>
      <c r="AD118" s="30">
        <v>0</v>
      </c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8</v>
      </c>
      <c r="K119" s="105">
        <v>3</v>
      </c>
      <c r="L119" s="106">
        <v>5</v>
      </c>
      <c r="M119" s="107"/>
      <c r="N119" s="108">
        <f t="shared" si="17"/>
        <v>8</v>
      </c>
      <c r="O119" s="109"/>
      <c r="P119" s="110">
        <v>8</v>
      </c>
      <c r="Q119" s="33"/>
      <c r="R119" s="34"/>
      <c r="S119" s="39">
        <v>0</v>
      </c>
      <c r="T119" s="34">
        <v>0</v>
      </c>
      <c r="U119" s="42">
        <v>0</v>
      </c>
      <c r="V119" s="34">
        <v>2</v>
      </c>
      <c r="W119" s="101">
        <v>26</v>
      </c>
      <c r="X119" s="33">
        <v>0</v>
      </c>
      <c r="Y119" s="34">
        <v>0</v>
      </c>
      <c r="Z119" s="121">
        <v>0</v>
      </c>
      <c r="AA119" s="34">
        <v>0</v>
      </c>
      <c r="AB119" s="30">
        <v>0</v>
      </c>
      <c r="AC119" s="30">
        <v>0</v>
      </c>
      <c r="AD119" s="30">
        <v>0</v>
      </c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31</v>
      </c>
      <c r="K120" s="105">
        <v>9</v>
      </c>
      <c r="L120" s="106">
        <v>22</v>
      </c>
      <c r="M120" s="107"/>
      <c r="N120" s="108">
        <f t="shared" si="17"/>
        <v>31</v>
      </c>
      <c r="O120" s="109"/>
      <c r="P120" s="110">
        <v>31</v>
      </c>
      <c r="Q120" s="33"/>
      <c r="R120" s="34">
        <v>6</v>
      </c>
      <c r="S120" s="39">
        <v>0</v>
      </c>
      <c r="T120" s="34">
        <v>18</v>
      </c>
      <c r="U120" s="42">
        <v>2</v>
      </c>
      <c r="V120" s="34">
        <v>12</v>
      </c>
      <c r="W120" s="101">
        <v>5</v>
      </c>
      <c r="X120" s="33">
        <v>0</v>
      </c>
      <c r="Y120" s="34">
        <v>1</v>
      </c>
      <c r="Z120" s="121">
        <v>0</v>
      </c>
      <c r="AA120" s="34">
        <v>0</v>
      </c>
      <c r="AB120" s="30">
        <v>0</v>
      </c>
      <c r="AC120" s="30">
        <v>0</v>
      </c>
      <c r="AD120" s="30">
        <v>0</v>
      </c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3</v>
      </c>
      <c r="K121" s="105">
        <v>1</v>
      </c>
      <c r="L121" s="106">
        <v>2</v>
      </c>
      <c r="M121" s="107"/>
      <c r="N121" s="108">
        <f t="shared" si="17"/>
        <v>3</v>
      </c>
      <c r="O121" s="109">
        <v>3</v>
      </c>
      <c r="P121" s="110"/>
      <c r="Q121" s="33"/>
      <c r="R121" s="34"/>
      <c r="S121" s="39">
        <v>1</v>
      </c>
      <c r="T121" s="34">
        <v>0</v>
      </c>
      <c r="U121" s="42">
        <v>0</v>
      </c>
      <c r="V121" s="34">
        <v>0</v>
      </c>
      <c r="W121" s="101">
        <v>11</v>
      </c>
      <c r="X121" s="33">
        <v>1</v>
      </c>
      <c r="Y121" s="34">
        <v>0</v>
      </c>
      <c r="Z121" s="121">
        <v>0</v>
      </c>
      <c r="AA121" s="34">
        <v>0</v>
      </c>
      <c r="AB121" s="30">
        <v>0</v>
      </c>
      <c r="AC121" s="30">
        <v>0</v>
      </c>
      <c r="AD121" s="30">
        <v>0</v>
      </c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48</v>
      </c>
      <c r="K122" s="105">
        <v>27</v>
      </c>
      <c r="L122" s="106">
        <v>21</v>
      </c>
      <c r="M122" s="107"/>
      <c r="N122" s="108">
        <f t="shared" si="17"/>
        <v>63</v>
      </c>
      <c r="O122" s="109"/>
      <c r="P122" s="110">
        <v>63</v>
      </c>
      <c r="Q122" s="33"/>
      <c r="R122" s="34">
        <v>7</v>
      </c>
      <c r="S122" s="39">
        <v>0</v>
      </c>
      <c r="T122" s="34">
        <v>66</v>
      </c>
      <c r="U122" s="42">
        <v>25</v>
      </c>
      <c r="V122" s="34">
        <v>33</v>
      </c>
      <c r="W122" s="101">
        <v>55</v>
      </c>
      <c r="X122" s="33">
        <v>0</v>
      </c>
      <c r="Y122" s="34">
        <v>0</v>
      </c>
      <c r="Z122" s="121">
        <v>0</v>
      </c>
      <c r="AA122" s="34">
        <v>0</v>
      </c>
      <c r="AB122" s="30">
        <v>7</v>
      </c>
      <c r="AC122" s="30">
        <v>0</v>
      </c>
      <c r="AD122" s="30">
        <v>0</v>
      </c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31</v>
      </c>
      <c r="K123" s="105">
        <v>20</v>
      </c>
      <c r="L123" s="106">
        <v>11</v>
      </c>
      <c r="M123" s="107"/>
      <c r="N123" s="108">
        <f t="shared" si="17"/>
        <v>31</v>
      </c>
      <c r="O123" s="109">
        <v>8</v>
      </c>
      <c r="P123" s="110">
        <v>23</v>
      </c>
      <c r="Q123" s="33">
        <v>5</v>
      </c>
      <c r="R123" s="34">
        <v>18</v>
      </c>
      <c r="S123" s="39">
        <v>8</v>
      </c>
      <c r="T123" s="34">
        <v>23</v>
      </c>
      <c r="U123" s="42">
        <v>18</v>
      </c>
      <c r="V123" s="34">
        <v>9</v>
      </c>
      <c r="W123" s="101">
        <v>155</v>
      </c>
      <c r="X123" s="33">
        <v>0</v>
      </c>
      <c r="Y123" s="34">
        <v>0</v>
      </c>
      <c r="Z123" s="121">
        <v>0</v>
      </c>
      <c r="AA123" s="34">
        <v>0</v>
      </c>
      <c r="AB123" s="30">
        <v>98</v>
      </c>
      <c r="AC123" s="30">
        <v>0</v>
      </c>
      <c r="AD123" s="30">
        <v>38</v>
      </c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26</v>
      </c>
      <c r="K124" s="39">
        <v>17</v>
      </c>
      <c r="L124" s="40">
        <v>9</v>
      </c>
      <c r="M124" s="111"/>
      <c r="N124" s="108">
        <f t="shared" si="17"/>
        <v>27</v>
      </c>
      <c r="O124" s="42">
        <v>10</v>
      </c>
      <c r="P124" s="101">
        <v>17</v>
      </c>
      <c r="Q124" s="33">
        <v>2</v>
      </c>
      <c r="R124" s="34">
        <v>2</v>
      </c>
      <c r="S124" s="39">
        <v>7</v>
      </c>
      <c r="T124" s="34">
        <v>5</v>
      </c>
      <c r="U124" s="42">
        <v>12</v>
      </c>
      <c r="V124" s="34">
        <v>26</v>
      </c>
      <c r="W124" s="101">
        <v>0</v>
      </c>
      <c r="X124" s="33">
        <v>0</v>
      </c>
      <c r="Y124" s="34">
        <v>0</v>
      </c>
      <c r="Z124" s="121">
        <v>0</v>
      </c>
      <c r="AA124" s="34">
        <v>0</v>
      </c>
      <c r="AB124" s="30">
        <v>0</v>
      </c>
      <c r="AC124" s="30">
        <v>0</v>
      </c>
      <c r="AD124" s="30">
        <v>0</v>
      </c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26</v>
      </c>
      <c r="K125" s="39">
        <v>8</v>
      </c>
      <c r="L125" s="40">
        <v>18</v>
      </c>
      <c r="M125" s="111"/>
      <c r="N125" s="108">
        <f t="shared" si="17"/>
        <v>2</v>
      </c>
      <c r="O125" s="42">
        <v>1</v>
      </c>
      <c r="P125" s="101">
        <v>1</v>
      </c>
      <c r="Q125" s="33">
        <v>1</v>
      </c>
      <c r="R125" s="34"/>
      <c r="S125" s="39">
        <v>33</v>
      </c>
      <c r="T125" s="34">
        <v>0</v>
      </c>
      <c r="U125" s="42">
        <v>0</v>
      </c>
      <c r="V125" s="34">
        <v>0</v>
      </c>
      <c r="W125" s="101">
        <v>21</v>
      </c>
      <c r="X125" s="33">
        <v>0</v>
      </c>
      <c r="Y125" s="34">
        <v>0</v>
      </c>
      <c r="Z125" s="121">
        <v>0</v>
      </c>
      <c r="AA125" s="34">
        <v>0</v>
      </c>
      <c r="AB125" s="30">
        <v>0</v>
      </c>
      <c r="AC125" s="30">
        <v>0</v>
      </c>
      <c r="AD125" s="30">
        <v>0</v>
      </c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115">
        <f t="shared" si="18"/>
        <v>0</v>
      </c>
      <c r="C126" s="113"/>
      <c r="D126" s="114"/>
      <c r="E126" s="114"/>
      <c r="F126" s="115">
        <f t="shared" si="16"/>
        <v>0</v>
      </c>
      <c r="G126" s="113"/>
      <c r="H126" s="114"/>
      <c r="I126" s="114"/>
      <c r="J126" s="115">
        <f t="shared" si="19"/>
        <v>80</v>
      </c>
      <c r="K126" s="113">
        <v>50</v>
      </c>
      <c r="L126" s="114">
        <v>30</v>
      </c>
      <c r="M126" s="116"/>
      <c r="N126" s="108">
        <f t="shared" si="17"/>
        <v>117</v>
      </c>
      <c r="O126" s="99">
        <v>26</v>
      </c>
      <c r="P126" s="100">
        <v>91</v>
      </c>
      <c r="Q126" s="33"/>
      <c r="R126" s="34">
        <v>11</v>
      </c>
      <c r="S126" s="39">
        <v>0</v>
      </c>
      <c r="T126" s="34">
        <v>47</v>
      </c>
      <c r="U126" s="42">
        <v>26</v>
      </c>
      <c r="V126" s="34">
        <v>37</v>
      </c>
      <c r="W126" s="101">
        <v>9</v>
      </c>
      <c r="X126" s="33">
        <v>0</v>
      </c>
      <c r="Y126" s="34">
        <v>0</v>
      </c>
      <c r="Z126" s="121">
        <v>0</v>
      </c>
      <c r="AA126" s="34">
        <v>0</v>
      </c>
      <c r="AB126" s="30">
        <v>11</v>
      </c>
      <c r="AC126" s="30">
        <v>0</v>
      </c>
      <c r="AD126" s="30">
        <v>0</v>
      </c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/>
      <c r="L127" s="106"/>
      <c r="M127" s="107"/>
      <c r="N127" s="108">
        <f t="shared" si="17"/>
        <v>0</v>
      </c>
      <c r="O127" s="109"/>
      <c r="P127" s="110"/>
      <c r="Q127" s="33"/>
      <c r="R127" s="34"/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>
        <v>0</v>
      </c>
      <c r="AA127" s="34">
        <v>0</v>
      </c>
      <c r="AB127" s="30">
        <v>0</v>
      </c>
      <c r="AC127" s="30">
        <v>0</v>
      </c>
      <c r="AD127" s="30">
        <v>0</v>
      </c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44</v>
      </c>
      <c r="K128" s="105">
        <v>28</v>
      </c>
      <c r="L128" s="106">
        <v>16</v>
      </c>
      <c r="M128" s="107"/>
      <c r="N128" s="108">
        <f t="shared" si="17"/>
        <v>44</v>
      </c>
      <c r="O128" s="109">
        <v>1</v>
      </c>
      <c r="P128" s="110">
        <v>43</v>
      </c>
      <c r="Q128" s="33"/>
      <c r="R128" s="34"/>
      <c r="S128" s="39">
        <v>0</v>
      </c>
      <c r="T128" s="34">
        <v>1</v>
      </c>
      <c r="U128" s="42">
        <v>3</v>
      </c>
      <c r="V128" s="34">
        <v>6</v>
      </c>
      <c r="W128" s="101">
        <v>0</v>
      </c>
      <c r="X128" s="33">
        <v>0</v>
      </c>
      <c r="Y128" s="34">
        <v>0</v>
      </c>
      <c r="Z128" s="121">
        <v>0</v>
      </c>
      <c r="AA128" s="34">
        <v>0</v>
      </c>
      <c r="AB128" s="30">
        <v>25</v>
      </c>
      <c r="AC128" s="30">
        <v>0</v>
      </c>
      <c r="AD128" s="30">
        <v>0</v>
      </c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>
        <v>0</v>
      </c>
      <c r="T129" s="34">
        <v>0</v>
      </c>
      <c r="U129" s="42">
        <v>0</v>
      </c>
      <c r="V129" s="34">
        <v>0</v>
      </c>
      <c r="W129" s="101">
        <v>0</v>
      </c>
      <c r="X129" s="33">
        <v>0</v>
      </c>
      <c r="Y129" s="34">
        <v>0</v>
      </c>
      <c r="Z129" s="121">
        <v>0</v>
      </c>
      <c r="AA129" s="34">
        <v>0</v>
      </c>
      <c r="AB129" s="30">
        <v>0</v>
      </c>
      <c r="AC129" s="30">
        <v>0</v>
      </c>
      <c r="AD129" s="30">
        <v>0</v>
      </c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>
        <v>0</v>
      </c>
      <c r="T130" s="34">
        <v>0</v>
      </c>
      <c r="U130" s="42">
        <v>0</v>
      </c>
      <c r="V130" s="34">
        <v>0</v>
      </c>
      <c r="W130" s="101">
        <v>0</v>
      </c>
      <c r="X130" s="33">
        <v>0</v>
      </c>
      <c r="Y130" s="34">
        <v>0</v>
      </c>
      <c r="Z130" s="121">
        <v>0</v>
      </c>
      <c r="AA130" s="34">
        <v>0</v>
      </c>
      <c r="AB130" s="30">
        <v>0</v>
      </c>
      <c r="AC130" s="30">
        <v>0</v>
      </c>
      <c r="AD130" s="30">
        <v>0</v>
      </c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>
        <v>0</v>
      </c>
      <c r="T131" s="34">
        <v>0</v>
      </c>
      <c r="U131" s="42">
        <v>0</v>
      </c>
      <c r="V131" s="34">
        <v>0</v>
      </c>
      <c r="W131" s="101">
        <v>0</v>
      </c>
      <c r="X131" s="33">
        <v>0</v>
      </c>
      <c r="Y131" s="34">
        <v>0</v>
      </c>
      <c r="Z131" s="121">
        <v>0</v>
      </c>
      <c r="AA131" s="34">
        <v>0</v>
      </c>
      <c r="AB131" s="30">
        <v>0</v>
      </c>
      <c r="AC131" s="30">
        <v>0</v>
      </c>
      <c r="AD131" s="30">
        <v>0</v>
      </c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>
        <v>0</v>
      </c>
      <c r="T132" s="34">
        <v>0</v>
      </c>
      <c r="U132" s="42">
        <v>0</v>
      </c>
      <c r="V132" s="34">
        <v>0</v>
      </c>
      <c r="W132" s="101">
        <v>0</v>
      </c>
      <c r="X132" s="33">
        <v>0</v>
      </c>
      <c r="Y132" s="34">
        <v>0</v>
      </c>
      <c r="Z132" s="121">
        <v>0</v>
      </c>
      <c r="AA132" s="34">
        <v>0</v>
      </c>
      <c r="AB132" s="30">
        <v>0</v>
      </c>
      <c r="AC132" s="30">
        <v>0</v>
      </c>
      <c r="AD132" s="30">
        <v>0</v>
      </c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>
        <v>0</v>
      </c>
      <c r="T133" s="34">
        <v>0</v>
      </c>
      <c r="U133" s="42">
        <v>0</v>
      </c>
      <c r="V133" s="34">
        <v>0</v>
      </c>
      <c r="W133" s="101">
        <v>0</v>
      </c>
      <c r="X133" s="33">
        <v>0</v>
      </c>
      <c r="Y133" s="34">
        <v>0</v>
      </c>
      <c r="Z133" s="121">
        <v>0</v>
      </c>
      <c r="AA133" s="34">
        <v>0</v>
      </c>
      <c r="AB133" s="121">
        <v>0</v>
      </c>
      <c r="AC133" s="121">
        <v>0</v>
      </c>
      <c r="AD133" s="34">
        <v>0</v>
      </c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>
        <v>0</v>
      </c>
      <c r="T134" s="30">
        <v>0</v>
      </c>
      <c r="U134" s="119">
        <v>0</v>
      </c>
      <c r="V134" s="30">
        <v>0</v>
      </c>
      <c r="W134" s="120">
        <v>527</v>
      </c>
      <c r="X134" s="33">
        <v>0</v>
      </c>
      <c r="Y134" s="34">
        <v>0</v>
      </c>
      <c r="Z134" s="28">
        <v>0</v>
      </c>
      <c r="AA134" s="28">
        <v>0</v>
      </c>
      <c r="AB134" s="28">
        <v>0</v>
      </c>
      <c r="AC134" s="28">
        <v>0</v>
      </c>
      <c r="AD134" s="28">
        <v>0</v>
      </c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2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>
        <v>0</v>
      </c>
      <c r="T135" s="58">
        <v>0</v>
      </c>
      <c r="U135" s="63">
        <v>0</v>
      </c>
      <c r="V135" s="58">
        <v>0</v>
      </c>
      <c r="W135" s="127">
        <v>0</v>
      </c>
      <c r="X135" s="60">
        <v>0</v>
      </c>
      <c r="Y135" s="58">
        <v>0</v>
      </c>
      <c r="Z135" s="59">
        <v>0</v>
      </c>
      <c r="AA135" s="59">
        <v>0</v>
      </c>
      <c r="AB135" s="59">
        <v>0</v>
      </c>
      <c r="AC135" s="59">
        <v>0</v>
      </c>
      <c r="AD135" s="59">
        <v>0</v>
      </c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544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729</v>
      </c>
      <c r="K136" s="71">
        <f t="shared" si="20"/>
        <v>405</v>
      </c>
      <c r="L136" s="67">
        <f t="shared" si="20"/>
        <v>324</v>
      </c>
      <c r="M136" s="67">
        <f t="shared" si="20"/>
        <v>0</v>
      </c>
      <c r="N136" s="131">
        <f>SUM(N76:N135)</f>
        <v>774</v>
      </c>
      <c r="O136" s="66">
        <f t="shared" si="20"/>
        <v>141</v>
      </c>
      <c r="P136" s="69">
        <f t="shared" si="20"/>
        <v>633</v>
      </c>
      <c r="Q136" s="71">
        <f t="shared" si="20"/>
        <v>12</v>
      </c>
      <c r="R136" s="132">
        <f>SUM(R76:R135)</f>
        <v>85</v>
      </c>
      <c r="S136" s="545">
        <f>SUM(S76:S135)</f>
        <v>133</v>
      </c>
      <c r="T136" s="546">
        <f>SUM(T76:T135)</f>
        <v>414</v>
      </c>
      <c r="U136" s="66">
        <f t="shared" si="20"/>
        <v>222</v>
      </c>
      <c r="V136" s="68">
        <f t="shared" si="20"/>
        <v>412</v>
      </c>
      <c r="W136" s="132">
        <f>SUM(W76:W135)</f>
        <v>3376</v>
      </c>
      <c r="X136" s="70">
        <f t="shared" ref="X136:AI136" si="21">SUM(X76:X135)</f>
        <v>10</v>
      </c>
      <c r="Y136" s="68">
        <f t="shared" si="21"/>
        <v>108</v>
      </c>
      <c r="Z136" s="132">
        <f t="shared" si="21"/>
        <v>0</v>
      </c>
      <c r="AA136" s="132">
        <f t="shared" si="21"/>
        <v>0</v>
      </c>
      <c r="AB136" s="132">
        <f t="shared" si="21"/>
        <v>222</v>
      </c>
      <c r="AC136" s="132">
        <f t="shared" si="21"/>
        <v>0</v>
      </c>
      <c r="AD136" s="135">
        <f t="shared" si="21"/>
        <v>38</v>
      </c>
      <c r="AE136" s="136">
        <f t="shared" si="21"/>
        <v>0</v>
      </c>
      <c r="AF136" s="137">
        <f t="shared" si="21"/>
        <v>0</v>
      </c>
      <c r="AG136" s="136">
        <f t="shared" si="21"/>
        <v>3</v>
      </c>
      <c r="AH136" s="138">
        <f t="shared" si="21"/>
        <v>11</v>
      </c>
      <c r="AI136" s="139">
        <f t="shared" si="21"/>
        <v>11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235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547" t="s">
        <v>127</v>
      </c>
      <c r="B138" s="366" t="s">
        <v>99</v>
      </c>
      <c r="C138" s="548" t="s">
        <v>13</v>
      </c>
      <c r="D138" s="583" t="s">
        <v>14</v>
      </c>
      <c r="E138" s="549" t="s">
        <v>15</v>
      </c>
      <c r="F138" s="549" t="s">
        <v>16</v>
      </c>
      <c r="G138" s="549" t="s">
        <v>17</v>
      </c>
      <c r="H138" s="550" t="s">
        <v>18</v>
      </c>
      <c r="I138" s="550" t="s">
        <v>19</v>
      </c>
      <c r="J138" s="550" t="s">
        <v>20</v>
      </c>
      <c r="K138" s="550" t="s">
        <v>21</v>
      </c>
      <c r="L138" s="550" t="s">
        <v>22</v>
      </c>
      <c r="M138" s="550" t="s">
        <v>23</v>
      </c>
      <c r="N138" s="550" t="s">
        <v>24</v>
      </c>
      <c r="O138" s="550" t="s">
        <v>25</v>
      </c>
      <c r="P138" s="550" t="s">
        <v>26</v>
      </c>
      <c r="Q138" s="550" t="s">
        <v>27</v>
      </c>
      <c r="R138" s="550" t="s">
        <v>28</v>
      </c>
      <c r="S138" s="551" t="s">
        <v>128</v>
      </c>
      <c r="T138" s="602" t="s">
        <v>129</v>
      </c>
      <c r="U138" s="602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553" t="s">
        <v>131</v>
      </c>
      <c r="B139" s="554">
        <f>SUM(C139:S139)</f>
        <v>0</v>
      </c>
      <c r="C139" s="555">
        <v>0</v>
      </c>
      <c r="D139" s="556"/>
      <c r="E139" s="556"/>
      <c r="F139" s="556"/>
      <c r="G139" s="556"/>
      <c r="H139" s="556"/>
      <c r="I139" s="556"/>
      <c r="J139" s="556"/>
      <c r="K139" s="556"/>
      <c r="L139" s="556"/>
      <c r="M139" s="556"/>
      <c r="N139" s="556"/>
      <c r="O139" s="556"/>
      <c r="P139" s="556"/>
      <c r="Q139" s="556"/>
      <c r="R139" s="556"/>
      <c r="S139" s="557"/>
      <c r="T139" s="558"/>
      <c r="U139" s="558"/>
      <c r="V139" s="235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199</v>
      </c>
      <c r="C140" s="39">
        <v>5</v>
      </c>
      <c r="D140" s="40">
        <v>10</v>
      </c>
      <c r="E140" s="40">
        <v>9</v>
      </c>
      <c r="F140" s="40">
        <v>3</v>
      </c>
      <c r="G140" s="40">
        <v>9</v>
      </c>
      <c r="H140" s="40">
        <v>3</v>
      </c>
      <c r="I140" s="40">
        <v>8</v>
      </c>
      <c r="J140" s="40">
        <v>10</v>
      </c>
      <c r="K140" s="40">
        <v>9</v>
      </c>
      <c r="L140" s="40">
        <v>16</v>
      </c>
      <c r="M140" s="40">
        <v>31</v>
      </c>
      <c r="N140" s="40">
        <v>6</v>
      </c>
      <c r="O140" s="40">
        <v>24</v>
      </c>
      <c r="P140" s="40">
        <v>23</v>
      </c>
      <c r="Q140" s="40">
        <v>15</v>
      </c>
      <c r="R140" s="40">
        <v>9</v>
      </c>
      <c r="S140" s="151">
        <v>9</v>
      </c>
      <c r="T140" s="41">
        <v>0</v>
      </c>
      <c r="U140" s="41">
        <v>0</v>
      </c>
      <c r="V140" s="235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154</v>
      </c>
      <c r="C141" s="39">
        <v>0</v>
      </c>
      <c r="D141" s="40">
        <v>0</v>
      </c>
      <c r="E141" s="40">
        <v>0</v>
      </c>
      <c r="F141" s="40">
        <v>2</v>
      </c>
      <c r="G141" s="40">
        <v>1</v>
      </c>
      <c r="H141" s="40">
        <v>7</v>
      </c>
      <c r="I141" s="40">
        <v>21</v>
      </c>
      <c r="J141" s="40">
        <v>1</v>
      </c>
      <c r="K141" s="40">
        <v>10</v>
      </c>
      <c r="L141" s="40">
        <v>12</v>
      </c>
      <c r="M141" s="40">
        <v>17</v>
      </c>
      <c r="N141" s="40">
        <v>17</v>
      </c>
      <c r="O141" s="40">
        <v>21</v>
      </c>
      <c r="P141" s="40">
        <v>21</v>
      </c>
      <c r="Q141" s="40">
        <v>11</v>
      </c>
      <c r="R141" s="40">
        <v>8</v>
      </c>
      <c r="S141" s="151">
        <v>5</v>
      </c>
      <c r="T141" s="41">
        <v>0</v>
      </c>
      <c r="U141" s="41">
        <v>0</v>
      </c>
      <c r="V141" s="235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162</v>
      </c>
      <c r="C142" s="39">
        <v>0</v>
      </c>
      <c r="D142" s="40">
        <v>0</v>
      </c>
      <c r="E142" s="40">
        <v>0</v>
      </c>
      <c r="F142" s="40">
        <v>7</v>
      </c>
      <c r="G142" s="40">
        <v>28</v>
      </c>
      <c r="H142" s="40">
        <v>38</v>
      </c>
      <c r="I142" s="40">
        <v>37</v>
      </c>
      <c r="J142" s="40">
        <v>35</v>
      </c>
      <c r="K142" s="40">
        <v>17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35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0</v>
      </c>
      <c r="C143" s="39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151"/>
      <c r="T143" s="41"/>
      <c r="U143" s="41"/>
      <c r="V143" s="235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306</v>
      </c>
      <c r="C144" s="39">
        <v>0</v>
      </c>
      <c r="D144" s="40">
        <v>0</v>
      </c>
      <c r="E144" s="40">
        <v>0</v>
      </c>
      <c r="F144" s="40">
        <v>1</v>
      </c>
      <c r="G144" s="40">
        <v>2</v>
      </c>
      <c r="H144" s="40">
        <v>1</v>
      </c>
      <c r="I144" s="40">
        <v>1</v>
      </c>
      <c r="J144" s="40">
        <v>2</v>
      </c>
      <c r="K144" s="40">
        <v>10</v>
      </c>
      <c r="L144" s="40">
        <v>2</v>
      </c>
      <c r="M144" s="40">
        <v>14</v>
      </c>
      <c r="N144" s="40">
        <v>28</v>
      </c>
      <c r="O144" s="40">
        <v>39</v>
      </c>
      <c r="P144" s="40">
        <v>50</v>
      </c>
      <c r="Q144" s="40">
        <v>47</v>
      </c>
      <c r="R144" s="40">
        <v>49</v>
      </c>
      <c r="S144" s="151">
        <v>60</v>
      </c>
      <c r="T144" s="41">
        <v>0</v>
      </c>
      <c r="U144" s="41">
        <v>0</v>
      </c>
      <c r="V144" s="235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164</v>
      </c>
      <c r="C145" s="39">
        <v>0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0">
        <v>2</v>
      </c>
      <c r="J145" s="40">
        <v>6</v>
      </c>
      <c r="K145" s="40">
        <v>4</v>
      </c>
      <c r="L145" s="40">
        <v>2</v>
      </c>
      <c r="M145" s="40">
        <v>22</v>
      </c>
      <c r="N145" s="40">
        <v>22</v>
      </c>
      <c r="O145" s="40">
        <v>17</v>
      </c>
      <c r="P145" s="40">
        <v>25</v>
      </c>
      <c r="Q145" s="40">
        <v>26</v>
      </c>
      <c r="R145" s="40">
        <v>38</v>
      </c>
      <c r="S145" s="151">
        <v>0</v>
      </c>
      <c r="T145" s="41">
        <v>0</v>
      </c>
      <c r="U145" s="41">
        <v>0</v>
      </c>
      <c r="V145" s="235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/>
      <c r="U146" s="41"/>
      <c r="V146" s="235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227</v>
      </c>
      <c r="C147" s="39">
        <v>0</v>
      </c>
      <c r="D147" s="40">
        <v>0</v>
      </c>
      <c r="E147" s="40">
        <v>0</v>
      </c>
      <c r="F147" s="40">
        <v>1</v>
      </c>
      <c r="G147" s="40">
        <v>6</v>
      </c>
      <c r="H147" s="40">
        <v>26</v>
      </c>
      <c r="I147" s="40">
        <v>34</v>
      </c>
      <c r="J147" s="40">
        <v>37</v>
      </c>
      <c r="K147" s="40">
        <v>28</v>
      </c>
      <c r="L147" s="40">
        <v>30</v>
      </c>
      <c r="M147" s="40">
        <v>25</v>
      </c>
      <c r="N147" s="40">
        <v>23</v>
      </c>
      <c r="O147" s="40">
        <v>11</v>
      </c>
      <c r="P147" s="40">
        <v>3</v>
      </c>
      <c r="Q147" s="40">
        <v>2</v>
      </c>
      <c r="R147" s="40">
        <v>1</v>
      </c>
      <c r="S147" s="151">
        <v>0</v>
      </c>
      <c r="T147" s="41">
        <v>0</v>
      </c>
      <c r="U147" s="41">
        <v>0</v>
      </c>
      <c r="V147" s="235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/>
      <c r="U148" s="41"/>
      <c r="V148" s="235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136</v>
      </c>
      <c r="C149" s="39">
        <v>3</v>
      </c>
      <c r="D149" s="40">
        <v>24</v>
      </c>
      <c r="E149" s="40">
        <v>58</v>
      </c>
      <c r="F149" s="40">
        <v>51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35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36</v>
      </c>
      <c r="C150" s="39">
        <v>27</v>
      </c>
      <c r="D150" s="40">
        <v>4</v>
      </c>
      <c r="E150" s="40">
        <v>1</v>
      </c>
      <c r="F150" s="40">
        <v>4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35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14</v>
      </c>
      <c r="C151" s="39">
        <v>0</v>
      </c>
      <c r="D151" s="40">
        <v>0</v>
      </c>
      <c r="E151" s="40">
        <v>0</v>
      </c>
      <c r="F151" s="40">
        <v>1</v>
      </c>
      <c r="G151" s="40">
        <v>1</v>
      </c>
      <c r="H151" s="40">
        <v>3</v>
      </c>
      <c r="I151" s="40">
        <v>1</v>
      </c>
      <c r="J151" s="40">
        <v>4</v>
      </c>
      <c r="K151" s="40">
        <v>1</v>
      </c>
      <c r="L151" s="40">
        <v>1</v>
      </c>
      <c r="M151" s="40">
        <v>0</v>
      </c>
      <c r="N151" s="40">
        <v>1</v>
      </c>
      <c r="O151" s="40">
        <v>0</v>
      </c>
      <c r="P151" s="40">
        <v>0</v>
      </c>
      <c r="Q151" s="40">
        <v>0</v>
      </c>
      <c r="R151" s="40">
        <v>1</v>
      </c>
      <c r="S151" s="151">
        <v>0</v>
      </c>
      <c r="T151" s="41">
        <v>3</v>
      </c>
      <c r="U151" s="41">
        <v>0</v>
      </c>
      <c r="V151" s="235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23</v>
      </c>
      <c r="C152" s="39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1</v>
      </c>
      <c r="I152" s="40">
        <v>5</v>
      </c>
      <c r="J152" s="40">
        <v>4</v>
      </c>
      <c r="K152" s="40">
        <v>2</v>
      </c>
      <c r="L152" s="40">
        <v>3</v>
      </c>
      <c r="M152" s="40">
        <v>2</v>
      </c>
      <c r="N152" s="40">
        <v>3</v>
      </c>
      <c r="O152" s="40">
        <v>0</v>
      </c>
      <c r="P152" s="40">
        <v>1</v>
      </c>
      <c r="Q152" s="40">
        <v>1</v>
      </c>
      <c r="R152" s="40">
        <v>1</v>
      </c>
      <c r="S152" s="151">
        <v>0</v>
      </c>
      <c r="T152" s="41">
        <v>0</v>
      </c>
      <c r="U152" s="41">
        <v>0</v>
      </c>
      <c r="V152" s="235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245</v>
      </c>
      <c r="C153" s="39">
        <v>0</v>
      </c>
      <c r="D153" s="40">
        <v>0</v>
      </c>
      <c r="E153" s="40">
        <v>0</v>
      </c>
      <c r="F153" s="40">
        <v>1</v>
      </c>
      <c r="G153" s="40">
        <v>14</v>
      </c>
      <c r="H153" s="40">
        <v>24</v>
      </c>
      <c r="I153" s="40">
        <v>30</v>
      </c>
      <c r="J153" s="40">
        <v>30</v>
      </c>
      <c r="K153" s="40">
        <v>55</v>
      </c>
      <c r="L153" s="40">
        <v>33</v>
      </c>
      <c r="M153" s="40">
        <v>14</v>
      </c>
      <c r="N153" s="40">
        <v>18</v>
      </c>
      <c r="O153" s="40">
        <v>20</v>
      </c>
      <c r="P153" s="40">
        <v>5</v>
      </c>
      <c r="Q153" s="40">
        <v>1</v>
      </c>
      <c r="R153" s="40">
        <v>0</v>
      </c>
      <c r="S153" s="151">
        <v>0</v>
      </c>
      <c r="T153" s="41">
        <v>0</v>
      </c>
      <c r="U153" s="41">
        <v>0</v>
      </c>
      <c r="V153" s="235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35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559">
        <f>SUM(B139:B154)</f>
        <v>1666</v>
      </c>
      <c r="C155" s="71">
        <f t="shared" ref="C155:T155" si="32">SUM(C139:C154)</f>
        <v>35</v>
      </c>
      <c r="D155" s="67">
        <f t="shared" si="32"/>
        <v>38</v>
      </c>
      <c r="E155" s="67">
        <f t="shared" si="32"/>
        <v>68</v>
      </c>
      <c r="F155" s="67">
        <f t="shared" si="32"/>
        <v>71</v>
      </c>
      <c r="G155" s="67">
        <f t="shared" si="32"/>
        <v>61</v>
      </c>
      <c r="H155" s="67">
        <f>SUM(H139:H154)</f>
        <v>103</v>
      </c>
      <c r="I155" s="67">
        <f t="shared" si="32"/>
        <v>139</v>
      </c>
      <c r="J155" s="67">
        <f t="shared" si="32"/>
        <v>129</v>
      </c>
      <c r="K155" s="67">
        <f t="shared" si="32"/>
        <v>136</v>
      </c>
      <c r="L155" s="67">
        <f t="shared" si="32"/>
        <v>99</v>
      </c>
      <c r="M155" s="67">
        <f t="shared" si="32"/>
        <v>125</v>
      </c>
      <c r="N155" s="67">
        <f t="shared" si="32"/>
        <v>118</v>
      </c>
      <c r="O155" s="67">
        <f t="shared" si="32"/>
        <v>132</v>
      </c>
      <c r="P155" s="67">
        <f t="shared" si="32"/>
        <v>128</v>
      </c>
      <c r="Q155" s="67">
        <f t="shared" si="32"/>
        <v>103</v>
      </c>
      <c r="R155" s="67">
        <f t="shared" si="32"/>
        <v>107</v>
      </c>
      <c r="S155" s="159">
        <f t="shared" si="32"/>
        <v>74</v>
      </c>
      <c r="T155" s="132">
        <f t="shared" si="32"/>
        <v>3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4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077" t="s">
        <v>150</v>
      </c>
      <c r="G157" s="1079"/>
      <c r="H157" s="1079"/>
      <c r="I157" s="1079"/>
      <c r="J157" s="1079"/>
      <c r="K157" s="1079"/>
      <c r="L157" s="1079"/>
      <c r="M157" s="1079"/>
      <c r="N157" s="1079"/>
      <c r="O157" s="1079"/>
      <c r="P157" s="1079"/>
      <c r="Q157" s="1079"/>
      <c r="R157" s="1079"/>
      <c r="S157" s="1079"/>
      <c r="T157" s="1079"/>
      <c r="U157" s="1079"/>
      <c r="V157" s="1079"/>
      <c r="W157" s="1079"/>
      <c r="X157" s="1079"/>
      <c r="Y157" s="1079"/>
      <c r="Z157" s="1079"/>
      <c r="AA157" s="1079"/>
      <c r="AB157" s="1079"/>
      <c r="AC157" s="1079"/>
      <c r="AD157" s="1079"/>
      <c r="AE157" s="1079"/>
      <c r="AF157" s="1079"/>
      <c r="AG157" s="1079"/>
      <c r="AH157" s="1079"/>
      <c r="AI157" s="1079"/>
      <c r="AJ157" s="1079"/>
      <c r="AK157" s="1079"/>
      <c r="AL157" s="1079"/>
      <c r="AM157" s="1081"/>
      <c r="AN157" s="917" t="s">
        <v>9</v>
      </c>
      <c r="AO157" s="917" t="s">
        <v>151</v>
      </c>
      <c r="AP157" s="1005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995"/>
      <c r="B158" s="946"/>
      <c r="C158" s="947"/>
      <c r="D158" s="950"/>
      <c r="E158" s="948"/>
      <c r="F158" s="1082" t="s">
        <v>13</v>
      </c>
      <c r="G158" s="1083"/>
      <c r="H158" s="1082" t="s">
        <v>14</v>
      </c>
      <c r="I158" s="1083"/>
      <c r="J158" s="1082" t="s">
        <v>15</v>
      </c>
      <c r="K158" s="1083"/>
      <c r="L158" s="1082" t="s">
        <v>16</v>
      </c>
      <c r="M158" s="1083"/>
      <c r="N158" s="1082" t="s">
        <v>17</v>
      </c>
      <c r="O158" s="1083"/>
      <c r="P158" s="1077" t="s">
        <v>18</v>
      </c>
      <c r="Q158" s="1078"/>
      <c r="R158" s="1077" t="s">
        <v>19</v>
      </c>
      <c r="S158" s="1078"/>
      <c r="T158" s="1077" t="s">
        <v>20</v>
      </c>
      <c r="U158" s="1078"/>
      <c r="V158" s="1077" t="s">
        <v>21</v>
      </c>
      <c r="W158" s="1078"/>
      <c r="X158" s="1077" t="s">
        <v>22</v>
      </c>
      <c r="Y158" s="1078"/>
      <c r="Z158" s="1077" t="s">
        <v>23</v>
      </c>
      <c r="AA158" s="1078"/>
      <c r="AB158" s="1077" t="s">
        <v>24</v>
      </c>
      <c r="AC158" s="1078"/>
      <c r="AD158" s="1077" t="s">
        <v>25</v>
      </c>
      <c r="AE158" s="1078"/>
      <c r="AF158" s="1077" t="s">
        <v>26</v>
      </c>
      <c r="AG158" s="1078"/>
      <c r="AH158" s="1077" t="s">
        <v>27</v>
      </c>
      <c r="AI158" s="1078"/>
      <c r="AJ158" s="1077" t="s">
        <v>28</v>
      </c>
      <c r="AK158" s="1078"/>
      <c r="AL158" s="1077" t="s">
        <v>29</v>
      </c>
      <c r="AM158" s="1081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560" t="s">
        <v>154</v>
      </c>
      <c r="D159" s="550" t="s">
        <v>30</v>
      </c>
      <c r="E159" s="603" t="s">
        <v>31</v>
      </c>
      <c r="F159" s="442" t="s">
        <v>30</v>
      </c>
      <c r="G159" s="362" t="s">
        <v>31</v>
      </c>
      <c r="H159" s="442" t="s">
        <v>30</v>
      </c>
      <c r="I159" s="362" t="s">
        <v>31</v>
      </c>
      <c r="J159" s="442" t="s">
        <v>30</v>
      </c>
      <c r="K159" s="362" t="s">
        <v>31</v>
      </c>
      <c r="L159" s="442" t="s">
        <v>30</v>
      </c>
      <c r="M159" s="362" t="s">
        <v>31</v>
      </c>
      <c r="N159" s="442" t="s">
        <v>30</v>
      </c>
      <c r="O159" s="362" t="s">
        <v>31</v>
      </c>
      <c r="P159" s="442" t="s">
        <v>30</v>
      </c>
      <c r="Q159" s="362" t="s">
        <v>31</v>
      </c>
      <c r="R159" s="442" t="s">
        <v>30</v>
      </c>
      <c r="S159" s="362" t="s">
        <v>31</v>
      </c>
      <c r="T159" s="442" t="s">
        <v>30</v>
      </c>
      <c r="U159" s="362" t="s">
        <v>31</v>
      </c>
      <c r="V159" s="442" t="s">
        <v>30</v>
      </c>
      <c r="W159" s="362" t="s">
        <v>31</v>
      </c>
      <c r="X159" s="442" t="s">
        <v>30</v>
      </c>
      <c r="Y159" s="362" t="s">
        <v>31</v>
      </c>
      <c r="Z159" s="442" t="s">
        <v>30</v>
      </c>
      <c r="AA159" s="362" t="s">
        <v>31</v>
      </c>
      <c r="AB159" s="442" t="s">
        <v>30</v>
      </c>
      <c r="AC159" s="362" t="s">
        <v>31</v>
      </c>
      <c r="AD159" s="442" t="s">
        <v>30</v>
      </c>
      <c r="AE159" s="362" t="s">
        <v>31</v>
      </c>
      <c r="AF159" s="442" t="s">
        <v>30</v>
      </c>
      <c r="AG159" s="362" t="s">
        <v>31</v>
      </c>
      <c r="AH159" s="442" t="s">
        <v>30</v>
      </c>
      <c r="AI159" s="362" t="s">
        <v>31</v>
      </c>
      <c r="AJ159" s="442" t="s">
        <v>30</v>
      </c>
      <c r="AK159" s="362" t="s">
        <v>31</v>
      </c>
      <c r="AL159" s="442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562">
        <f>SUM(D160+E160)</f>
        <v>1069</v>
      </c>
      <c r="D160" s="604">
        <f>SUM(F160+H160+J160+L160+N160+P160+R160+T160+V160+X160+Z160+AB160+AD160+AF160+AH160+AJ160+AL160)</f>
        <v>510</v>
      </c>
      <c r="E160" s="168">
        <f>SUM(G160+I160+K160+M160+O160+Q160+S160+U160+W160+Y160+AA160+AC160+AE160+AG160+AI160+AK160+AM160)</f>
        <v>559</v>
      </c>
      <c r="F160" s="456">
        <v>20</v>
      </c>
      <c r="G160" s="169">
        <v>22</v>
      </c>
      <c r="H160" s="456">
        <v>1</v>
      </c>
      <c r="I160" s="169">
        <v>1</v>
      </c>
      <c r="J160" s="456">
        <v>3</v>
      </c>
      <c r="K160" s="455">
        <v>5</v>
      </c>
      <c r="L160" s="456">
        <v>1</v>
      </c>
      <c r="M160" s="455">
        <v>2</v>
      </c>
      <c r="N160" s="456">
        <v>5</v>
      </c>
      <c r="O160" s="455">
        <v>2</v>
      </c>
      <c r="P160" s="456">
        <v>5</v>
      </c>
      <c r="Q160" s="455">
        <v>5</v>
      </c>
      <c r="R160" s="456">
        <v>8</v>
      </c>
      <c r="S160" s="455">
        <v>10</v>
      </c>
      <c r="T160" s="456">
        <v>3</v>
      </c>
      <c r="U160" s="455">
        <v>24</v>
      </c>
      <c r="V160" s="456">
        <v>18</v>
      </c>
      <c r="W160" s="455">
        <v>20</v>
      </c>
      <c r="X160" s="456">
        <v>11</v>
      </c>
      <c r="Y160" s="455">
        <v>33</v>
      </c>
      <c r="Z160" s="456">
        <v>23</v>
      </c>
      <c r="AA160" s="455">
        <v>22</v>
      </c>
      <c r="AB160" s="456">
        <v>33</v>
      </c>
      <c r="AC160" s="455">
        <v>45</v>
      </c>
      <c r="AD160" s="456">
        <v>59</v>
      </c>
      <c r="AE160" s="455">
        <v>58</v>
      </c>
      <c r="AF160" s="456">
        <v>70</v>
      </c>
      <c r="AG160" s="455">
        <v>69</v>
      </c>
      <c r="AH160" s="456">
        <v>81</v>
      </c>
      <c r="AI160" s="455">
        <v>90</v>
      </c>
      <c r="AJ160" s="456">
        <v>89</v>
      </c>
      <c r="AK160" s="455">
        <v>84</v>
      </c>
      <c r="AL160" s="445">
        <v>80</v>
      </c>
      <c r="AM160" s="457">
        <v>67</v>
      </c>
      <c r="AN160" s="169">
        <v>1069</v>
      </c>
      <c r="AO160" s="474">
        <v>916</v>
      </c>
      <c r="AP160" s="327">
        <v>0</v>
      </c>
      <c r="AQ160" s="169">
        <v>0</v>
      </c>
      <c r="AR160" s="235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034" t="s">
        <v>156</v>
      </c>
      <c r="B161" s="553" t="s">
        <v>157</v>
      </c>
      <c r="C161" s="170">
        <f>SUM(D161:E161)</f>
        <v>146</v>
      </c>
      <c r="D161" s="564"/>
      <c r="E161" s="565">
        <f>SUM(K161+M161+O161+Q161+S161+U161+W161+Y161+AA161+AC161+AE161+AG161+AI161+AK161+AM161)</f>
        <v>146</v>
      </c>
      <c r="F161" s="566"/>
      <c r="G161" s="567"/>
      <c r="H161" s="566"/>
      <c r="I161" s="567"/>
      <c r="J161" s="566"/>
      <c r="K161" s="568"/>
      <c r="L161" s="566"/>
      <c r="M161" s="568">
        <v>7</v>
      </c>
      <c r="N161" s="566"/>
      <c r="O161" s="568">
        <v>25</v>
      </c>
      <c r="P161" s="566"/>
      <c r="Q161" s="568">
        <v>34</v>
      </c>
      <c r="R161" s="566"/>
      <c r="S161" s="568">
        <v>32</v>
      </c>
      <c r="T161" s="566"/>
      <c r="U161" s="568">
        <v>31</v>
      </c>
      <c r="V161" s="566"/>
      <c r="W161" s="568">
        <v>16</v>
      </c>
      <c r="X161" s="566"/>
      <c r="Y161" s="568"/>
      <c r="Z161" s="566"/>
      <c r="AA161" s="568">
        <v>1</v>
      </c>
      <c r="AB161" s="566"/>
      <c r="AC161" s="568"/>
      <c r="AD161" s="566"/>
      <c r="AE161" s="568"/>
      <c r="AF161" s="566"/>
      <c r="AG161" s="568"/>
      <c r="AH161" s="566"/>
      <c r="AI161" s="568"/>
      <c r="AJ161" s="566"/>
      <c r="AK161" s="568"/>
      <c r="AL161" s="566"/>
      <c r="AM161" s="557"/>
      <c r="AN161" s="558">
        <v>146</v>
      </c>
      <c r="AO161" s="569">
        <v>99</v>
      </c>
      <c r="AP161" s="570">
        <v>0</v>
      </c>
      <c r="AQ161" s="558">
        <v>0</v>
      </c>
      <c r="AR161" s="235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989"/>
      <c r="B162" s="149" t="s">
        <v>158</v>
      </c>
      <c r="C162" s="170">
        <f>SUM(D162:E162)</f>
        <v>0</v>
      </c>
      <c r="D162" s="173"/>
      <c r="E162" s="174">
        <f>SUM(K162+M162+O162+Q162+S162+U162+W162+Y162+AA162+AC162+AE162+AG162+AI162+AK162+AM162)</f>
        <v>0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0</v>
      </c>
      <c r="AO162" s="179">
        <v>0</v>
      </c>
      <c r="AP162" s="119">
        <v>0</v>
      </c>
      <c r="AQ162" s="28">
        <v>0</v>
      </c>
      <c r="AR162" s="235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989"/>
      <c r="B163" s="180" t="s">
        <v>159</v>
      </c>
      <c r="C163" s="181">
        <f t="shared" ref="C163:C170" si="38">SUM(D163+E163)</f>
        <v>459</v>
      </c>
      <c r="D163" s="182">
        <f>SUM(F163+H163+J163+L163+N163+P163+R163+T163+V163+X163+Z163+AB163+AD163+AF163+AH163+AJ163+AL163)</f>
        <v>164</v>
      </c>
      <c r="E163" s="183">
        <f>SUM(G163+I163+K163+M163+O163+Q163+S163+U163+W163+Y163+AA163+AC163+AE163+AG163+AI163+AK163+AM163)</f>
        <v>295</v>
      </c>
      <c r="F163" s="39">
        <v>0</v>
      </c>
      <c r="G163" s="34">
        <v>1</v>
      </c>
      <c r="H163" s="39">
        <v>0</v>
      </c>
      <c r="I163" s="34">
        <v>0</v>
      </c>
      <c r="J163" s="39">
        <v>0</v>
      </c>
      <c r="K163" s="34">
        <v>1</v>
      </c>
      <c r="L163" s="39">
        <v>2</v>
      </c>
      <c r="M163" s="34">
        <v>1</v>
      </c>
      <c r="N163" s="39">
        <v>6</v>
      </c>
      <c r="O163" s="34">
        <v>10</v>
      </c>
      <c r="P163" s="39">
        <v>19</v>
      </c>
      <c r="Q163" s="34">
        <v>34</v>
      </c>
      <c r="R163" s="39">
        <v>37</v>
      </c>
      <c r="S163" s="34">
        <v>40</v>
      </c>
      <c r="T163" s="39">
        <v>36</v>
      </c>
      <c r="U163" s="34">
        <v>37</v>
      </c>
      <c r="V163" s="39">
        <v>17</v>
      </c>
      <c r="W163" s="34">
        <v>39</v>
      </c>
      <c r="X163" s="39">
        <v>13</v>
      </c>
      <c r="Y163" s="34">
        <v>31</v>
      </c>
      <c r="Z163" s="39">
        <v>10</v>
      </c>
      <c r="AA163" s="34">
        <v>37</v>
      </c>
      <c r="AB163" s="39">
        <v>16</v>
      </c>
      <c r="AC163" s="34">
        <v>24</v>
      </c>
      <c r="AD163" s="39">
        <v>4</v>
      </c>
      <c r="AE163" s="34">
        <v>21</v>
      </c>
      <c r="AF163" s="39">
        <v>1</v>
      </c>
      <c r="AG163" s="34">
        <v>9</v>
      </c>
      <c r="AH163" s="39">
        <v>2</v>
      </c>
      <c r="AI163" s="34">
        <v>8</v>
      </c>
      <c r="AJ163" s="39">
        <v>0</v>
      </c>
      <c r="AK163" s="34">
        <v>1</v>
      </c>
      <c r="AL163" s="33">
        <v>1</v>
      </c>
      <c r="AM163" s="151">
        <v>1</v>
      </c>
      <c r="AN163" s="41">
        <v>459</v>
      </c>
      <c r="AO163" s="121">
        <v>203</v>
      </c>
      <c r="AP163" s="42">
        <v>0</v>
      </c>
      <c r="AQ163" s="41">
        <v>0</v>
      </c>
      <c r="AR163" s="235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>
        <v>0</v>
      </c>
      <c r="AO164" s="191">
        <v>0</v>
      </c>
      <c r="AP164" s="63">
        <v>0</v>
      </c>
      <c r="AQ164" s="59">
        <v>0</v>
      </c>
      <c r="AR164" s="235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555</v>
      </c>
      <c r="D165" s="193">
        <f t="shared" ref="D165:E170" si="43">SUM(F165+H165+J165+L165+N165+P165+R165+T165+V165+X165+Z165+AB165+AD165+AF165+AH165+AJ165+AL165)</f>
        <v>229</v>
      </c>
      <c r="E165" s="194">
        <f t="shared" si="43"/>
        <v>326</v>
      </c>
      <c r="F165" s="29">
        <v>45</v>
      </c>
      <c r="G165" s="28">
        <v>45</v>
      </c>
      <c r="H165" s="29">
        <v>12</v>
      </c>
      <c r="I165" s="28">
        <v>10</v>
      </c>
      <c r="J165" s="29">
        <v>16</v>
      </c>
      <c r="K165" s="30">
        <v>10</v>
      </c>
      <c r="L165" s="29">
        <v>9</v>
      </c>
      <c r="M165" s="30">
        <v>13</v>
      </c>
      <c r="N165" s="29">
        <v>2</v>
      </c>
      <c r="O165" s="30">
        <v>8</v>
      </c>
      <c r="P165" s="29">
        <v>2</v>
      </c>
      <c r="Q165" s="30">
        <v>7</v>
      </c>
      <c r="R165" s="29">
        <v>6</v>
      </c>
      <c r="S165" s="30">
        <v>5</v>
      </c>
      <c r="T165" s="29">
        <v>2</v>
      </c>
      <c r="U165" s="30">
        <v>10</v>
      </c>
      <c r="V165" s="29">
        <v>7</v>
      </c>
      <c r="W165" s="30">
        <v>7</v>
      </c>
      <c r="X165" s="29">
        <v>5</v>
      </c>
      <c r="Y165" s="30">
        <v>15</v>
      </c>
      <c r="Z165" s="29">
        <v>8</v>
      </c>
      <c r="AA165" s="30">
        <v>17</v>
      </c>
      <c r="AB165" s="29">
        <v>20</v>
      </c>
      <c r="AC165" s="30">
        <v>40</v>
      </c>
      <c r="AD165" s="29">
        <v>17</v>
      </c>
      <c r="AE165" s="30">
        <v>33</v>
      </c>
      <c r="AF165" s="29">
        <v>16</v>
      </c>
      <c r="AG165" s="30">
        <v>24</v>
      </c>
      <c r="AH165" s="29">
        <v>13</v>
      </c>
      <c r="AI165" s="28">
        <v>32</v>
      </c>
      <c r="AJ165" s="29">
        <v>23</v>
      </c>
      <c r="AK165" s="28">
        <v>22</v>
      </c>
      <c r="AL165" s="53">
        <v>26</v>
      </c>
      <c r="AM165" s="178">
        <v>28</v>
      </c>
      <c r="AN165" s="28">
        <v>555</v>
      </c>
      <c r="AO165" s="179">
        <v>456</v>
      </c>
      <c r="AP165" s="119">
        <v>0</v>
      </c>
      <c r="AQ165" s="28">
        <v>0</v>
      </c>
      <c r="AR165" s="235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81</v>
      </c>
      <c r="D166" s="182">
        <f t="shared" si="43"/>
        <v>30</v>
      </c>
      <c r="E166" s="183">
        <f t="shared" si="43"/>
        <v>51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1</v>
      </c>
      <c r="O166" s="34">
        <v>0</v>
      </c>
      <c r="P166" s="39">
        <v>0</v>
      </c>
      <c r="Q166" s="34">
        <v>3</v>
      </c>
      <c r="R166" s="39">
        <v>4</v>
      </c>
      <c r="S166" s="34">
        <v>4</v>
      </c>
      <c r="T166" s="39">
        <v>0</v>
      </c>
      <c r="U166" s="34">
        <v>5</v>
      </c>
      <c r="V166" s="39">
        <v>2</v>
      </c>
      <c r="W166" s="34">
        <v>4</v>
      </c>
      <c r="X166" s="39">
        <v>0</v>
      </c>
      <c r="Y166" s="34">
        <v>4</v>
      </c>
      <c r="Z166" s="39">
        <v>2</v>
      </c>
      <c r="AA166" s="34">
        <v>0</v>
      </c>
      <c r="AB166" s="39">
        <v>1</v>
      </c>
      <c r="AC166" s="41">
        <v>6</v>
      </c>
      <c r="AD166" s="39">
        <v>2</v>
      </c>
      <c r="AE166" s="41">
        <v>4</v>
      </c>
      <c r="AF166" s="39">
        <v>6</v>
      </c>
      <c r="AG166" s="41">
        <v>5</v>
      </c>
      <c r="AH166" s="39">
        <v>1</v>
      </c>
      <c r="AI166" s="41">
        <v>8</v>
      </c>
      <c r="AJ166" s="39">
        <v>5</v>
      </c>
      <c r="AK166" s="41">
        <v>1</v>
      </c>
      <c r="AL166" s="33">
        <v>6</v>
      </c>
      <c r="AM166" s="151">
        <v>7</v>
      </c>
      <c r="AN166" s="41">
        <v>81</v>
      </c>
      <c r="AO166" s="121">
        <v>78</v>
      </c>
      <c r="AP166" s="42">
        <v>0</v>
      </c>
      <c r="AQ166" s="41">
        <v>0</v>
      </c>
      <c r="AR166" s="235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24</v>
      </c>
      <c r="D167" s="197">
        <f t="shared" si="43"/>
        <v>13</v>
      </c>
      <c r="E167" s="183">
        <f t="shared" si="43"/>
        <v>11</v>
      </c>
      <c r="F167" s="39">
        <v>0</v>
      </c>
      <c r="G167" s="41">
        <v>0</v>
      </c>
      <c r="H167" s="39">
        <v>0</v>
      </c>
      <c r="I167" s="41">
        <v>0</v>
      </c>
      <c r="J167" s="39">
        <v>0</v>
      </c>
      <c r="K167" s="34">
        <v>0</v>
      </c>
      <c r="L167" s="39">
        <v>1</v>
      </c>
      <c r="M167" s="34">
        <v>0</v>
      </c>
      <c r="N167" s="39">
        <v>0</v>
      </c>
      <c r="O167" s="34">
        <v>0</v>
      </c>
      <c r="P167" s="39">
        <v>1</v>
      </c>
      <c r="Q167" s="34">
        <v>0</v>
      </c>
      <c r="R167" s="39">
        <v>0</v>
      </c>
      <c r="S167" s="34">
        <v>2</v>
      </c>
      <c r="T167" s="39">
        <v>0</v>
      </c>
      <c r="U167" s="34">
        <v>0</v>
      </c>
      <c r="V167" s="39">
        <v>1</v>
      </c>
      <c r="W167" s="34">
        <v>0</v>
      </c>
      <c r="X167" s="39">
        <v>0</v>
      </c>
      <c r="Y167" s="34">
        <v>1</v>
      </c>
      <c r="Z167" s="39">
        <v>3</v>
      </c>
      <c r="AA167" s="34">
        <v>0</v>
      </c>
      <c r="AB167" s="39">
        <v>1</v>
      </c>
      <c r="AC167" s="41">
        <v>0</v>
      </c>
      <c r="AD167" s="39">
        <v>2</v>
      </c>
      <c r="AE167" s="41">
        <v>6</v>
      </c>
      <c r="AF167" s="39">
        <v>1</v>
      </c>
      <c r="AG167" s="41">
        <v>0</v>
      </c>
      <c r="AH167" s="39">
        <v>2</v>
      </c>
      <c r="AI167" s="41">
        <v>1</v>
      </c>
      <c r="AJ167" s="39">
        <v>0</v>
      </c>
      <c r="AK167" s="41">
        <v>0</v>
      </c>
      <c r="AL167" s="33">
        <v>1</v>
      </c>
      <c r="AM167" s="151">
        <v>1</v>
      </c>
      <c r="AN167" s="41">
        <v>24</v>
      </c>
      <c r="AO167" s="121">
        <v>0</v>
      </c>
      <c r="AP167" s="42">
        <v>0</v>
      </c>
      <c r="AQ167" s="41">
        <v>0</v>
      </c>
      <c r="AR167" s="235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444</v>
      </c>
      <c r="D168" s="182">
        <f t="shared" si="43"/>
        <v>184</v>
      </c>
      <c r="E168" s="183">
        <f t="shared" si="43"/>
        <v>260</v>
      </c>
      <c r="F168" s="39">
        <v>7</v>
      </c>
      <c r="G168" s="41">
        <v>15</v>
      </c>
      <c r="H168" s="39">
        <v>33</v>
      </c>
      <c r="I168" s="41">
        <v>30</v>
      </c>
      <c r="J168" s="39">
        <v>23</v>
      </c>
      <c r="K168" s="34">
        <v>27</v>
      </c>
      <c r="L168" s="39">
        <v>4</v>
      </c>
      <c r="M168" s="34">
        <v>2</v>
      </c>
      <c r="N168" s="39">
        <v>0</v>
      </c>
      <c r="O168" s="34">
        <v>2</v>
      </c>
      <c r="P168" s="39">
        <v>1</v>
      </c>
      <c r="Q168" s="34">
        <v>1</v>
      </c>
      <c r="R168" s="39">
        <v>1</v>
      </c>
      <c r="S168" s="34">
        <v>1</v>
      </c>
      <c r="T168" s="39">
        <v>0</v>
      </c>
      <c r="U168" s="34">
        <v>1</v>
      </c>
      <c r="V168" s="39">
        <v>0</v>
      </c>
      <c r="W168" s="34">
        <v>1</v>
      </c>
      <c r="X168" s="39">
        <v>2</v>
      </c>
      <c r="Y168" s="34">
        <v>5</v>
      </c>
      <c r="Z168" s="39">
        <v>1</v>
      </c>
      <c r="AA168" s="34">
        <v>2</v>
      </c>
      <c r="AB168" s="39">
        <v>2</v>
      </c>
      <c r="AC168" s="34">
        <v>1</v>
      </c>
      <c r="AD168" s="39">
        <v>2</v>
      </c>
      <c r="AE168" s="34">
        <v>7</v>
      </c>
      <c r="AF168" s="39">
        <v>26</v>
      </c>
      <c r="AG168" s="34">
        <v>66</v>
      </c>
      <c r="AH168" s="39">
        <v>22</v>
      </c>
      <c r="AI168" s="41">
        <v>38</v>
      </c>
      <c r="AJ168" s="39">
        <v>31</v>
      </c>
      <c r="AK168" s="41">
        <v>38</v>
      </c>
      <c r="AL168" s="33">
        <v>29</v>
      </c>
      <c r="AM168" s="151">
        <v>23</v>
      </c>
      <c r="AN168" s="41">
        <v>444</v>
      </c>
      <c r="AO168" s="121">
        <v>252</v>
      </c>
      <c r="AP168" s="42">
        <v>0</v>
      </c>
      <c r="AQ168" s="41">
        <v>0</v>
      </c>
      <c r="AR168" s="235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375</v>
      </c>
      <c r="D169" s="199">
        <f>SUM(F169+H169+J169+L169+N169+P169+R169+T169+V169+X169+Z169+AB169+AD169+AF169+AH169+AJ169+AL169)</f>
        <v>231</v>
      </c>
      <c r="E169" s="200">
        <f>SUM(G169+I169+K169+M169+O169+Q169+S169+U169+W169+Y169+AA169+AC169+AE169+AG169+AI169+AK169+AM169)</f>
        <v>144</v>
      </c>
      <c r="F169" s="105">
        <v>17</v>
      </c>
      <c r="G169" s="201">
        <v>17</v>
      </c>
      <c r="H169" s="105">
        <v>15</v>
      </c>
      <c r="I169" s="201">
        <v>2</v>
      </c>
      <c r="J169" s="105">
        <v>9</v>
      </c>
      <c r="K169" s="202">
        <v>7</v>
      </c>
      <c r="L169" s="105">
        <v>1</v>
      </c>
      <c r="M169" s="202">
        <v>7</v>
      </c>
      <c r="N169" s="105">
        <v>4</v>
      </c>
      <c r="O169" s="202">
        <v>0</v>
      </c>
      <c r="P169" s="105">
        <v>1</v>
      </c>
      <c r="Q169" s="202">
        <v>0</v>
      </c>
      <c r="R169" s="105">
        <v>0</v>
      </c>
      <c r="S169" s="202">
        <v>1</v>
      </c>
      <c r="T169" s="105">
        <v>0</v>
      </c>
      <c r="U169" s="202">
        <v>2</v>
      </c>
      <c r="V169" s="105">
        <v>2</v>
      </c>
      <c r="W169" s="202">
        <v>10</v>
      </c>
      <c r="X169" s="105">
        <v>15</v>
      </c>
      <c r="Y169" s="202">
        <v>7</v>
      </c>
      <c r="Z169" s="105">
        <v>15</v>
      </c>
      <c r="AA169" s="202">
        <v>7</v>
      </c>
      <c r="AB169" s="105">
        <v>33</v>
      </c>
      <c r="AC169" s="202"/>
      <c r="AD169" s="105">
        <v>16</v>
      </c>
      <c r="AE169" s="202">
        <v>16</v>
      </c>
      <c r="AF169" s="105">
        <v>64</v>
      </c>
      <c r="AG169" s="202">
        <v>6</v>
      </c>
      <c r="AH169" s="105">
        <v>23</v>
      </c>
      <c r="AI169" s="201">
        <v>13</v>
      </c>
      <c r="AJ169" s="105">
        <v>6</v>
      </c>
      <c r="AK169" s="201">
        <v>5</v>
      </c>
      <c r="AL169" s="203">
        <v>10</v>
      </c>
      <c r="AM169" s="204">
        <v>44</v>
      </c>
      <c r="AN169" s="201">
        <v>375</v>
      </c>
      <c r="AO169" s="205">
        <v>0</v>
      </c>
      <c r="AP169" s="109">
        <v>0</v>
      </c>
      <c r="AQ169" s="201">
        <v>6</v>
      </c>
      <c r="AR169" s="235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/>
      <c r="AO170" s="191"/>
      <c r="AP170" s="63"/>
      <c r="AQ170" s="59"/>
      <c r="AR170" s="235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084" t="s">
        <v>99</v>
      </c>
      <c r="B171" s="1085"/>
      <c r="C171" s="210">
        <f t="shared" ref="C171:AQ171" si="44">SUM(C160:C170)</f>
        <v>3153</v>
      </c>
      <c r="D171" s="211">
        <f t="shared" si="44"/>
        <v>1361</v>
      </c>
      <c r="E171" s="187">
        <f t="shared" si="44"/>
        <v>1792</v>
      </c>
      <c r="F171" s="71">
        <f t="shared" si="44"/>
        <v>89</v>
      </c>
      <c r="G171" s="132">
        <f t="shared" si="44"/>
        <v>100</v>
      </c>
      <c r="H171" s="71">
        <f t="shared" si="44"/>
        <v>61</v>
      </c>
      <c r="I171" s="132">
        <f t="shared" si="44"/>
        <v>43</v>
      </c>
      <c r="J171" s="545">
        <f t="shared" si="44"/>
        <v>51</v>
      </c>
      <c r="K171" s="546">
        <f t="shared" si="44"/>
        <v>50</v>
      </c>
      <c r="L171" s="545">
        <f t="shared" si="44"/>
        <v>18</v>
      </c>
      <c r="M171" s="546">
        <f t="shared" si="44"/>
        <v>32</v>
      </c>
      <c r="N171" s="545">
        <f t="shared" si="44"/>
        <v>18</v>
      </c>
      <c r="O171" s="546">
        <f t="shared" si="44"/>
        <v>47</v>
      </c>
      <c r="P171" s="545">
        <f t="shared" si="44"/>
        <v>29</v>
      </c>
      <c r="Q171" s="546">
        <f t="shared" si="44"/>
        <v>84</v>
      </c>
      <c r="R171" s="545">
        <f t="shared" si="44"/>
        <v>56</v>
      </c>
      <c r="S171" s="546">
        <f t="shared" si="44"/>
        <v>95</v>
      </c>
      <c r="T171" s="545">
        <f t="shared" si="44"/>
        <v>41</v>
      </c>
      <c r="U171" s="546">
        <f t="shared" si="44"/>
        <v>110</v>
      </c>
      <c r="V171" s="545">
        <f t="shared" si="44"/>
        <v>47</v>
      </c>
      <c r="W171" s="546">
        <f t="shared" si="44"/>
        <v>97</v>
      </c>
      <c r="X171" s="545">
        <f t="shared" si="44"/>
        <v>46</v>
      </c>
      <c r="Y171" s="546">
        <f t="shared" si="44"/>
        <v>96</v>
      </c>
      <c r="Z171" s="545">
        <f t="shared" si="44"/>
        <v>62</v>
      </c>
      <c r="AA171" s="546">
        <f t="shared" si="44"/>
        <v>86</v>
      </c>
      <c r="AB171" s="545">
        <f t="shared" si="44"/>
        <v>106</v>
      </c>
      <c r="AC171" s="546">
        <f t="shared" si="44"/>
        <v>116</v>
      </c>
      <c r="AD171" s="545">
        <f t="shared" si="44"/>
        <v>102</v>
      </c>
      <c r="AE171" s="546">
        <f t="shared" si="44"/>
        <v>145</v>
      </c>
      <c r="AF171" s="545">
        <f t="shared" si="44"/>
        <v>184</v>
      </c>
      <c r="AG171" s="546">
        <f t="shared" si="44"/>
        <v>179</v>
      </c>
      <c r="AH171" s="545">
        <f t="shared" si="44"/>
        <v>144</v>
      </c>
      <c r="AI171" s="546">
        <f t="shared" si="44"/>
        <v>190</v>
      </c>
      <c r="AJ171" s="545">
        <f t="shared" si="44"/>
        <v>154</v>
      </c>
      <c r="AK171" s="546">
        <f t="shared" si="44"/>
        <v>151</v>
      </c>
      <c r="AL171" s="605">
        <f t="shared" si="44"/>
        <v>153</v>
      </c>
      <c r="AM171" s="572">
        <f t="shared" si="44"/>
        <v>171</v>
      </c>
      <c r="AN171" s="132">
        <f t="shared" si="44"/>
        <v>3153</v>
      </c>
      <c r="AO171" s="131">
        <f t="shared" si="44"/>
        <v>2004</v>
      </c>
      <c r="AP171" s="66">
        <f t="shared" si="44"/>
        <v>0</v>
      </c>
      <c r="AQ171" s="132">
        <f t="shared" si="44"/>
        <v>6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606"/>
      <c r="C172" s="606"/>
      <c r="D172" s="606"/>
      <c r="E172" s="606"/>
      <c r="F172" s="606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43" t="s">
        <v>169</v>
      </c>
      <c r="B173" s="1034" t="s">
        <v>149</v>
      </c>
      <c r="C173" s="1021" t="s">
        <v>147</v>
      </c>
      <c r="D173" s="949"/>
      <c r="E173" s="944"/>
      <c r="F173" s="1077" t="s">
        <v>150</v>
      </c>
      <c r="G173" s="1079"/>
      <c r="H173" s="1079"/>
      <c r="I173" s="1079"/>
      <c r="J173" s="1079"/>
      <c r="K173" s="1079"/>
      <c r="L173" s="1079"/>
      <c r="M173" s="1079"/>
      <c r="N173" s="1079"/>
      <c r="O173" s="1079"/>
      <c r="P173" s="1079"/>
      <c r="Q173" s="1079"/>
      <c r="R173" s="1079"/>
      <c r="S173" s="1079"/>
      <c r="T173" s="1079"/>
      <c r="U173" s="1079"/>
      <c r="V173" s="1079"/>
      <c r="W173" s="1079"/>
      <c r="X173" s="1079"/>
      <c r="Y173" s="1079"/>
      <c r="Z173" s="1079"/>
      <c r="AA173" s="1079"/>
      <c r="AB173" s="1079"/>
      <c r="AC173" s="1079"/>
      <c r="AD173" s="1079"/>
      <c r="AE173" s="1079"/>
      <c r="AF173" s="1079"/>
      <c r="AG173" s="1079"/>
      <c r="AH173" s="1079"/>
      <c r="AI173" s="1079"/>
      <c r="AJ173" s="1079"/>
      <c r="AK173" s="1079"/>
      <c r="AL173" s="1079"/>
      <c r="AM173" s="1081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1034" t="s">
        <v>171</v>
      </c>
      <c r="AT173" s="1034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04"/>
      <c r="B174" s="989"/>
      <c r="C174" s="947"/>
      <c r="D174" s="950"/>
      <c r="E174" s="948"/>
      <c r="F174" s="1082" t="s">
        <v>13</v>
      </c>
      <c r="G174" s="1083"/>
      <c r="H174" s="1082" t="s">
        <v>14</v>
      </c>
      <c r="I174" s="1083"/>
      <c r="J174" s="1082" t="s">
        <v>15</v>
      </c>
      <c r="K174" s="1083"/>
      <c r="L174" s="1082" t="s">
        <v>16</v>
      </c>
      <c r="M174" s="1083"/>
      <c r="N174" s="1082" t="s">
        <v>17</v>
      </c>
      <c r="O174" s="1083"/>
      <c r="P174" s="1077" t="s">
        <v>18</v>
      </c>
      <c r="Q174" s="1078"/>
      <c r="R174" s="1077" t="s">
        <v>19</v>
      </c>
      <c r="S174" s="1078"/>
      <c r="T174" s="1077" t="s">
        <v>20</v>
      </c>
      <c r="U174" s="1078"/>
      <c r="V174" s="1077" t="s">
        <v>21</v>
      </c>
      <c r="W174" s="1078"/>
      <c r="X174" s="1077" t="s">
        <v>22</v>
      </c>
      <c r="Y174" s="1078"/>
      <c r="Z174" s="1077" t="s">
        <v>23</v>
      </c>
      <c r="AA174" s="1078"/>
      <c r="AB174" s="1077" t="s">
        <v>24</v>
      </c>
      <c r="AC174" s="1078"/>
      <c r="AD174" s="1077" t="s">
        <v>25</v>
      </c>
      <c r="AE174" s="1078"/>
      <c r="AF174" s="1077" t="s">
        <v>26</v>
      </c>
      <c r="AG174" s="1078"/>
      <c r="AH174" s="1077" t="s">
        <v>27</v>
      </c>
      <c r="AI174" s="1078"/>
      <c r="AJ174" s="1077" t="s">
        <v>28</v>
      </c>
      <c r="AK174" s="1078"/>
      <c r="AL174" s="1077" t="s">
        <v>29</v>
      </c>
      <c r="AM174" s="1081"/>
      <c r="AN174" s="952"/>
      <c r="AO174" s="971"/>
      <c r="AP174" s="972"/>
      <c r="AQ174" s="954"/>
      <c r="AR174" s="952"/>
      <c r="AS174" s="989"/>
      <c r="AT174" s="989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490" t="s">
        <v>154</v>
      </c>
      <c r="D175" s="607" t="s">
        <v>173</v>
      </c>
      <c r="E175" s="219" t="s">
        <v>174</v>
      </c>
      <c r="F175" s="442" t="s">
        <v>173</v>
      </c>
      <c r="G175" s="575" t="s">
        <v>174</v>
      </c>
      <c r="H175" s="548" t="s">
        <v>173</v>
      </c>
      <c r="I175" s="362" t="s">
        <v>174</v>
      </c>
      <c r="J175" s="442" t="s">
        <v>173</v>
      </c>
      <c r="K175" s="575" t="s">
        <v>174</v>
      </c>
      <c r="L175" s="442" t="s">
        <v>173</v>
      </c>
      <c r="M175" s="575" t="s">
        <v>174</v>
      </c>
      <c r="N175" s="442" t="s">
        <v>173</v>
      </c>
      <c r="O175" s="575" t="s">
        <v>174</v>
      </c>
      <c r="P175" s="548" t="s">
        <v>173</v>
      </c>
      <c r="Q175" s="362" t="s">
        <v>174</v>
      </c>
      <c r="R175" s="548" t="s">
        <v>173</v>
      </c>
      <c r="S175" s="362" t="s">
        <v>174</v>
      </c>
      <c r="T175" s="442" t="s">
        <v>173</v>
      </c>
      <c r="U175" s="575" t="s">
        <v>174</v>
      </c>
      <c r="V175" s="548" t="s">
        <v>173</v>
      </c>
      <c r="W175" s="362" t="s">
        <v>174</v>
      </c>
      <c r="X175" s="548" t="s">
        <v>173</v>
      </c>
      <c r="Y175" s="362" t="s">
        <v>174</v>
      </c>
      <c r="Z175" s="442" t="s">
        <v>173</v>
      </c>
      <c r="AA175" s="575" t="s">
        <v>174</v>
      </c>
      <c r="AB175" s="442" t="s">
        <v>173</v>
      </c>
      <c r="AC175" s="575" t="s">
        <v>174</v>
      </c>
      <c r="AD175" s="548" t="s">
        <v>173</v>
      </c>
      <c r="AE175" s="362" t="s">
        <v>174</v>
      </c>
      <c r="AF175" s="548" t="s">
        <v>173</v>
      </c>
      <c r="AG175" s="362" t="s">
        <v>174</v>
      </c>
      <c r="AH175" s="442" t="s">
        <v>173</v>
      </c>
      <c r="AI175" s="575" t="s">
        <v>174</v>
      </c>
      <c r="AJ175" s="548" t="s">
        <v>173</v>
      </c>
      <c r="AK175" s="362" t="s">
        <v>174</v>
      </c>
      <c r="AL175" s="442" t="s">
        <v>173</v>
      </c>
      <c r="AM175" s="551" t="s">
        <v>174</v>
      </c>
      <c r="AN175" s="921"/>
      <c r="AO175" s="361" t="s">
        <v>175</v>
      </c>
      <c r="AP175" s="575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071" t="s">
        <v>177</v>
      </c>
      <c r="B176" s="576" t="s">
        <v>155</v>
      </c>
      <c r="C176" s="577">
        <f t="shared" ref="C176:C186" si="45">SUM(D176+E176)</f>
        <v>0</v>
      </c>
      <c r="D176" s="578">
        <f t="shared" ref="D176:D184" si="46">SUM(F176+H176+J176+L176+N176+P176+R176+T176+V176+X176+Z176+AB176+AD176+AF176+AH176+AJ176+AL176)</f>
        <v>0</v>
      </c>
      <c r="E176" s="579">
        <f t="shared" ref="E176:E184" si="47">SUM(G176+I176+K176+M176+O176+Q176+S176+U176+W176+Y176+AA176+AC176+AE176+AG176+AI176+AK176+AM176)</f>
        <v>0</v>
      </c>
      <c r="F176" s="555"/>
      <c r="G176" s="558"/>
      <c r="H176" s="555"/>
      <c r="I176" s="558"/>
      <c r="J176" s="555"/>
      <c r="K176" s="568"/>
      <c r="L176" s="555"/>
      <c r="M176" s="568"/>
      <c r="N176" s="555"/>
      <c r="O176" s="568"/>
      <c r="P176" s="555"/>
      <c r="Q176" s="568"/>
      <c r="R176" s="555"/>
      <c r="S176" s="568"/>
      <c r="T176" s="555"/>
      <c r="U176" s="568"/>
      <c r="V176" s="555"/>
      <c r="W176" s="568"/>
      <c r="X176" s="555"/>
      <c r="Y176" s="568"/>
      <c r="Z176" s="555"/>
      <c r="AA176" s="568"/>
      <c r="AB176" s="555"/>
      <c r="AC176" s="568"/>
      <c r="AD176" s="555"/>
      <c r="AE176" s="568"/>
      <c r="AF176" s="555"/>
      <c r="AG176" s="568"/>
      <c r="AH176" s="555"/>
      <c r="AI176" s="568"/>
      <c r="AJ176" s="555"/>
      <c r="AK176" s="568"/>
      <c r="AL176" s="580"/>
      <c r="AM176" s="557"/>
      <c r="AN176" s="558"/>
      <c r="AO176" s="570"/>
      <c r="AP176" s="558"/>
      <c r="AQ176" s="570"/>
      <c r="AR176" s="558"/>
      <c r="AS176" s="558"/>
      <c r="AT176" s="558"/>
      <c r="AU176" s="235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37</v>
      </c>
      <c r="D177" s="207">
        <f t="shared" si="46"/>
        <v>5</v>
      </c>
      <c r="E177" s="208">
        <f t="shared" si="47"/>
        <v>32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1</v>
      </c>
      <c r="M177" s="58">
        <v>0</v>
      </c>
      <c r="N177" s="56">
        <v>0</v>
      </c>
      <c r="O177" s="58">
        <v>4</v>
      </c>
      <c r="P177" s="56">
        <v>0</v>
      </c>
      <c r="Q177" s="58">
        <v>6</v>
      </c>
      <c r="R177" s="56">
        <v>1</v>
      </c>
      <c r="S177" s="58">
        <v>5</v>
      </c>
      <c r="T177" s="56">
        <v>0</v>
      </c>
      <c r="U177" s="58">
        <v>4</v>
      </c>
      <c r="V177" s="56">
        <v>0</v>
      </c>
      <c r="W177" s="58">
        <v>2</v>
      </c>
      <c r="X177" s="56">
        <v>2</v>
      </c>
      <c r="Y177" s="58">
        <v>2</v>
      </c>
      <c r="Z177" s="56">
        <v>0</v>
      </c>
      <c r="AA177" s="58">
        <v>2</v>
      </c>
      <c r="AB177" s="56">
        <v>1</v>
      </c>
      <c r="AC177" s="58">
        <v>3</v>
      </c>
      <c r="AD177" s="56">
        <v>0</v>
      </c>
      <c r="AE177" s="58">
        <v>4</v>
      </c>
      <c r="AF177" s="56">
        <v>0</v>
      </c>
      <c r="AG177" s="58">
        <v>0</v>
      </c>
      <c r="AH177" s="56">
        <v>0</v>
      </c>
      <c r="AI177" s="58">
        <v>0</v>
      </c>
      <c r="AJ177" s="56">
        <v>0</v>
      </c>
      <c r="AK177" s="58">
        <v>0</v>
      </c>
      <c r="AL177" s="60">
        <v>0</v>
      </c>
      <c r="AM177" s="209">
        <v>0</v>
      </c>
      <c r="AN177" s="59">
        <v>37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35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072" t="s">
        <v>178</v>
      </c>
      <c r="B178" s="576" t="s">
        <v>155</v>
      </c>
      <c r="C178" s="577">
        <f t="shared" si="45"/>
        <v>0</v>
      </c>
      <c r="D178" s="578">
        <f t="shared" si="46"/>
        <v>0</v>
      </c>
      <c r="E178" s="579">
        <f>SUM(G178+I178+K178+M178+O178+Q178+S178+U178+W178+Y178+AA178+AC178+AE178+AG178+AI178+AK178+AM178)</f>
        <v>0</v>
      </c>
      <c r="F178" s="555"/>
      <c r="G178" s="558"/>
      <c r="H178" s="555"/>
      <c r="I178" s="558"/>
      <c r="J178" s="555"/>
      <c r="K178" s="568"/>
      <c r="L178" s="555"/>
      <c r="M178" s="568"/>
      <c r="N178" s="555"/>
      <c r="O178" s="568"/>
      <c r="P178" s="555"/>
      <c r="Q178" s="568"/>
      <c r="R178" s="555"/>
      <c r="S178" s="568"/>
      <c r="T178" s="555"/>
      <c r="U178" s="568"/>
      <c r="V178" s="555"/>
      <c r="W178" s="568"/>
      <c r="X178" s="555"/>
      <c r="Y178" s="568"/>
      <c r="Z178" s="555"/>
      <c r="AA178" s="568"/>
      <c r="AB178" s="555"/>
      <c r="AC178" s="568"/>
      <c r="AD178" s="555"/>
      <c r="AE178" s="568"/>
      <c r="AF178" s="555"/>
      <c r="AG178" s="568"/>
      <c r="AH178" s="555"/>
      <c r="AI178" s="568"/>
      <c r="AJ178" s="555"/>
      <c r="AK178" s="568"/>
      <c r="AL178" s="580"/>
      <c r="AM178" s="557"/>
      <c r="AN178" s="558"/>
      <c r="AO178" s="570">
        <v>0</v>
      </c>
      <c r="AP178" s="558">
        <v>0</v>
      </c>
      <c r="AQ178" s="570">
        <v>0</v>
      </c>
      <c r="AR178" s="558">
        <v>0</v>
      </c>
      <c r="AS178" s="558">
        <v>0</v>
      </c>
      <c r="AT178" s="558">
        <v>0</v>
      </c>
      <c r="AU178" s="235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35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/>
      <c r="AO180" s="63">
        <v>0</v>
      </c>
      <c r="AP180" s="59">
        <v>0</v>
      </c>
      <c r="AQ180" s="63">
        <v>0</v>
      </c>
      <c r="AR180" s="59">
        <v>0</v>
      </c>
      <c r="AS180" s="59">
        <v>0</v>
      </c>
      <c r="AT180" s="59">
        <v>0</v>
      </c>
      <c r="AU180" s="235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576" t="s">
        <v>155</v>
      </c>
      <c r="C181" s="577">
        <f t="shared" si="45"/>
        <v>0</v>
      </c>
      <c r="D181" s="578">
        <f t="shared" si="46"/>
        <v>0</v>
      </c>
      <c r="E181" s="579">
        <f t="shared" si="47"/>
        <v>0</v>
      </c>
      <c r="F181" s="555"/>
      <c r="G181" s="558"/>
      <c r="H181" s="555"/>
      <c r="I181" s="558"/>
      <c r="J181" s="555"/>
      <c r="K181" s="568"/>
      <c r="L181" s="555"/>
      <c r="M181" s="568"/>
      <c r="N181" s="555"/>
      <c r="O181" s="568"/>
      <c r="P181" s="555"/>
      <c r="Q181" s="568"/>
      <c r="R181" s="555"/>
      <c r="S181" s="568"/>
      <c r="T181" s="555"/>
      <c r="U181" s="568"/>
      <c r="V181" s="555"/>
      <c r="W181" s="558"/>
      <c r="X181" s="555"/>
      <c r="Y181" s="568"/>
      <c r="Z181" s="555"/>
      <c r="AA181" s="568"/>
      <c r="AB181" s="555"/>
      <c r="AC181" s="568"/>
      <c r="AD181" s="555"/>
      <c r="AE181" s="568"/>
      <c r="AF181" s="555"/>
      <c r="AG181" s="568"/>
      <c r="AH181" s="555"/>
      <c r="AI181" s="568"/>
      <c r="AJ181" s="555"/>
      <c r="AK181" s="568"/>
      <c r="AL181" s="580"/>
      <c r="AM181" s="557"/>
      <c r="AN181" s="558"/>
      <c r="AO181" s="570">
        <v>0</v>
      </c>
      <c r="AP181" s="558">
        <v>0</v>
      </c>
      <c r="AQ181" s="570">
        <v>0</v>
      </c>
      <c r="AR181" s="558">
        <v>0</v>
      </c>
      <c r="AS181" s="558">
        <v>0</v>
      </c>
      <c r="AT181" s="558">
        <v>0</v>
      </c>
      <c r="AU181" s="235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202</v>
      </c>
      <c r="D182" s="182">
        <f t="shared" si="46"/>
        <v>155</v>
      </c>
      <c r="E182" s="183">
        <f t="shared" si="47"/>
        <v>47</v>
      </c>
      <c r="F182" s="56">
        <v>0</v>
      </c>
      <c r="G182" s="59">
        <v>1</v>
      </c>
      <c r="H182" s="56">
        <v>0</v>
      </c>
      <c r="I182" s="59">
        <v>0</v>
      </c>
      <c r="J182" s="56">
        <v>0</v>
      </c>
      <c r="K182" s="58">
        <v>0</v>
      </c>
      <c r="L182" s="56">
        <v>0</v>
      </c>
      <c r="M182" s="58">
        <v>0</v>
      </c>
      <c r="N182" s="56">
        <v>5</v>
      </c>
      <c r="O182" s="58">
        <v>2</v>
      </c>
      <c r="P182" s="56">
        <v>19</v>
      </c>
      <c r="Q182" s="58">
        <v>6</v>
      </c>
      <c r="R182" s="56">
        <v>36</v>
      </c>
      <c r="S182" s="58">
        <v>8</v>
      </c>
      <c r="T182" s="56">
        <v>35</v>
      </c>
      <c r="U182" s="58">
        <v>8</v>
      </c>
      <c r="V182" s="56">
        <v>17</v>
      </c>
      <c r="W182" s="58">
        <v>4</v>
      </c>
      <c r="X182" s="56">
        <v>11</v>
      </c>
      <c r="Y182" s="58">
        <v>5</v>
      </c>
      <c r="Z182" s="56">
        <v>10</v>
      </c>
      <c r="AA182" s="58">
        <v>6</v>
      </c>
      <c r="AB182" s="56">
        <v>14</v>
      </c>
      <c r="AC182" s="58">
        <v>3</v>
      </c>
      <c r="AD182" s="56">
        <v>4</v>
      </c>
      <c r="AE182" s="58">
        <v>1</v>
      </c>
      <c r="AF182" s="56">
        <v>1</v>
      </c>
      <c r="AG182" s="58">
        <v>1</v>
      </c>
      <c r="AH182" s="56">
        <v>2</v>
      </c>
      <c r="AI182" s="58">
        <v>0</v>
      </c>
      <c r="AJ182" s="56">
        <v>0</v>
      </c>
      <c r="AK182" s="58">
        <v>1</v>
      </c>
      <c r="AL182" s="60">
        <v>1</v>
      </c>
      <c r="AM182" s="209">
        <v>1</v>
      </c>
      <c r="AN182" s="59">
        <v>202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35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576" t="s">
        <v>155</v>
      </c>
      <c r="C183" s="577">
        <f t="shared" si="45"/>
        <v>0</v>
      </c>
      <c r="D183" s="578">
        <f t="shared" si="46"/>
        <v>0</v>
      </c>
      <c r="E183" s="579">
        <f t="shared" si="47"/>
        <v>0</v>
      </c>
      <c r="F183" s="555"/>
      <c r="G183" s="558"/>
      <c r="H183" s="555"/>
      <c r="I183" s="558"/>
      <c r="J183" s="555"/>
      <c r="K183" s="568"/>
      <c r="L183" s="555"/>
      <c r="M183" s="568"/>
      <c r="N183" s="555"/>
      <c r="O183" s="568"/>
      <c r="P183" s="555"/>
      <c r="Q183" s="568"/>
      <c r="R183" s="555"/>
      <c r="S183" s="568"/>
      <c r="T183" s="555"/>
      <c r="U183" s="568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558"/>
      <c r="AO183" s="570">
        <v>0</v>
      </c>
      <c r="AP183" s="558">
        <v>0</v>
      </c>
      <c r="AQ183" s="570">
        <v>0</v>
      </c>
      <c r="AR183" s="558">
        <v>0</v>
      </c>
      <c r="AS183" s="558">
        <v>0</v>
      </c>
      <c r="AT183" s="558">
        <v>0</v>
      </c>
      <c r="AU183" s="235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4</v>
      </c>
      <c r="D184" s="182">
        <f t="shared" si="46"/>
        <v>3</v>
      </c>
      <c r="E184" s="183">
        <f t="shared" si="47"/>
        <v>1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1</v>
      </c>
      <c r="M184" s="58">
        <v>0</v>
      </c>
      <c r="N184" s="56">
        <v>1</v>
      </c>
      <c r="O184" s="58">
        <v>0</v>
      </c>
      <c r="P184" s="56">
        <v>0</v>
      </c>
      <c r="Q184" s="58">
        <v>0</v>
      </c>
      <c r="R184" s="56">
        <v>0</v>
      </c>
      <c r="S184" s="58">
        <v>0</v>
      </c>
      <c r="T184" s="56">
        <v>0</v>
      </c>
      <c r="U184" s="58">
        <v>1</v>
      </c>
      <c r="V184" s="113">
        <v>0</v>
      </c>
      <c r="W184" s="28">
        <v>0</v>
      </c>
      <c r="X184" s="29">
        <v>0</v>
      </c>
      <c r="Y184" s="30">
        <v>0</v>
      </c>
      <c r="Z184" s="29">
        <v>0</v>
      </c>
      <c r="AA184" s="30">
        <v>0</v>
      </c>
      <c r="AB184" s="29">
        <v>1</v>
      </c>
      <c r="AC184" s="30">
        <v>0</v>
      </c>
      <c r="AD184" s="29">
        <v>0</v>
      </c>
      <c r="AE184" s="30">
        <v>0</v>
      </c>
      <c r="AF184" s="29">
        <v>0</v>
      </c>
      <c r="AG184" s="30">
        <v>0</v>
      </c>
      <c r="AH184" s="29">
        <v>0</v>
      </c>
      <c r="AI184" s="30">
        <v>0</v>
      </c>
      <c r="AJ184" s="29">
        <v>0</v>
      </c>
      <c r="AK184" s="30">
        <v>0</v>
      </c>
      <c r="AL184" s="53">
        <v>0</v>
      </c>
      <c r="AM184" s="178">
        <v>0</v>
      </c>
      <c r="AN184" s="28">
        <v>4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35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034" t="s">
        <v>182</v>
      </c>
      <c r="B185" s="576" t="s">
        <v>155</v>
      </c>
      <c r="C185" s="501">
        <f t="shared" si="45"/>
        <v>0</v>
      </c>
      <c r="D185" s="604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502"/>
      <c r="G185" s="228"/>
      <c r="H185" s="502"/>
      <c r="I185" s="228"/>
      <c r="J185" s="502"/>
      <c r="K185" s="228"/>
      <c r="L185" s="608"/>
      <c r="M185" s="455"/>
      <c r="N185" s="456"/>
      <c r="O185" s="455"/>
      <c r="P185" s="456"/>
      <c r="Q185" s="455"/>
      <c r="R185" s="456"/>
      <c r="S185" s="455"/>
      <c r="T185" s="456"/>
      <c r="U185" s="455"/>
      <c r="V185" s="456"/>
      <c r="W185" s="455"/>
      <c r="X185" s="456"/>
      <c r="Y185" s="455"/>
      <c r="Z185" s="456"/>
      <c r="AA185" s="455"/>
      <c r="AB185" s="456"/>
      <c r="AC185" s="455"/>
      <c r="AD185" s="456"/>
      <c r="AE185" s="455"/>
      <c r="AF185" s="456"/>
      <c r="AG185" s="455"/>
      <c r="AH185" s="456"/>
      <c r="AI185" s="455"/>
      <c r="AJ185" s="456"/>
      <c r="AK185" s="455"/>
      <c r="AL185" s="445"/>
      <c r="AM185" s="457"/>
      <c r="AN185" s="169"/>
      <c r="AO185" s="327"/>
      <c r="AP185" s="169"/>
      <c r="AQ185" s="327"/>
      <c r="AR185" s="169"/>
      <c r="AS185" s="169"/>
      <c r="AT185" s="169"/>
      <c r="AU185" s="235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609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/>
      <c r="AO186" s="63"/>
      <c r="AP186" s="59"/>
      <c r="AQ186" s="63"/>
      <c r="AR186" s="59"/>
      <c r="AS186" s="59"/>
      <c r="AT186" s="59"/>
      <c r="AU186" s="235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21341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N73" sqref="A1:XFD1048576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",[10]NOMBRE!B2," - ","( ",[10]NOMBRE!C2,[10]NOMBRE!D2,[10]NOMBRE!E2,[10]NOMBRE!F2,[10]NOMBRE!G2,"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",[10]NOMBRE!B6," - ","( ",[10]NOMBRE!C6,[10]NOMBRE!D6," )")</f>
        <v>MES: JULIO - ( 07 )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",[10]NOMBRE!B7)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073" t="s">
        <v>234</v>
      </c>
      <c r="C8" s="1074"/>
      <c r="D8" s="1074"/>
      <c r="E8" s="1074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1074"/>
      <c r="T8" s="1074"/>
      <c r="U8" s="1074"/>
      <c r="V8" s="1075"/>
      <c r="W8" s="1008" t="s">
        <v>5</v>
      </c>
      <c r="X8" s="916"/>
      <c r="Y8" s="916"/>
      <c r="Z8" s="916"/>
      <c r="AA8" s="916"/>
      <c r="AB8" s="916"/>
      <c r="AC8" s="916"/>
      <c r="AD8" s="917"/>
      <c r="AE8" s="1086" t="s">
        <v>6</v>
      </c>
      <c r="AF8" s="108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1009"/>
      <c r="B9" s="1034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034" t="s">
        <v>9</v>
      </c>
      <c r="U9" s="1077" t="s">
        <v>10</v>
      </c>
      <c r="V9" s="1078"/>
      <c r="W9" s="1079" t="s">
        <v>11</v>
      </c>
      <c r="X9" s="1079"/>
      <c r="Y9" s="1079"/>
      <c r="Z9" s="1078"/>
      <c r="AA9" s="1077" t="s">
        <v>12</v>
      </c>
      <c r="AB9" s="1079"/>
      <c r="AC9" s="1079"/>
      <c r="AD9" s="1078"/>
      <c r="AE9" s="1086"/>
      <c r="AF9" s="108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610" t="s">
        <v>13</v>
      </c>
      <c r="D10" s="583" t="s">
        <v>14</v>
      </c>
      <c r="E10" s="611" t="s">
        <v>15</v>
      </c>
      <c r="F10" s="611" t="s">
        <v>16</v>
      </c>
      <c r="G10" s="611" t="s">
        <v>17</v>
      </c>
      <c r="H10" s="612" t="s">
        <v>18</v>
      </c>
      <c r="I10" s="612" t="s">
        <v>19</v>
      </c>
      <c r="J10" s="612" t="s">
        <v>20</v>
      </c>
      <c r="K10" s="612" t="s">
        <v>21</v>
      </c>
      <c r="L10" s="612" t="s">
        <v>22</v>
      </c>
      <c r="M10" s="612" t="s">
        <v>23</v>
      </c>
      <c r="N10" s="612" t="s">
        <v>24</v>
      </c>
      <c r="O10" s="612" t="s">
        <v>25</v>
      </c>
      <c r="P10" s="612" t="s">
        <v>26</v>
      </c>
      <c r="Q10" s="612" t="s">
        <v>27</v>
      </c>
      <c r="R10" s="612" t="s">
        <v>28</v>
      </c>
      <c r="S10" s="613" t="s">
        <v>29</v>
      </c>
      <c r="T10" s="921"/>
      <c r="U10" s="584" t="s">
        <v>30</v>
      </c>
      <c r="V10" s="613" t="s">
        <v>31</v>
      </c>
      <c r="W10" s="585" t="s">
        <v>32</v>
      </c>
      <c r="X10" s="614" t="s">
        <v>33</v>
      </c>
      <c r="Y10" s="611" t="s">
        <v>34</v>
      </c>
      <c r="Z10" s="613" t="s">
        <v>35</v>
      </c>
      <c r="AA10" s="614" t="s">
        <v>32</v>
      </c>
      <c r="AB10" s="614" t="s">
        <v>33</v>
      </c>
      <c r="AC10" s="611" t="s">
        <v>34</v>
      </c>
      <c r="AD10" s="613" t="s">
        <v>36</v>
      </c>
      <c r="AE10" s="610" t="s">
        <v>37</v>
      </c>
      <c r="AF10" s="613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307</v>
      </c>
      <c r="C11" s="615">
        <v>160</v>
      </c>
      <c r="D11" s="616">
        <v>67</v>
      </c>
      <c r="E11" s="616">
        <v>68</v>
      </c>
      <c r="F11" s="616">
        <v>11</v>
      </c>
      <c r="G11" s="617">
        <v>0</v>
      </c>
      <c r="H11" s="617">
        <v>0</v>
      </c>
      <c r="I11" s="617">
        <v>1</v>
      </c>
      <c r="J11" s="617">
        <v>0</v>
      </c>
      <c r="K11" s="617">
        <v>0</v>
      </c>
      <c r="L11" s="617">
        <v>0</v>
      </c>
      <c r="M11" s="617">
        <v>0</v>
      </c>
      <c r="N11" s="617">
        <v>0</v>
      </c>
      <c r="O11" s="617">
        <v>0</v>
      </c>
      <c r="P11" s="617">
        <v>0</v>
      </c>
      <c r="Q11" s="617">
        <v>0</v>
      </c>
      <c r="R11" s="617">
        <v>0</v>
      </c>
      <c r="S11" s="618">
        <v>0</v>
      </c>
      <c r="T11" s="28">
        <v>307</v>
      </c>
      <c r="U11" s="29">
        <v>146</v>
      </c>
      <c r="V11" s="30">
        <v>161</v>
      </c>
      <c r="W11" s="25">
        <f>SUM(X11+Y11+Z11)</f>
        <v>113</v>
      </c>
      <c r="X11" s="29">
        <v>10</v>
      </c>
      <c r="Y11" s="31">
        <v>103</v>
      </c>
      <c r="Z11" s="30">
        <v>0</v>
      </c>
      <c r="AA11" s="236">
        <f>SUM(AB11+AC11+AD11)</f>
        <v>0</v>
      </c>
      <c r="AB11" s="29">
        <v>0</v>
      </c>
      <c r="AC11" s="31">
        <v>0</v>
      </c>
      <c r="AD11" s="30">
        <v>0</v>
      </c>
      <c r="AE11" s="33">
        <v>0</v>
      </c>
      <c r="AF11" s="34">
        <v>0</v>
      </c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1390</v>
      </c>
      <c r="C12" s="39">
        <v>0</v>
      </c>
      <c r="D12" s="40">
        <v>0</v>
      </c>
      <c r="E12" s="40">
        <v>0</v>
      </c>
      <c r="F12" s="40">
        <v>15</v>
      </c>
      <c r="G12" s="40">
        <v>50</v>
      </c>
      <c r="H12" s="40">
        <v>79</v>
      </c>
      <c r="I12" s="40">
        <v>79</v>
      </c>
      <c r="J12" s="40">
        <v>101</v>
      </c>
      <c r="K12" s="40">
        <v>96</v>
      </c>
      <c r="L12" s="40">
        <v>89</v>
      </c>
      <c r="M12" s="40">
        <v>65</v>
      </c>
      <c r="N12" s="40">
        <v>138</v>
      </c>
      <c r="O12" s="40">
        <v>161</v>
      </c>
      <c r="P12" s="40">
        <v>132</v>
      </c>
      <c r="Q12" s="40">
        <v>138</v>
      </c>
      <c r="R12" s="40">
        <v>115</v>
      </c>
      <c r="S12" s="34">
        <v>132</v>
      </c>
      <c r="T12" s="41">
        <v>1390</v>
      </c>
      <c r="U12" s="39">
        <v>523</v>
      </c>
      <c r="V12" s="34">
        <v>867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6">
        <f t="shared" ref="AA12:AA37" si="11">SUM(AB12+AC12+AD12)</f>
        <v>452</v>
      </c>
      <c r="AB12" s="39">
        <v>26</v>
      </c>
      <c r="AC12" s="42">
        <v>426</v>
      </c>
      <c r="AD12" s="34">
        <v>0</v>
      </c>
      <c r="AE12" s="33">
        <v>0</v>
      </c>
      <c r="AF12" s="34">
        <v>424</v>
      </c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6">
        <f t="shared" si="11"/>
        <v>0</v>
      </c>
      <c r="AB13" s="39">
        <v>0</v>
      </c>
      <c r="AC13" s="42">
        <v>0</v>
      </c>
      <c r="AD13" s="34">
        <v>0</v>
      </c>
      <c r="AE13" s="33">
        <v>0</v>
      </c>
      <c r="AF13" s="34">
        <v>0</v>
      </c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41</v>
      </c>
      <c r="C14" s="39">
        <v>23</v>
      </c>
      <c r="D14" s="40">
        <v>9</v>
      </c>
      <c r="E14" s="40">
        <v>9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41</v>
      </c>
      <c r="U14" s="39">
        <v>28</v>
      </c>
      <c r="V14" s="34">
        <v>13</v>
      </c>
      <c r="W14" s="38">
        <f t="shared" si="10"/>
        <v>7</v>
      </c>
      <c r="X14" s="39">
        <v>0</v>
      </c>
      <c r="Y14" s="40">
        <v>7</v>
      </c>
      <c r="Z14" s="34">
        <v>0</v>
      </c>
      <c r="AA14" s="236">
        <f t="shared" si="11"/>
        <v>0</v>
      </c>
      <c r="AB14" s="39">
        <v>0</v>
      </c>
      <c r="AC14" s="42">
        <v>0</v>
      </c>
      <c r="AD14" s="34">
        <v>0</v>
      </c>
      <c r="AE14" s="33">
        <v>0</v>
      </c>
      <c r="AF14" s="34">
        <v>0</v>
      </c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50</v>
      </c>
      <c r="C15" s="39">
        <v>0</v>
      </c>
      <c r="D15" s="40">
        <v>0</v>
      </c>
      <c r="E15" s="40">
        <v>0</v>
      </c>
      <c r="F15" s="40">
        <v>0</v>
      </c>
      <c r="G15" s="40">
        <v>0</v>
      </c>
      <c r="H15" s="40">
        <v>1</v>
      </c>
      <c r="I15" s="40">
        <v>2</v>
      </c>
      <c r="J15" s="40">
        <v>2</v>
      </c>
      <c r="K15" s="40">
        <v>2</v>
      </c>
      <c r="L15" s="40">
        <v>4</v>
      </c>
      <c r="M15" s="40">
        <v>2</v>
      </c>
      <c r="N15" s="40">
        <v>4</v>
      </c>
      <c r="O15" s="40">
        <v>7</v>
      </c>
      <c r="P15" s="40">
        <v>6</v>
      </c>
      <c r="Q15" s="40">
        <v>5</v>
      </c>
      <c r="R15" s="40">
        <v>5</v>
      </c>
      <c r="S15" s="34">
        <v>10</v>
      </c>
      <c r="T15" s="41">
        <v>50</v>
      </c>
      <c r="U15" s="39">
        <v>20</v>
      </c>
      <c r="V15" s="34">
        <v>30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12</v>
      </c>
      <c r="AB15" s="39">
        <v>4</v>
      </c>
      <c r="AC15" s="42">
        <v>8</v>
      </c>
      <c r="AD15" s="34">
        <v>0</v>
      </c>
      <c r="AE15" s="33">
        <v>0</v>
      </c>
      <c r="AF15" s="34">
        <v>0</v>
      </c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50</v>
      </c>
      <c r="C16" s="39">
        <v>32</v>
      </c>
      <c r="D16" s="40">
        <v>9</v>
      </c>
      <c r="E16" s="40">
        <v>6</v>
      </c>
      <c r="F16" s="40">
        <v>3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50</v>
      </c>
      <c r="U16" s="39">
        <v>25</v>
      </c>
      <c r="V16" s="34">
        <v>25</v>
      </c>
      <c r="W16" s="38">
        <f t="shared" si="10"/>
        <v>10</v>
      </c>
      <c r="X16" s="39">
        <v>6</v>
      </c>
      <c r="Y16" s="40">
        <v>4</v>
      </c>
      <c r="Z16" s="34">
        <v>0</v>
      </c>
      <c r="AA16" s="45">
        <f t="shared" si="11"/>
        <v>0</v>
      </c>
      <c r="AB16" s="39">
        <v>0</v>
      </c>
      <c r="AC16" s="42">
        <v>0</v>
      </c>
      <c r="AD16" s="34">
        <v>0</v>
      </c>
      <c r="AE16" s="33">
        <v>0</v>
      </c>
      <c r="AF16" s="34">
        <v>0</v>
      </c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328</v>
      </c>
      <c r="C17" s="39">
        <v>0</v>
      </c>
      <c r="D17" s="40">
        <v>0</v>
      </c>
      <c r="E17" s="40">
        <v>0</v>
      </c>
      <c r="F17" s="40">
        <v>0</v>
      </c>
      <c r="G17" s="40">
        <v>1</v>
      </c>
      <c r="H17" s="40">
        <v>2</v>
      </c>
      <c r="I17" s="40">
        <v>4</v>
      </c>
      <c r="J17" s="40">
        <v>4</v>
      </c>
      <c r="K17" s="40">
        <v>6</v>
      </c>
      <c r="L17" s="40">
        <v>11</v>
      </c>
      <c r="M17" s="40">
        <v>21</v>
      </c>
      <c r="N17" s="40">
        <v>31</v>
      </c>
      <c r="O17" s="40">
        <v>43</v>
      </c>
      <c r="P17" s="40">
        <v>42</v>
      </c>
      <c r="Q17" s="40">
        <v>47</v>
      </c>
      <c r="R17" s="40">
        <v>57</v>
      </c>
      <c r="S17" s="34">
        <v>59</v>
      </c>
      <c r="T17" s="41">
        <v>328</v>
      </c>
      <c r="U17" s="39">
        <v>195</v>
      </c>
      <c r="V17" s="34">
        <v>133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103</v>
      </c>
      <c r="AB17" s="39">
        <v>13</v>
      </c>
      <c r="AC17" s="42">
        <v>90</v>
      </c>
      <c r="AD17" s="34">
        <v>0</v>
      </c>
      <c r="AE17" s="33">
        <v>0</v>
      </c>
      <c r="AF17" s="34">
        <v>0</v>
      </c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>
        <v>0</v>
      </c>
      <c r="AF18" s="34">
        <v>0</v>
      </c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130</v>
      </c>
      <c r="C19" s="39">
        <v>0</v>
      </c>
      <c r="D19" s="40">
        <v>0</v>
      </c>
      <c r="E19" s="40">
        <v>0</v>
      </c>
      <c r="F19" s="40">
        <v>6</v>
      </c>
      <c r="G19" s="40">
        <v>7</v>
      </c>
      <c r="H19" s="40">
        <v>7</v>
      </c>
      <c r="I19" s="40">
        <v>8</v>
      </c>
      <c r="J19" s="40">
        <v>12</v>
      </c>
      <c r="K19" s="40">
        <v>15</v>
      </c>
      <c r="L19" s="40">
        <v>15</v>
      </c>
      <c r="M19" s="40">
        <v>12</v>
      </c>
      <c r="N19" s="40">
        <v>14</v>
      </c>
      <c r="O19" s="40">
        <v>8</v>
      </c>
      <c r="P19" s="40">
        <v>11</v>
      </c>
      <c r="Q19" s="40">
        <v>8</v>
      </c>
      <c r="R19" s="40">
        <v>5</v>
      </c>
      <c r="S19" s="34">
        <v>2</v>
      </c>
      <c r="T19" s="41">
        <v>130</v>
      </c>
      <c r="U19" s="39">
        <v>18</v>
      </c>
      <c r="V19" s="34">
        <v>112</v>
      </c>
      <c r="W19" s="38">
        <f t="shared" si="10"/>
        <v>0</v>
      </c>
      <c r="X19" s="39">
        <v>0</v>
      </c>
      <c r="Y19" s="40">
        <v>0</v>
      </c>
      <c r="Z19" s="34">
        <v>0</v>
      </c>
      <c r="AA19" s="45">
        <f t="shared" si="11"/>
        <v>46</v>
      </c>
      <c r="AB19" s="39">
        <v>3</v>
      </c>
      <c r="AC19" s="42">
        <v>43</v>
      </c>
      <c r="AD19" s="34">
        <v>0</v>
      </c>
      <c r="AE19" s="33">
        <v>0</v>
      </c>
      <c r="AF19" s="34">
        <v>0</v>
      </c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>
        <v>0</v>
      </c>
      <c r="AF20" s="34">
        <v>0</v>
      </c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117</v>
      </c>
      <c r="C21" s="39">
        <v>0</v>
      </c>
      <c r="D21" s="40">
        <v>0</v>
      </c>
      <c r="E21" s="40">
        <v>0</v>
      </c>
      <c r="F21" s="40">
        <v>0</v>
      </c>
      <c r="G21" s="40">
        <v>3</v>
      </c>
      <c r="H21" s="40">
        <v>4</v>
      </c>
      <c r="I21" s="40">
        <v>6</v>
      </c>
      <c r="J21" s="40">
        <v>3</v>
      </c>
      <c r="K21" s="40">
        <v>4</v>
      </c>
      <c r="L21" s="40">
        <v>11</v>
      </c>
      <c r="M21" s="40">
        <v>15</v>
      </c>
      <c r="N21" s="40">
        <v>10</v>
      </c>
      <c r="O21" s="40">
        <v>13</v>
      </c>
      <c r="P21" s="40">
        <v>25</v>
      </c>
      <c r="Q21" s="40">
        <v>13</v>
      </c>
      <c r="R21" s="40">
        <v>6</v>
      </c>
      <c r="S21" s="34">
        <v>4</v>
      </c>
      <c r="T21" s="41">
        <v>117</v>
      </c>
      <c r="U21" s="39">
        <v>46</v>
      </c>
      <c r="V21" s="34">
        <v>71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63</v>
      </c>
      <c r="AB21" s="39">
        <v>25</v>
      </c>
      <c r="AC21" s="42">
        <v>38</v>
      </c>
      <c r="AD21" s="34">
        <v>0</v>
      </c>
      <c r="AE21" s="33">
        <v>0</v>
      </c>
      <c r="AF21" s="34">
        <v>0</v>
      </c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>
        <v>0</v>
      </c>
      <c r="AF22" s="34">
        <v>0</v>
      </c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>
        <v>0</v>
      </c>
      <c r="AF23" s="34">
        <v>0</v>
      </c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>
        <v>0</v>
      </c>
      <c r="AF24" s="34">
        <v>0</v>
      </c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>
        <v>0</v>
      </c>
      <c r="AF25" s="34">
        <v>0</v>
      </c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>
        <v>0</v>
      </c>
      <c r="AF26" s="34">
        <v>0</v>
      </c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>
        <v>0</v>
      </c>
      <c r="AF27" s="34">
        <v>0</v>
      </c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>
        <v>0</v>
      </c>
      <c r="AF28" s="34">
        <v>0</v>
      </c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>
        <v>0</v>
      </c>
      <c r="AF29" s="34">
        <v>0</v>
      </c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>
        <v>0</v>
      </c>
      <c r="AF30" s="34">
        <v>0</v>
      </c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139</v>
      </c>
      <c r="C31" s="39">
        <v>2</v>
      </c>
      <c r="D31" s="40">
        <v>4</v>
      </c>
      <c r="E31" s="40">
        <v>5</v>
      </c>
      <c r="F31" s="40">
        <v>2</v>
      </c>
      <c r="G31" s="40">
        <v>5</v>
      </c>
      <c r="H31" s="40">
        <v>4</v>
      </c>
      <c r="I31" s="40">
        <v>6</v>
      </c>
      <c r="J31" s="40">
        <v>6</v>
      </c>
      <c r="K31" s="40">
        <v>6</v>
      </c>
      <c r="L31" s="40">
        <v>9</v>
      </c>
      <c r="M31" s="40">
        <v>6</v>
      </c>
      <c r="N31" s="40">
        <v>17</v>
      </c>
      <c r="O31" s="40">
        <v>6</v>
      </c>
      <c r="P31" s="40">
        <v>17</v>
      </c>
      <c r="Q31" s="40">
        <v>16</v>
      </c>
      <c r="R31" s="40">
        <v>14</v>
      </c>
      <c r="S31" s="34">
        <v>14</v>
      </c>
      <c r="T31" s="41">
        <v>139</v>
      </c>
      <c r="U31" s="39">
        <v>55</v>
      </c>
      <c r="V31" s="34">
        <v>84</v>
      </c>
      <c r="W31" s="38">
        <f t="shared" si="10"/>
        <v>8</v>
      </c>
      <c r="X31" s="39">
        <v>4</v>
      </c>
      <c r="Y31" s="40">
        <v>4</v>
      </c>
      <c r="Z31" s="34">
        <v>0</v>
      </c>
      <c r="AA31" s="45">
        <f t="shared" si="11"/>
        <v>68</v>
      </c>
      <c r="AB31" s="39">
        <v>9</v>
      </c>
      <c r="AC31" s="42">
        <v>59</v>
      </c>
      <c r="AD31" s="34">
        <v>0</v>
      </c>
      <c r="AE31" s="33">
        <v>0</v>
      </c>
      <c r="AF31" s="34">
        <v>0</v>
      </c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>
        <v>0</v>
      </c>
      <c r="AF32" s="34">
        <v>0</v>
      </c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>
        <v>0</v>
      </c>
      <c r="AF33" s="34">
        <v>0</v>
      </c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>
        <v>0</v>
      </c>
      <c r="AF34" s="34">
        <v>0</v>
      </c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>
        <v>0</v>
      </c>
      <c r="Y35" s="40">
        <v>0</v>
      </c>
      <c r="Z35" s="34">
        <v>0</v>
      </c>
      <c r="AA35" s="45">
        <f t="shared" si="11"/>
        <v>0</v>
      </c>
      <c r="AB35" s="39">
        <v>0</v>
      </c>
      <c r="AC35" s="42">
        <v>0</v>
      </c>
      <c r="AD35" s="34">
        <v>0</v>
      </c>
      <c r="AE35" s="33">
        <v>0</v>
      </c>
      <c r="AF35" s="34">
        <v>0</v>
      </c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>
        <v>0</v>
      </c>
      <c r="AA36" s="45">
        <f t="shared" si="11"/>
        <v>0</v>
      </c>
      <c r="AB36" s="39">
        <v>0</v>
      </c>
      <c r="AC36" s="42">
        <v>0</v>
      </c>
      <c r="AD36" s="34">
        <v>0</v>
      </c>
      <c r="AE36" s="33">
        <v>0</v>
      </c>
      <c r="AF36" s="34">
        <v>0</v>
      </c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>
        <v>0</v>
      </c>
      <c r="AA37" s="45">
        <f t="shared" si="11"/>
        <v>0</v>
      </c>
      <c r="AB37" s="39">
        <v>0</v>
      </c>
      <c r="AC37" s="42">
        <v>0</v>
      </c>
      <c r="AD37" s="34">
        <v>0</v>
      </c>
      <c r="AE37" s="33">
        <v>0</v>
      </c>
      <c r="AF37" s="34">
        <v>0</v>
      </c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160</v>
      </c>
      <c r="C38" s="48">
        <v>46</v>
      </c>
      <c r="D38" s="47">
        <v>57</v>
      </c>
      <c r="E38" s="47">
        <v>49</v>
      </c>
      <c r="F38" s="47">
        <v>8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160</v>
      </c>
      <c r="U38" s="39">
        <v>109</v>
      </c>
      <c r="V38" s="34">
        <v>51</v>
      </c>
      <c r="W38" s="38">
        <f>SUM(X38+Y38+Z38)</f>
        <v>29</v>
      </c>
      <c r="X38" s="39">
        <v>12</v>
      </c>
      <c r="Y38" s="40">
        <v>17</v>
      </c>
      <c r="Z38" s="34">
        <v>0</v>
      </c>
      <c r="AA38" s="45">
        <f>SUM(AB38+AC38+AD38)</f>
        <v>1</v>
      </c>
      <c r="AB38" s="39">
        <v>0</v>
      </c>
      <c r="AC38" s="42">
        <v>1</v>
      </c>
      <c r="AD38" s="34">
        <v>0</v>
      </c>
      <c r="AE38" s="33">
        <v>0</v>
      </c>
      <c r="AF38" s="34">
        <v>0</v>
      </c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140</v>
      </c>
      <c r="C39" s="48">
        <v>0</v>
      </c>
      <c r="D39" s="47">
        <v>0</v>
      </c>
      <c r="E39" s="47">
        <v>0</v>
      </c>
      <c r="F39" s="40">
        <v>9</v>
      </c>
      <c r="G39" s="40">
        <v>6</v>
      </c>
      <c r="H39" s="40">
        <v>2</v>
      </c>
      <c r="I39" s="40">
        <v>2</v>
      </c>
      <c r="J39" s="40">
        <v>6</v>
      </c>
      <c r="K39" s="40">
        <v>4</v>
      </c>
      <c r="L39" s="40">
        <v>10</v>
      </c>
      <c r="M39" s="40">
        <v>9</v>
      </c>
      <c r="N39" s="40">
        <v>13</v>
      </c>
      <c r="O39" s="40">
        <v>17</v>
      </c>
      <c r="P39" s="40">
        <v>16</v>
      </c>
      <c r="Q39" s="40">
        <v>11</v>
      </c>
      <c r="R39" s="40">
        <v>23</v>
      </c>
      <c r="S39" s="34">
        <v>12</v>
      </c>
      <c r="T39" s="41">
        <v>140</v>
      </c>
      <c r="U39" s="39">
        <v>75</v>
      </c>
      <c r="V39" s="34">
        <v>65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63</v>
      </c>
      <c r="AB39" s="39">
        <v>18</v>
      </c>
      <c r="AC39" s="42">
        <v>45</v>
      </c>
      <c r="AD39" s="34">
        <v>0</v>
      </c>
      <c r="AE39" s="33">
        <v>0</v>
      </c>
      <c r="AF39" s="34">
        <v>0</v>
      </c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>
        <v>0</v>
      </c>
      <c r="AF40" s="34">
        <v>0</v>
      </c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56</v>
      </c>
      <c r="C41" s="48">
        <v>0</v>
      </c>
      <c r="D41" s="47">
        <v>1</v>
      </c>
      <c r="E41" s="47">
        <v>25</v>
      </c>
      <c r="F41" s="40">
        <v>30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56</v>
      </c>
      <c r="U41" s="39">
        <v>18</v>
      </c>
      <c r="V41" s="34">
        <v>38</v>
      </c>
      <c r="W41" s="38">
        <f>SUM(X41+Y41+Z41)</f>
        <v>12</v>
      </c>
      <c r="X41" s="39">
        <v>1</v>
      </c>
      <c r="Y41" s="40">
        <v>11</v>
      </c>
      <c r="Z41" s="34">
        <v>0</v>
      </c>
      <c r="AA41" s="45">
        <f>SUM(AB41+AC41+AD41)</f>
        <v>9</v>
      </c>
      <c r="AB41" s="39">
        <v>1</v>
      </c>
      <c r="AC41" s="42">
        <v>8</v>
      </c>
      <c r="AD41" s="34">
        <v>0</v>
      </c>
      <c r="AE41" s="33">
        <v>0</v>
      </c>
      <c r="AF41" s="34">
        <v>0</v>
      </c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261</v>
      </c>
      <c r="C42" s="39">
        <v>0</v>
      </c>
      <c r="D42" s="40">
        <v>0</v>
      </c>
      <c r="E42" s="40">
        <v>0</v>
      </c>
      <c r="F42" s="40">
        <v>5</v>
      </c>
      <c r="G42" s="40">
        <v>15</v>
      </c>
      <c r="H42" s="40">
        <v>27</v>
      </c>
      <c r="I42" s="40">
        <v>20</v>
      </c>
      <c r="J42" s="40">
        <v>39</v>
      </c>
      <c r="K42" s="40">
        <v>25</v>
      </c>
      <c r="L42" s="40">
        <v>28</v>
      </c>
      <c r="M42" s="40">
        <v>22</v>
      </c>
      <c r="N42" s="40">
        <v>26</v>
      </c>
      <c r="O42" s="40">
        <v>14</v>
      </c>
      <c r="P42" s="40">
        <v>17</v>
      </c>
      <c r="Q42" s="40">
        <v>15</v>
      </c>
      <c r="R42" s="40">
        <v>2</v>
      </c>
      <c r="S42" s="34">
        <v>6</v>
      </c>
      <c r="T42" s="41">
        <v>261</v>
      </c>
      <c r="U42" s="39">
        <v>117</v>
      </c>
      <c r="V42" s="34">
        <v>144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29</v>
      </c>
      <c r="AB42" s="39">
        <v>3</v>
      </c>
      <c r="AC42" s="42">
        <v>26</v>
      </c>
      <c r="AD42" s="34">
        <v>0</v>
      </c>
      <c r="AE42" s="33">
        <v>0</v>
      </c>
      <c r="AF42" s="34">
        <v>0</v>
      </c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149</v>
      </c>
      <c r="C43" s="39">
        <v>49</v>
      </c>
      <c r="D43" s="40">
        <v>71</v>
      </c>
      <c r="E43" s="40">
        <v>29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149</v>
      </c>
      <c r="U43" s="39">
        <v>124</v>
      </c>
      <c r="V43" s="34">
        <v>25</v>
      </c>
      <c r="W43" s="38">
        <f t="shared" si="13"/>
        <v>75</v>
      </c>
      <c r="X43" s="39">
        <v>26</v>
      </c>
      <c r="Y43" s="40">
        <v>49</v>
      </c>
      <c r="Z43" s="34">
        <v>0</v>
      </c>
      <c r="AA43" s="45">
        <f t="shared" ref="AA43:AA70" si="14">SUM(AB43+AC43+AD43)</f>
        <v>0</v>
      </c>
      <c r="AB43" s="39">
        <v>0</v>
      </c>
      <c r="AC43" s="42">
        <v>0</v>
      </c>
      <c r="AD43" s="34">
        <v>0</v>
      </c>
      <c r="AE43" s="33">
        <v>0</v>
      </c>
      <c r="AF43" s="34">
        <v>0</v>
      </c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579</v>
      </c>
      <c r="C44" s="39">
        <v>0</v>
      </c>
      <c r="D44" s="40">
        <v>0</v>
      </c>
      <c r="E44" s="40">
        <v>0</v>
      </c>
      <c r="F44" s="40">
        <v>11</v>
      </c>
      <c r="G44" s="40">
        <v>15</v>
      </c>
      <c r="H44" s="40">
        <v>9</v>
      </c>
      <c r="I44" s="40">
        <v>19</v>
      </c>
      <c r="J44" s="40">
        <v>34</v>
      </c>
      <c r="K44" s="40">
        <v>33</v>
      </c>
      <c r="L44" s="40">
        <v>59</v>
      </c>
      <c r="M44" s="40">
        <v>39</v>
      </c>
      <c r="N44" s="40">
        <v>62</v>
      </c>
      <c r="O44" s="40">
        <v>56</v>
      </c>
      <c r="P44" s="40">
        <v>92</v>
      </c>
      <c r="Q44" s="40">
        <v>65</v>
      </c>
      <c r="R44" s="40">
        <v>53</v>
      </c>
      <c r="S44" s="34">
        <v>32</v>
      </c>
      <c r="T44" s="41">
        <v>579</v>
      </c>
      <c r="U44" s="39">
        <v>225</v>
      </c>
      <c r="V44" s="34">
        <v>354</v>
      </c>
      <c r="W44" s="38">
        <f t="shared" si="13"/>
        <v>0</v>
      </c>
      <c r="X44" s="39">
        <v>0</v>
      </c>
      <c r="Y44" s="40">
        <v>0</v>
      </c>
      <c r="Z44" s="34">
        <v>0</v>
      </c>
      <c r="AA44" s="45">
        <f t="shared" si="14"/>
        <v>234</v>
      </c>
      <c r="AB44" s="39">
        <v>66</v>
      </c>
      <c r="AC44" s="42">
        <v>168</v>
      </c>
      <c r="AD44" s="34">
        <v>0</v>
      </c>
      <c r="AE44" s="33">
        <v>0</v>
      </c>
      <c r="AF44" s="34">
        <v>0</v>
      </c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>
        <v>0</v>
      </c>
      <c r="AF45" s="34">
        <v>0</v>
      </c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>
        <v>0</v>
      </c>
      <c r="AF46" s="34">
        <v>0</v>
      </c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>
        <v>0</v>
      </c>
      <c r="AF47" s="34">
        <v>0</v>
      </c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>
        <v>0</v>
      </c>
      <c r="AF48" s="34">
        <v>0</v>
      </c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>
        <v>0</v>
      </c>
      <c r="AF49" s="34">
        <v>0</v>
      </c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105</v>
      </c>
      <c r="C50" s="39">
        <v>0</v>
      </c>
      <c r="D50" s="40">
        <v>0</v>
      </c>
      <c r="E50" s="40">
        <v>1</v>
      </c>
      <c r="F50" s="40">
        <v>6</v>
      </c>
      <c r="G50" s="40">
        <v>1</v>
      </c>
      <c r="H50" s="40">
        <v>1</v>
      </c>
      <c r="I50" s="40">
        <v>1</v>
      </c>
      <c r="J50" s="40">
        <v>4</v>
      </c>
      <c r="K50" s="40">
        <v>2</v>
      </c>
      <c r="L50" s="40">
        <v>1</v>
      </c>
      <c r="M50" s="40">
        <v>8</v>
      </c>
      <c r="N50" s="40">
        <v>19</v>
      </c>
      <c r="O50" s="40">
        <v>13</v>
      </c>
      <c r="P50" s="40">
        <v>9</v>
      </c>
      <c r="Q50" s="40">
        <v>18</v>
      </c>
      <c r="R50" s="40">
        <v>9</v>
      </c>
      <c r="S50" s="34">
        <v>12</v>
      </c>
      <c r="T50" s="41">
        <v>105</v>
      </c>
      <c r="U50" s="39">
        <v>43</v>
      </c>
      <c r="V50" s="34">
        <v>62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37</v>
      </c>
      <c r="AB50" s="39">
        <v>8</v>
      </c>
      <c r="AC50" s="42">
        <v>29</v>
      </c>
      <c r="AD50" s="34">
        <v>0</v>
      </c>
      <c r="AE50" s="33">
        <v>0</v>
      </c>
      <c r="AF50" s="34">
        <v>0</v>
      </c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25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1</v>
      </c>
      <c r="K51" s="40">
        <v>2</v>
      </c>
      <c r="L51" s="40">
        <v>3</v>
      </c>
      <c r="M51" s="40">
        <v>1</v>
      </c>
      <c r="N51" s="40">
        <v>1</v>
      </c>
      <c r="O51" s="40">
        <v>3</v>
      </c>
      <c r="P51" s="40">
        <v>6</v>
      </c>
      <c r="Q51" s="40">
        <v>4</v>
      </c>
      <c r="R51" s="40">
        <v>2</v>
      </c>
      <c r="S51" s="34">
        <v>1</v>
      </c>
      <c r="T51" s="41">
        <v>25</v>
      </c>
      <c r="U51" s="39">
        <v>12</v>
      </c>
      <c r="V51" s="34">
        <v>13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14</v>
      </c>
      <c r="AB51" s="39">
        <v>2</v>
      </c>
      <c r="AC51" s="42">
        <v>12</v>
      </c>
      <c r="AD51" s="34">
        <v>0</v>
      </c>
      <c r="AE51" s="33">
        <v>0</v>
      </c>
      <c r="AF51" s="34">
        <v>0</v>
      </c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34">
        <v>0</v>
      </c>
      <c r="T52" s="41">
        <v>0</v>
      </c>
      <c r="U52" s="39">
        <v>0</v>
      </c>
      <c r="V52" s="34">
        <v>0</v>
      </c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>
        <v>0</v>
      </c>
      <c r="AF52" s="34">
        <v>0</v>
      </c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34">
        <v>0</v>
      </c>
      <c r="T53" s="41">
        <v>0</v>
      </c>
      <c r="U53" s="39">
        <v>0</v>
      </c>
      <c r="V53" s="34">
        <v>0</v>
      </c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>
        <v>0</v>
      </c>
      <c r="AF53" s="34">
        <v>0</v>
      </c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245</v>
      </c>
      <c r="C54" s="39">
        <v>0</v>
      </c>
      <c r="D54" s="40">
        <v>0</v>
      </c>
      <c r="E54" s="40">
        <v>0</v>
      </c>
      <c r="F54" s="40">
        <v>0</v>
      </c>
      <c r="G54" s="40">
        <v>1</v>
      </c>
      <c r="H54" s="40">
        <v>1</v>
      </c>
      <c r="I54" s="40">
        <v>3</v>
      </c>
      <c r="J54" s="40">
        <v>6</v>
      </c>
      <c r="K54" s="40">
        <v>11</v>
      </c>
      <c r="L54" s="40">
        <v>5</v>
      </c>
      <c r="M54" s="40">
        <v>20</v>
      </c>
      <c r="N54" s="40">
        <v>16</v>
      </c>
      <c r="O54" s="40">
        <v>27</v>
      </c>
      <c r="P54" s="40">
        <v>28</v>
      </c>
      <c r="Q54" s="40">
        <v>31</v>
      </c>
      <c r="R54" s="40">
        <v>35</v>
      </c>
      <c r="S54" s="34">
        <v>61</v>
      </c>
      <c r="T54" s="41">
        <v>245</v>
      </c>
      <c r="U54" s="39">
        <v>112</v>
      </c>
      <c r="V54" s="34">
        <v>133</v>
      </c>
      <c r="W54" s="38">
        <f t="shared" si="13"/>
        <v>0</v>
      </c>
      <c r="X54" s="39">
        <v>0</v>
      </c>
      <c r="Y54" s="40">
        <v>0</v>
      </c>
      <c r="Z54" s="34">
        <v>0</v>
      </c>
      <c r="AA54" s="45">
        <f t="shared" si="14"/>
        <v>68</v>
      </c>
      <c r="AB54" s="39">
        <v>2</v>
      </c>
      <c r="AC54" s="42">
        <v>66</v>
      </c>
      <c r="AD54" s="34">
        <v>0</v>
      </c>
      <c r="AE54" s="33">
        <v>0</v>
      </c>
      <c r="AF54" s="34">
        <v>0</v>
      </c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231</v>
      </c>
      <c r="C55" s="39">
        <v>0</v>
      </c>
      <c r="D55" s="40">
        <v>0</v>
      </c>
      <c r="E55" s="40">
        <v>0</v>
      </c>
      <c r="F55" s="40">
        <v>9</v>
      </c>
      <c r="G55" s="40">
        <v>34</v>
      </c>
      <c r="H55" s="40">
        <v>65</v>
      </c>
      <c r="I55" s="40">
        <v>51</v>
      </c>
      <c r="J55" s="40">
        <v>49</v>
      </c>
      <c r="K55" s="40">
        <v>23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231</v>
      </c>
      <c r="U55" s="39">
        <v>0</v>
      </c>
      <c r="V55" s="34">
        <v>231</v>
      </c>
      <c r="W55" s="38">
        <f t="shared" si="13"/>
        <v>0</v>
      </c>
      <c r="X55" s="39">
        <v>0</v>
      </c>
      <c r="Y55" s="40">
        <v>0</v>
      </c>
      <c r="Z55" s="34">
        <v>0</v>
      </c>
      <c r="AA55" s="45">
        <f t="shared" si="14"/>
        <v>65</v>
      </c>
      <c r="AB55" s="39">
        <v>10</v>
      </c>
      <c r="AC55" s="42">
        <v>55</v>
      </c>
      <c r="AD55" s="34">
        <v>0</v>
      </c>
      <c r="AE55" s="33">
        <v>0</v>
      </c>
      <c r="AF55" s="34">
        <v>0</v>
      </c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62</v>
      </c>
      <c r="C56" s="39">
        <v>4</v>
      </c>
      <c r="D56" s="40">
        <v>18</v>
      </c>
      <c r="E56" s="40">
        <v>27</v>
      </c>
      <c r="F56" s="40">
        <v>13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62</v>
      </c>
      <c r="U56" s="39">
        <v>0</v>
      </c>
      <c r="V56" s="34">
        <v>62</v>
      </c>
      <c r="W56" s="38">
        <f t="shared" si="13"/>
        <v>18</v>
      </c>
      <c r="X56" s="39">
        <v>12</v>
      </c>
      <c r="Y56" s="40">
        <v>6</v>
      </c>
      <c r="Z56" s="34">
        <v>0</v>
      </c>
      <c r="AA56" s="45">
        <f t="shared" si="14"/>
        <v>3</v>
      </c>
      <c r="AB56" s="39">
        <v>0</v>
      </c>
      <c r="AC56" s="42">
        <v>3</v>
      </c>
      <c r="AD56" s="34">
        <v>0</v>
      </c>
      <c r="AE56" s="33">
        <v>0</v>
      </c>
      <c r="AF56" s="34">
        <v>0</v>
      </c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654</v>
      </c>
      <c r="C57" s="39">
        <v>0</v>
      </c>
      <c r="D57" s="40">
        <v>0</v>
      </c>
      <c r="E57" s="40">
        <v>0</v>
      </c>
      <c r="F57" s="40">
        <v>7</v>
      </c>
      <c r="G57" s="40">
        <v>27</v>
      </c>
      <c r="H57" s="40">
        <v>42</v>
      </c>
      <c r="I57" s="40">
        <v>74</v>
      </c>
      <c r="J57" s="40">
        <v>87</v>
      </c>
      <c r="K57" s="40">
        <v>75</v>
      </c>
      <c r="L57" s="40">
        <v>67</v>
      </c>
      <c r="M57" s="40">
        <v>63</v>
      </c>
      <c r="N57" s="40">
        <v>73</v>
      </c>
      <c r="O57" s="40">
        <v>52</v>
      </c>
      <c r="P57" s="40">
        <v>43</v>
      </c>
      <c r="Q57" s="40">
        <v>21</v>
      </c>
      <c r="R57" s="40">
        <v>16</v>
      </c>
      <c r="S57" s="34">
        <v>7</v>
      </c>
      <c r="T57" s="41">
        <v>654</v>
      </c>
      <c r="U57" s="39">
        <v>2</v>
      </c>
      <c r="V57" s="34">
        <v>652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337</v>
      </c>
      <c r="AB57" s="39">
        <v>54</v>
      </c>
      <c r="AC57" s="42">
        <v>283</v>
      </c>
      <c r="AD57" s="34">
        <v>0</v>
      </c>
      <c r="AE57" s="33">
        <v>0</v>
      </c>
      <c r="AF57" s="34">
        <v>0</v>
      </c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348</v>
      </c>
      <c r="C58" s="39">
        <v>14</v>
      </c>
      <c r="D58" s="40">
        <v>6</v>
      </c>
      <c r="E58" s="40">
        <v>5</v>
      </c>
      <c r="F58" s="40">
        <v>2</v>
      </c>
      <c r="G58" s="40">
        <v>3</v>
      </c>
      <c r="H58" s="40">
        <v>4</v>
      </c>
      <c r="I58" s="40">
        <v>2</v>
      </c>
      <c r="J58" s="40">
        <v>18</v>
      </c>
      <c r="K58" s="40">
        <v>12</v>
      </c>
      <c r="L58" s="40">
        <v>7</v>
      </c>
      <c r="M58" s="40">
        <v>18</v>
      </c>
      <c r="N58" s="40">
        <v>20</v>
      </c>
      <c r="O58" s="40">
        <v>34</v>
      </c>
      <c r="P58" s="40">
        <v>42</v>
      </c>
      <c r="Q58" s="40">
        <v>64</v>
      </c>
      <c r="R58" s="40">
        <v>43</v>
      </c>
      <c r="S58" s="34">
        <v>54</v>
      </c>
      <c r="T58" s="41">
        <v>348</v>
      </c>
      <c r="U58" s="39">
        <v>171</v>
      </c>
      <c r="V58" s="34">
        <v>177</v>
      </c>
      <c r="W58" s="38">
        <f t="shared" si="13"/>
        <v>16</v>
      </c>
      <c r="X58" s="39">
        <v>7</v>
      </c>
      <c r="Y58" s="40">
        <v>9</v>
      </c>
      <c r="Z58" s="34">
        <v>0</v>
      </c>
      <c r="AA58" s="45">
        <f t="shared" si="14"/>
        <v>179</v>
      </c>
      <c r="AB58" s="39">
        <v>21</v>
      </c>
      <c r="AC58" s="42">
        <v>158</v>
      </c>
      <c r="AD58" s="34">
        <v>0</v>
      </c>
      <c r="AE58" s="33">
        <v>0</v>
      </c>
      <c r="AF58" s="34">
        <v>0</v>
      </c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230</v>
      </c>
      <c r="C59" s="39">
        <v>14</v>
      </c>
      <c r="D59" s="40">
        <v>12</v>
      </c>
      <c r="E59" s="40">
        <v>13</v>
      </c>
      <c r="F59" s="40">
        <v>24</v>
      </c>
      <c r="G59" s="40">
        <v>6</v>
      </c>
      <c r="H59" s="40">
        <v>9</v>
      </c>
      <c r="I59" s="40">
        <v>6</v>
      </c>
      <c r="J59" s="40">
        <v>12</v>
      </c>
      <c r="K59" s="40">
        <v>6</v>
      </c>
      <c r="L59" s="40">
        <v>5</v>
      </c>
      <c r="M59" s="40">
        <v>15</v>
      </c>
      <c r="N59" s="40">
        <v>16</v>
      </c>
      <c r="O59" s="40">
        <v>20</v>
      </c>
      <c r="P59" s="40">
        <v>19</v>
      </c>
      <c r="Q59" s="40">
        <v>15</v>
      </c>
      <c r="R59" s="40">
        <v>27</v>
      </c>
      <c r="S59" s="34">
        <v>11</v>
      </c>
      <c r="T59" s="41">
        <v>230</v>
      </c>
      <c r="U59" s="39">
        <v>96</v>
      </c>
      <c r="V59" s="34">
        <v>134</v>
      </c>
      <c r="W59" s="38">
        <f t="shared" si="13"/>
        <v>16</v>
      </c>
      <c r="X59" s="39">
        <v>5</v>
      </c>
      <c r="Y59" s="40">
        <v>11</v>
      </c>
      <c r="Z59" s="34">
        <v>0</v>
      </c>
      <c r="AA59" s="45">
        <f t="shared" si="14"/>
        <v>72</v>
      </c>
      <c r="AB59" s="39">
        <v>6</v>
      </c>
      <c r="AC59" s="42">
        <v>66</v>
      </c>
      <c r="AD59" s="34">
        <v>0</v>
      </c>
      <c r="AE59" s="33">
        <v>0</v>
      </c>
      <c r="AF59" s="34">
        <v>0</v>
      </c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363</v>
      </c>
      <c r="C60" s="39">
        <v>163</v>
      </c>
      <c r="D60" s="40">
        <v>65</v>
      </c>
      <c r="E60" s="40">
        <v>129</v>
      </c>
      <c r="F60" s="40">
        <v>6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363</v>
      </c>
      <c r="U60" s="39">
        <v>184</v>
      </c>
      <c r="V60" s="34">
        <v>179</v>
      </c>
      <c r="W60" s="38">
        <f t="shared" si="13"/>
        <v>169</v>
      </c>
      <c r="X60" s="39">
        <v>19</v>
      </c>
      <c r="Y60" s="40">
        <v>150</v>
      </c>
      <c r="Z60" s="34">
        <v>0</v>
      </c>
      <c r="AA60" s="45">
        <f t="shared" si="14"/>
        <v>3</v>
      </c>
      <c r="AB60" s="39">
        <v>0</v>
      </c>
      <c r="AC60" s="42">
        <v>3</v>
      </c>
      <c r="AD60" s="34">
        <v>0</v>
      </c>
      <c r="AE60" s="33">
        <v>0</v>
      </c>
      <c r="AF60" s="34">
        <v>0</v>
      </c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626</v>
      </c>
      <c r="C61" s="39">
        <v>0</v>
      </c>
      <c r="D61" s="40">
        <v>0</v>
      </c>
      <c r="E61" s="40">
        <v>3</v>
      </c>
      <c r="F61" s="40">
        <v>26</v>
      </c>
      <c r="G61" s="40">
        <v>28</v>
      </c>
      <c r="H61" s="40">
        <v>17</v>
      </c>
      <c r="I61" s="40">
        <v>18</v>
      </c>
      <c r="J61" s="40">
        <v>36</v>
      </c>
      <c r="K61" s="40">
        <v>37</v>
      </c>
      <c r="L61" s="40">
        <v>32</v>
      </c>
      <c r="M61" s="40">
        <v>57</v>
      </c>
      <c r="N61" s="40">
        <v>69</v>
      </c>
      <c r="O61" s="40">
        <v>83</v>
      </c>
      <c r="P61" s="40">
        <v>62</v>
      </c>
      <c r="Q61" s="40">
        <v>67</v>
      </c>
      <c r="R61" s="40">
        <v>51</v>
      </c>
      <c r="S61" s="34">
        <v>40</v>
      </c>
      <c r="T61" s="41">
        <v>626</v>
      </c>
      <c r="U61" s="39">
        <v>267</v>
      </c>
      <c r="V61" s="34">
        <v>359</v>
      </c>
      <c r="W61" s="38">
        <f>SUM(X61+Y61+Z61)</f>
        <v>1</v>
      </c>
      <c r="X61" s="39">
        <v>0</v>
      </c>
      <c r="Y61" s="40">
        <v>1</v>
      </c>
      <c r="Z61" s="34">
        <v>0</v>
      </c>
      <c r="AA61" s="45">
        <f t="shared" si="14"/>
        <v>213</v>
      </c>
      <c r="AB61" s="39">
        <v>59</v>
      </c>
      <c r="AC61" s="42">
        <v>154</v>
      </c>
      <c r="AD61" s="34">
        <v>0</v>
      </c>
      <c r="AE61" s="33">
        <v>0</v>
      </c>
      <c r="AF61" s="34">
        <v>0</v>
      </c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34">
        <v>0</v>
      </c>
      <c r="T62" s="41">
        <v>0</v>
      </c>
      <c r="U62" s="39">
        <v>0</v>
      </c>
      <c r="V62" s="34">
        <v>0</v>
      </c>
      <c r="W62" s="38">
        <f t="shared" si="13"/>
        <v>0</v>
      </c>
      <c r="X62" s="39">
        <v>0</v>
      </c>
      <c r="Y62" s="40">
        <v>0</v>
      </c>
      <c r="Z62" s="34">
        <v>0</v>
      </c>
      <c r="AA62" s="45">
        <f t="shared" si="14"/>
        <v>0</v>
      </c>
      <c r="AB62" s="39">
        <v>0</v>
      </c>
      <c r="AC62" s="42">
        <v>0</v>
      </c>
      <c r="AD62" s="34">
        <v>0</v>
      </c>
      <c r="AE62" s="33">
        <v>0</v>
      </c>
      <c r="AF62" s="34">
        <v>0</v>
      </c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203</v>
      </c>
      <c r="C63" s="39">
        <v>0</v>
      </c>
      <c r="D63" s="40">
        <v>0</v>
      </c>
      <c r="E63" s="40">
        <v>0</v>
      </c>
      <c r="F63" s="40">
        <v>4</v>
      </c>
      <c r="G63" s="40">
        <v>2</v>
      </c>
      <c r="H63" s="40">
        <v>3</v>
      </c>
      <c r="I63" s="40">
        <v>8</v>
      </c>
      <c r="J63" s="40">
        <v>5</v>
      </c>
      <c r="K63" s="40">
        <v>5</v>
      </c>
      <c r="L63" s="40">
        <v>7</v>
      </c>
      <c r="M63" s="40">
        <v>4</v>
      </c>
      <c r="N63" s="40">
        <v>15</v>
      </c>
      <c r="O63" s="40">
        <v>26</v>
      </c>
      <c r="P63" s="40">
        <v>29</v>
      </c>
      <c r="Q63" s="40">
        <v>36</v>
      </c>
      <c r="R63" s="40">
        <v>33</v>
      </c>
      <c r="S63" s="34">
        <v>26</v>
      </c>
      <c r="T63" s="41">
        <v>203</v>
      </c>
      <c r="U63" s="39">
        <v>176</v>
      </c>
      <c r="V63" s="34">
        <v>27</v>
      </c>
      <c r="W63" s="38">
        <f t="shared" si="13"/>
        <v>0</v>
      </c>
      <c r="X63" s="39">
        <v>0</v>
      </c>
      <c r="Y63" s="40">
        <v>0</v>
      </c>
      <c r="Z63" s="34">
        <v>0</v>
      </c>
      <c r="AA63" s="45">
        <f t="shared" si="14"/>
        <v>67</v>
      </c>
      <c r="AB63" s="39">
        <v>18</v>
      </c>
      <c r="AC63" s="42">
        <v>49</v>
      </c>
      <c r="AD63" s="34">
        <v>0</v>
      </c>
      <c r="AE63" s="33">
        <v>0</v>
      </c>
      <c r="AF63" s="34">
        <v>0</v>
      </c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34"/>
      <c r="T64" s="41"/>
      <c r="U64" s="39"/>
      <c r="V64" s="34"/>
      <c r="W64" s="38">
        <f t="shared" si="13"/>
        <v>0</v>
      </c>
      <c r="X64" s="39"/>
      <c r="Y64" s="40"/>
      <c r="Z64" s="34"/>
      <c r="AA64" s="45">
        <f t="shared" si="14"/>
        <v>0</v>
      </c>
      <c r="AB64" s="39"/>
      <c r="AC64" s="42"/>
      <c r="AD64" s="34"/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0</v>
      </c>
      <c r="C65" s="39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34"/>
      <c r="T65" s="41"/>
      <c r="U65" s="39"/>
      <c r="V65" s="34"/>
      <c r="W65" s="38">
        <f t="shared" si="13"/>
        <v>0</v>
      </c>
      <c r="X65" s="39"/>
      <c r="Y65" s="40"/>
      <c r="Z65" s="34"/>
      <c r="AA65" s="45">
        <f t="shared" si="14"/>
        <v>0</v>
      </c>
      <c r="AB65" s="39"/>
      <c r="AC65" s="42"/>
      <c r="AD65" s="34"/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/>
      <c r="Y66" s="40"/>
      <c r="Z66" s="34"/>
      <c r="AA66" s="45">
        <f t="shared" si="14"/>
        <v>0</v>
      </c>
      <c r="AB66" s="39"/>
      <c r="AC66" s="42"/>
      <c r="AD66" s="34"/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/>
      <c r="Y67" s="40"/>
      <c r="Z67" s="34"/>
      <c r="AA67" s="45">
        <f t="shared" si="14"/>
        <v>0</v>
      </c>
      <c r="AB67" s="39"/>
      <c r="AC67" s="42"/>
      <c r="AD67" s="34"/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/>
      <c r="Y68" s="40"/>
      <c r="Z68" s="34"/>
      <c r="AA68" s="45">
        <f t="shared" si="14"/>
        <v>0</v>
      </c>
      <c r="AB68" s="39"/>
      <c r="AC68" s="42"/>
      <c r="AD68" s="34"/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/>
      <c r="Y69" s="40"/>
      <c r="Z69" s="34"/>
      <c r="AA69" s="54">
        <f t="shared" si="14"/>
        <v>0</v>
      </c>
      <c r="AB69" s="39"/>
      <c r="AC69" s="42"/>
      <c r="AD69" s="34"/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6" t="s">
        <v>98</v>
      </c>
      <c r="B70" s="237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/>
      <c r="Y70" s="57"/>
      <c r="Z70" s="58"/>
      <c r="AA70" s="62">
        <f t="shared" si="14"/>
        <v>0</v>
      </c>
      <c r="AB70" s="56"/>
      <c r="AC70" s="63"/>
      <c r="AD70" s="58"/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588" t="s">
        <v>99</v>
      </c>
      <c r="B71" s="619">
        <f t="shared" ref="B71:AA71" si="15">SUM(B11:B70)</f>
        <v>6989</v>
      </c>
      <c r="C71" s="66">
        <f>SUM(C11:C70)</f>
        <v>507</v>
      </c>
      <c r="D71" s="67">
        <f t="shared" si="15"/>
        <v>319</v>
      </c>
      <c r="E71" s="67">
        <f t="shared" si="15"/>
        <v>369</v>
      </c>
      <c r="F71" s="67">
        <f t="shared" si="15"/>
        <v>197</v>
      </c>
      <c r="G71" s="67">
        <f t="shared" si="15"/>
        <v>204</v>
      </c>
      <c r="H71" s="67">
        <f t="shared" si="15"/>
        <v>277</v>
      </c>
      <c r="I71" s="67">
        <f t="shared" si="15"/>
        <v>311</v>
      </c>
      <c r="J71" s="67">
        <f t="shared" si="15"/>
        <v>425</v>
      </c>
      <c r="K71" s="67">
        <f t="shared" si="15"/>
        <v>364</v>
      </c>
      <c r="L71" s="67">
        <f t="shared" si="15"/>
        <v>363</v>
      </c>
      <c r="M71" s="67">
        <f t="shared" si="15"/>
        <v>377</v>
      </c>
      <c r="N71" s="67">
        <f t="shared" si="15"/>
        <v>544</v>
      </c>
      <c r="O71" s="67">
        <f t="shared" si="15"/>
        <v>583</v>
      </c>
      <c r="P71" s="67">
        <f t="shared" si="15"/>
        <v>596</v>
      </c>
      <c r="Q71" s="67">
        <f t="shared" si="15"/>
        <v>574</v>
      </c>
      <c r="R71" s="67">
        <f t="shared" si="15"/>
        <v>496</v>
      </c>
      <c r="S71" s="68">
        <f t="shared" si="15"/>
        <v>483</v>
      </c>
      <c r="T71" s="69">
        <f t="shared" si="15"/>
        <v>6989</v>
      </c>
      <c r="U71" s="70">
        <f t="shared" si="15"/>
        <v>2787</v>
      </c>
      <c r="V71" s="68">
        <f t="shared" si="15"/>
        <v>4202</v>
      </c>
      <c r="W71" s="70">
        <f t="shared" si="15"/>
        <v>474</v>
      </c>
      <c r="X71" s="70">
        <f t="shared" si="15"/>
        <v>102</v>
      </c>
      <c r="Y71" s="67">
        <f t="shared" si="15"/>
        <v>372</v>
      </c>
      <c r="Z71" s="69">
        <f t="shared" si="15"/>
        <v>0</v>
      </c>
      <c r="AA71" s="71">
        <f t="shared" si="15"/>
        <v>2138</v>
      </c>
      <c r="AB71" s="70">
        <f>SUM(AB11:AB70)</f>
        <v>348</v>
      </c>
      <c r="AC71" s="67">
        <f>SUM(AC11:AC70)</f>
        <v>1790</v>
      </c>
      <c r="AD71" s="68">
        <f>SUM(AD11:AD70)</f>
        <v>0</v>
      </c>
      <c r="AE71" s="72">
        <f>SUM(AE11:AE70)</f>
        <v>0</v>
      </c>
      <c r="AF71" s="73">
        <f>SUM(AF11:AF70)</f>
        <v>424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8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034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034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034" t="s">
        <v>112</v>
      </c>
      <c r="AE73" s="1020" t="s">
        <v>113</v>
      </c>
      <c r="AF73" s="939"/>
      <c r="AG73" s="1087" t="s">
        <v>114</v>
      </c>
      <c r="AH73" s="1087"/>
      <c r="AI73" s="1087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1017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1017"/>
      <c r="X74" s="912"/>
      <c r="Y74" s="921"/>
      <c r="Z74" s="912"/>
      <c r="AA74" s="921"/>
      <c r="AB74" s="912"/>
      <c r="AC74" s="921"/>
      <c r="AD74" s="1017"/>
      <c r="AE74" s="940"/>
      <c r="AF74" s="941"/>
      <c r="AG74" s="1087"/>
      <c r="AH74" s="1087"/>
      <c r="AI74" s="1087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64" t="s">
        <v>32</v>
      </c>
      <c r="C75" s="620" t="s">
        <v>33</v>
      </c>
      <c r="D75" s="621" t="s">
        <v>115</v>
      </c>
      <c r="E75" s="622" t="s">
        <v>36</v>
      </c>
      <c r="F75" s="623" t="s">
        <v>32</v>
      </c>
      <c r="G75" s="620" t="s">
        <v>33</v>
      </c>
      <c r="H75" s="621" t="s">
        <v>115</v>
      </c>
      <c r="I75" s="622" t="s">
        <v>36</v>
      </c>
      <c r="J75" s="364" t="s">
        <v>32</v>
      </c>
      <c r="K75" s="620" t="s">
        <v>33</v>
      </c>
      <c r="L75" s="621" t="s">
        <v>115</v>
      </c>
      <c r="M75" s="621" t="s">
        <v>36</v>
      </c>
      <c r="N75" s="463" t="s">
        <v>32</v>
      </c>
      <c r="O75" s="593" t="s">
        <v>11</v>
      </c>
      <c r="P75" s="365" t="s">
        <v>116</v>
      </c>
      <c r="Q75" s="610" t="s">
        <v>37</v>
      </c>
      <c r="R75" s="613" t="s">
        <v>38</v>
      </c>
      <c r="S75" s="610" t="s">
        <v>37</v>
      </c>
      <c r="T75" s="613" t="s">
        <v>38</v>
      </c>
      <c r="U75" s="610" t="s">
        <v>117</v>
      </c>
      <c r="V75" s="613" t="s">
        <v>118</v>
      </c>
      <c r="W75" s="920"/>
      <c r="X75" s="610" t="s">
        <v>37</v>
      </c>
      <c r="Y75" s="613" t="s">
        <v>38</v>
      </c>
      <c r="Z75" s="624" t="s">
        <v>119</v>
      </c>
      <c r="AA75" s="624" t="s">
        <v>120</v>
      </c>
      <c r="AB75" s="363" t="s">
        <v>121</v>
      </c>
      <c r="AC75" s="363" t="s">
        <v>122</v>
      </c>
      <c r="AD75" s="920"/>
      <c r="AE75" s="625" t="s">
        <v>11</v>
      </c>
      <c r="AF75" s="596" t="s">
        <v>116</v>
      </c>
      <c r="AG75" s="626" t="s">
        <v>123</v>
      </c>
      <c r="AH75" s="627" t="s">
        <v>124</v>
      </c>
      <c r="AI75" s="599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467">
        <f>SUM(C76:E76)</f>
        <v>0</v>
      </c>
      <c r="C76" s="456"/>
      <c r="D76" s="600"/>
      <c r="E76" s="600"/>
      <c r="F76" s="467">
        <f>SUM(G76:I76)</f>
        <v>0</v>
      </c>
      <c r="G76" s="456"/>
      <c r="H76" s="600"/>
      <c r="I76" s="600"/>
      <c r="J76" s="467">
        <f>SUM(K76:M76)</f>
        <v>19</v>
      </c>
      <c r="K76" s="456">
        <v>9</v>
      </c>
      <c r="L76" s="600">
        <v>10</v>
      </c>
      <c r="M76" s="469">
        <v>0</v>
      </c>
      <c r="N76" s="628">
        <f>SUM(O76:P76)</f>
        <v>21</v>
      </c>
      <c r="O76" s="99">
        <v>21</v>
      </c>
      <c r="P76" s="100">
        <v>0</v>
      </c>
      <c r="Q76" s="33">
        <v>0</v>
      </c>
      <c r="R76" s="34">
        <v>0</v>
      </c>
      <c r="S76" s="615">
        <v>19</v>
      </c>
      <c r="T76" s="629">
        <v>1</v>
      </c>
      <c r="U76" s="630">
        <v>6</v>
      </c>
      <c r="V76" s="629">
        <v>19</v>
      </c>
      <c r="W76" s="101">
        <v>167</v>
      </c>
      <c r="X76" s="33">
        <v>0</v>
      </c>
      <c r="Y76" s="34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102"/>
      <c r="AF76" s="103"/>
      <c r="AG76" s="615"/>
      <c r="AH76" s="616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66</v>
      </c>
      <c r="K77" s="105">
        <v>26</v>
      </c>
      <c r="L77" s="106">
        <v>40</v>
      </c>
      <c r="M77" s="107">
        <v>0</v>
      </c>
      <c r="N77" s="108">
        <f t="shared" ref="N77:N135" si="17">SUM(O77:P77)</f>
        <v>67</v>
      </c>
      <c r="O77" s="109">
        <v>0</v>
      </c>
      <c r="P77" s="110">
        <v>67</v>
      </c>
      <c r="Q77" s="33">
        <v>0</v>
      </c>
      <c r="R77" s="34">
        <v>7</v>
      </c>
      <c r="S77" s="39">
        <v>0</v>
      </c>
      <c r="T77" s="34">
        <v>38</v>
      </c>
      <c r="U77" s="42">
        <v>35</v>
      </c>
      <c r="V77" s="34">
        <v>91</v>
      </c>
      <c r="W77" s="101">
        <v>1206</v>
      </c>
      <c r="X77" s="33">
        <v>0</v>
      </c>
      <c r="Y77" s="34">
        <v>40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>
        <v>0</v>
      </c>
      <c r="L78" s="40">
        <v>0</v>
      </c>
      <c r="M78" s="111">
        <v>0</v>
      </c>
      <c r="N78" s="108">
        <f t="shared" si="17"/>
        <v>0</v>
      </c>
      <c r="O78" s="42">
        <v>0</v>
      </c>
      <c r="P78" s="101">
        <v>0</v>
      </c>
      <c r="Q78" s="33">
        <v>0</v>
      </c>
      <c r="R78" s="34">
        <v>0</v>
      </c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>
        <v>0</v>
      </c>
      <c r="L79" s="40">
        <v>0</v>
      </c>
      <c r="M79" s="111">
        <v>0</v>
      </c>
      <c r="N79" s="108">
        <f t="shared" si="17"/>
        <v>0</v>
      </c>
      <c r="O79" s="42">
        <v>0</v>
      </c>
      <c r="P79" s="101">
        <v>0</v>
      </c>
      <c r="Q79" s="33">
        <v>0</v>
      </c>
      <c r="R79" s="34">
        <v>0</v>
      </c>
      <c r="S79" s="39">
        <v>0</v>
      </c>
      <c r="T79" s="34">
        <v>0</v>
      </c>
      <c r="U79" s="42">
        <v>3</v>
      </c>
      <c r="V79" s="34">
        <v>11</v>
      </c>
      <c r="W79" s="101">
        <v>1</v>
      </c>
      <c r="X79" s="33">
        <v>0</v>
      </c>
      <c r="Y79" s="34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7</v>
      </c>
      <c r="K80" s="39">
        <v>3</v>
      </c>
      <c r="L80" s="40">
        <v>4</v>
      </c>
      <c r="M80" s="111">
        <v>0</v>
      </c>
      <c r="N80" s="108">
        <f t="shared" si="17"/>
        <v>8</v>
      </c>
      <c r="O80" s="42">
        <v>0</v>
      </c>
      <c r="P80" s="101">
        <v>8</v>
      </c>
      <c r="Q80" s="33">
        <v>0</v>
      </c>
      <c r="R80" s="34">
        <v>1</v>
      </c>
      <c r="S80" s="39">
        <v>0</v>
      </c>
      <c r="T80" s="34">
        <v>1</v>
      </c>
      <c r="U80" s="42">
        <v>0</v>
      </c>
      <c r="V80" s="34">
        <v>6</v>
      </c>
      <c r="W80" s="101">
        <v>1</v>
      </c>
      <c r="X80" s="33">
        <v>0</v>
      </c>
      <c r="Y80" s="34">
        <v>2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10</v>
      </c>
      <c r="K81" s="39">
        <v>6</v>
      </c>
      <c r="L81" s="40">
        <v>4</v>
      </c>
      <c r="M81" s="111">
        <v>0</v>
      </c>
      <c r="N81" s="108">
        <f t="shared" si="17"/>
        <v>10</v>
      </c>
      <c r="O81" s="42">
        <v>10</v>
      </c>
      <c r="P81" s="101">
        <v>0</v>
      </c>
      <c r="Q81" s="33">
        <v>0</v>
      </c>
      <c r="R81" s="34">
        <v>0</v>
      </c>
      <c r="S81" s="39">
        <v>2</v>
      </c>
      <c r="T81" s="34">
        <v>0</v>
      </c>
      <c r="U81" s="42">
        <v>0</v>
      </c>
      <c r="V81" s="34">
        <v>0</v>
      </c>
      <c r="W81" s="101">
        <v>95</v>
      </c>
      <c r="X81" s="33">
        <v>12</v>
      </c>
      <c r="Y81" s="34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26</v>
      </c>
      <c r="K82" s="39">
        <v>13</v>
      </c>
      <c r="L82" s="40">
        <v>13</v>
      </c>
      <c r="M82" s="111">
        <v>0</v>
      </c>
      <c r="N82" s="108">
        <f t="shared" si="17"/>
        <v>26</v>
      </c>
      <c r="O82" s="42">
        <v>0</v>
      </c>
      <c r="P82" s="101">
        <v>26</v>
      </c>
      <c r="Q82" s="33">
        <v>0</v>
      </c>
      <c r="R82" s="34">
        <v>3</v>
      </c>
      <c r="S82" s="39">
        <v>0</v>
      </c>
      <c r="T82" s="34">
        <v>40</v>
      </c>
      <c r="U82" s="42">
        <v>4</v>
      </c>
      <c r="V82" s="34">
        <v>36</v>
      </c>
      <c r="W82" s="101">
        <v>515</v>
      </c>
      <c r="X82" s="33">
        <v>0</v>
      </c>
      <c r="Y82" s="34">
        <v>1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>
        <v>0</v>
      </c>
      <c r="L83" s="40">
        <v>0</v>
      </c>
      <c r="M83" s="111">
        <v>0</v>
      </c>
      <c r="N83" s="108">
        <f t="shared" si="17"/>
        <v>0</v>
      </c>
      <c r="O83" s="42">
        <v>0</v>
      </c>
      <c r="P83" s="101">
        <v>0</v>
      </c>
      <c r="Q83" s="33">
        <v>0</v>
      </c>
      <c r="R83" s="34">
        <v>0</v>
      </c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9</v>
      </c>
      <c r="K84" s="39">
        <v>3</v>
      </c>
      <c r="L84" s="40">
        <v>6</v>
      </c>
      <c r="M84" s="111">
        <v>0</v>
      </c>
      <c r="N84" s="108">
        <f t="shared" si="17"/>
        <v>9</v>
      </c>
      <c r="O84" s="42">
        <v>0</v>
      </c>
      <c r="P84" s="101">
        <v>9</v>
      </c>
      <c r="Q84" s="33">
        <v>0</v>
      </c>
      <c r="R84" s="34">
        <v>0</v>
      </c>
      <c r="S84" s="39">
        <v>1</v>
      </c>
      <c r="T84" s="34">
        <v>9</v>
      </c>
      <c r="U84" s="42">
        <v>3</v>
      </c>
      <c r="V84" s="34">
        <v>5</v>
      </c>
      <c r="W84" s="101">
        <v>11</v>
      </c>
      <c r="X84" s="33">
        <v>0</v>
      </c>
      <c r="Y84" s="34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>
        <v>0</v>
      </c>
      <c r="L85" s="40">
        <v>0</v>
      </c>
      <c r="M85" s="111">
        <v>0</v>
      </c>
      <c r="N85" s="108">
        <f t="shared" si="17"/>
        <v>0</v>
      </c>
      <c r="O85" s="42">
        <v>0</v>
      </c>
      <c r="P85" s="101">
        <v>0</v>
      </c>
      <c r="Q85" s="33">
        <v>0</v>
      </c>
      <c r="R85" s="34">
        <v>0</v>
      </c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43</v>
      </c>
      <c r="K86" s="39">
        <v>23</v>
      </c>
      <c r="L86" s="40">
        <v>20</v>
      </c>
      <c r="M86" s="111">
        <v>0</v>
      </c>
      <c r="N86" s="108">
        <f t="shared" si="17"/>
        <v>45</v>
      </c>
      <c r="O86" s="42">
        <v>0</v>
      </c>
      <c r="P86" s="101">
        <v>45</v>
      </c>
      <c r="Q86" s="33">
        <v>0</v>
      </c>
      <c r="R86" s="34">
        <v>3</v>
      </c>
      <c r="S86" s="39">
        <v>0</v>
      </c>
      <c r="T86" s="34">
        <v>11</v>
      </c>
      <c r="U86" s="42">
        <v>12</v>
      </c>
      <c r="V86" s="34">
        <v>2</v>
      </c>
      <c r="W86" s="101">
        <v>5</v>
      </c>
      <c r="X86" s="33">
        <v>0</v>
      </c>
      <c r="Y86" s="34">
        <v>14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>
        <v>0</v>
      </c>
      <c r="L87" s="40">
        <v>0</v>
      </c>
      <c r="M87" s="111">
        <v>0</v>
      </c>
      <c r="N87" s="108">
        <f t="shared" si="17"/>
        <v>0</v>
      </c>
      <c r="O87" s="42">
        <v>0</v>
      </c>
      <c r="P87" s="101">
        <v>0</v>
      </c>
      <c r="Q87" s="33">
        <v>0</v>
      </c>
      <c r="R87" s="34">
        <v>0</v>
      </c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>
        <v>0</v>
      </c>
      <c r="L88" s="40">
        <v>0</v>
      </c>
      <c r="M88" s="111">
        <v>0</v>
      </c>
      <c r="N88" s="108">
        <f t="shared" si="17"/>
        <v>0</v>
      </c>
      <c r="O88" s="42">
        <v>0</v>
      </c>
      <c r="P88" s="101">
        <v>0</v>
      </c>
      <c r="Q88" s="33">
        <v>0</v>
      </c>
      <c r="R88" s="34">
        <v>0</v>
      </c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>
        <v>0</v>
      </c>
      <c r="L89" s="40">
        <v>0</v>
      </c>
      <c r="M89" s="111">
        <v>0</v>
      </c>
      <c r="N89" s="108">
        <f t="shared" si="17"/>
        <v>0</v>
      </c>
      <c r="O89" s="42">
        <v>0</v>
      </c>
      <c r="P89" s="101">
        <v>0</v>
      </c>
      <c r="Q89" s="33">
        <v>0</v>
      </c>
      <c r="R89" s="34">
        <v>0</v>
      </c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>
        <v>0</v>
      </c>
      <c r="L90" s="40">
        <v>0</v>
      </c>
      <c r="M90" s="111">
        <v>0</v>
      </c>
      <c r="N90" s="108">
        <f t="shared" si="17"/>
        <v>0</v>
      </c>
      <c r="O90" s="42">
        <v>0</v>
      </c>
      <c r="P90" s="101">
        <v>0</v>
      </c>
      <c r="Q90" s="33">
        <v>0</v>
      </c>
      <c r="R90" s="34">
        <v>0</v>
      </c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>
        <v>0</v>
      </c>
      <c r="AA90" s="30">
        <v>0</v>
      </c>
      <c r="AB90" s="30">
        <v>0</v>
      </c>
      <c r="AC90" s="30">
        <v>0</v>
      </c>
      <c r="AD90" s="30">
        <v>0</v>
      </c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>
        <v>0</v>
      </c>
      <c r="L91" s="40">
        <v>0</v>
      </c>
      <c r="M91" s="111">
        <v>0</v>
      </c>
      <c r="N91" s="108">
        <f t="shared" si="17"/>
        <v>0</v>
      </c>
      <c r="O91" s="42">
        <v>0</v>
      </c>
      <c r="P91" s="101">
        <v>0</v>
      </c>
      <c r="Q91" s="33">
        <v>0</v>
      </c>
      <c r="R91" s="34">
        <v>0</v>
      </c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>
        <v>0</v>
      </c>
      <c r="L92" s="40">
        <v>0</v>
      </c>
      <c r="M92" s="111">
        <v>0</v>
      </c>
      <c r="N92" s="108">
        <f t="shared" si="17"/>
        <v>0</v>
      </c>
      <c r="O92" s="42">
        <v>0</v>
      </c>
      <c r="P92" s="101">
        <v>0</v>
      </c>
      <c r="Q92" s="33">
        <v>0</v>
      </c>
      <c r="R92" s="34">
        <v>0</v>
      </c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>
        <v>0</v>
      </c>
      <c r="AA92" s="30">
        <v>0</v>
      </c>
      <c r="AB92" s="30">
        <v>0</v>
      </c>
      <c r="AC92" s="30">
        <v>0</v>
      </c>
      <c r="AD92" s="30">
        <v>0</v>
      </c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>
        <v>0</v>
      </c>
      <c r="L93" s="40">
        <v>0</v>
      </c>
      <c r="M93" s="111">
        <v>0</v>
      </c>
      <c r="N93" s="108">
        <f t="shared" si="17"/>
        <v>0</v>
      </c>
      <c r="O93" s="42">
        <v>0</v>
      </c>
      <c r="P93" s="101">
        <v>0</v>
      </c>
      <c r="Q93" s="33">
        <v>0</v>
      </c>
      <c r="R93" s="34">
        <v>0</v>
      </c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>
        <v>0</v>
      </c>
      <c r="L94" s="40">
        <v>0</v>
      </c>
      <c r="M94" s="111">
        <v>0</v>
      </c>
      <c r="N94" s="108">
        <f t="shared" si="17"/>
        <v>0</v>
      </c>
      <c r="O94" s="42">
        <v>0</v>
      </c>
      <c r="P94" s="101">
        <v>0</v>
      </c>
      <c r="Q94" s="33">
        <v>0</v>
      </c>
      <c r="R94" s="34">
        <v>0</v>
      </c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>
        <v>0</v>
      </c>
      <c r="L95" s="40">
        <v>0</v>
      </c>
      <c r="M95" s="111">
        <v>0</v>
      </c>
      <c r="N95" s="108">
        <f t="shared" si="17"/>
        <v>0</v>
      </c>
      <c r="O95" s="42">
        <v>0</v>
      </c>
      <c r="P95" s="101">
        <v>0</v>
      </c>
      <c r="Q95" s="33">
        <v>0</v>
      </c>
      <c r="R95" s="34">
        <v>0</v>
      </c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22</v>
      </c>
      <c r="K96" s="39">
        <v>13</v>
      </c>
      <c r="L96" s="40">
        <v>9</v>
      </c>
      <c r="M96" s="111">
        <v>0</v>
      </c>
      <c r="N96" s="108">
        <f t="shared" si="17"/>
        <v>23</v>
      </c>
      <c r="O96" s="42">
        <v>5</v>
      </c>
      <c r="P96" s="101">
        <v>18</v>
      </c>
      <c r="Q96" s="33">
        <v>5</v>
      </c>
      <c r="R96" s="34">
        <v>6</v>
      </c>
      <c r="S96" s="39">
        <v>7</v>
      </c>
      <c r="T96" s="34">
        <v>27</v>
      </c>
      <c r="U96" s="42">
        <v>20</v>
      </c>
      <c r="V96" s="34">
        <v>6</v>
      </c>
      <c r="W96" s="101">
        <v>3</v>
      </c>
      <c r="X96" s="33">
        <v>0</v>
      </c>
      <c r="Y96" s="34">
        <v>0</v>
      </c>
      <c r="Z96" s="30">
        <v>0</v>
      </c>
      <c r="AA96" s="30">
        <v>0</v>
      </c>
      <c r="AB96" s="30">
        <v>0</v>
      </c>
      <c r="AC96" s="30">
        <v>0</v>
      </c>
      <c r="AD96" s="30">
        <v>0</v>
      </c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>
        <v>0</v>
      </c>
      <c r="L97" s="40">
        <v>0</v>
      </c>
      <c r="M97" s="111">
        <v>0</v>
      </c>
      <c r="N97" s="108">
        <f t="shared" si="17"/>
        <v>0</v>
      </c>
      <c r="O97" s="42">
        <v>0</v>
      </c>
      <c r="P97" s="101">
        <v>0</v>
      </c>
      <c r="Q97" s="33">
        <v>0</v>
      </c>
      <c r="R97" s="34">
        <v>0</v>
      </c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>
        <v>0</v>
      </c>
      <c r="L98" s="40">
        <v>0</v>
      </c>
      <c r="M98" s="111">
        <v>0</v>
      </c>
      <c r="N98" s="108">
        <f t="shared" si="17"/>
        <v>0</v>
      </c>
      <c r="O98" s="42">
        <v>0</v>
      </c>
      <c r="P98" s="101">
        <v>0</v>
      </c>
      <c r="Q98" s="33">
        <v>0</v>
      </c>
      <c r="R98" s="34">
        <v>0</v>
      </c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>
        <v>0</v>
      </c>
      <c r="L99" s="40">
        <v>0</v>
      </c>
      <c r="M99" s="111">
        <v>0</v>
      </c>
      <c r="N99" s="108">
        <f t="shared" si="17"/>
        <v>0</v>
      </c>
      <c r="O99" s="42">
        <v>0</v>
      </c>
      <c r="P99" s="101">
        <v>0</v>
      </c>
      <c r="Q99" s="33">
        <v>0</v>
      </c>
      <c r="R99" s="34">
        <v>0</v>
      </c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>
        <v>0</v>
      </c>
      <c r="L100" s="40">
        <v>0</v>
      </c>
      <c r="M100" s="111">
        <v>0</v>
      </c>
      <c r="N100" s="108">
        <f t="shared" si="17"/>
        <v>0</v>
      </c>
      <c r="O100" s="42">
        <v>0</v>
      </c>
      <c r="P100" s="101">
        <v>0</v>
      </c>
      <c r="Q100" s="33">
        <v>0</v>
      </c>
      <c r="R100" s="34">
        <v>0</v>
      </c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0</v>
      </c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>
        <v>0</v>
      </c>
      <c r="L101" s="40">
        <v>0</v>
      </c>
      <c r="M101" s="111">
        <v>0</v>
      </c>
      <c r="N101" s="108">
        <f t="shared" si="17"/>
        <v>0</v>
      </c>
      <c r="O101" s="42">
        <v>0</v>
      </c>
      <c r="P101" s="101">
        <v>0</v>
      </c>
      <c r="Q101" s="33">
        <v>0</v>
      </c>
      <c r="R101" s="34">
        <v>0</v>
      </c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>
        <v>0</v>
      </c>
      <c r="L102" s="40">
        <v>0</v>
      </c>
      <c r="M102" s="111">
        <v>0</v>
      </c>
      <c r="N102" s="108">
        <f t="shared" si="17"/>
        <v>0</v>
      </c>
      <c r="O102" s="42">
        <v>0</v>
      </c>
      <c r="P102" s="101">
        <v>0</v>
      </c>
      <c r="Q102" s="33">
        <v>0</v>
      </c>
      <c r="R102" s="34">
        <v>0</v>
      </c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25</v>
      </c>
      <c r="K103" s="39">
        <v>12</v>
      </c>
      <c r="L103" s="40">
        <v>13</v>
      </c>
      <c r="M103" s="111">
        <v>0</v>
      </c>
      <c r="N103" s="108">
        <f t="shared" si="17"/>
        <v>25</v>
      </c>
      <c r="O103" s="42">
        <v>25</v>
      </c>
      <c r="P103" s="101">
        <v>0</v>
      </c>
      <c r="Q103" s="33">
        <v>0</v>
      </c>
      <c r="R103" s="34">
        <v>0</v>
      </c>
      <c r="S103" s="39">
        <v>3</v>
      </c>
      <c r="T103" s="34">
        <v>0</v>
      </c>
      <c r="U103" s="42">
        <v>0</v>
      </c>
      <c r="V103" s="34">
        <v>0</v>
      </c>
      <c r="W103" s="101">
        <v>103</v>
      </c>
      <c r="X103" s="33">
        <v>9</v>
      </c>
      <c r="Y103" s="34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239">
        <f t="shared" si="18"/>
        <v>0</v>
      </c>
      <c r="C104" s="113"/>
      <c r="D104" s="114"/>
      <c r="E104" s="114"/>
      <c r="F104" s="239">
        <f t="shared" si="16"/>
        <v>0</v>
      </c>
      <c r="G104" s="113"/>
      <c r="H104" s="114"/>
      <c r="I104" s="114"/>
      <c r="J104" s="239">
        <f t="shared" si="19"/>
        <v>28</v>
      </c>
      <c r="K104" s="113">
        <v>18</v>
      </c>
      <c r="L104" s="114">
        <v>10</v>
      </c>
      <c r="M104" s="116">
        <v>0</v>
      </c>
      <c r="N104" s="108">
        <f t="shared" si="17"/>
        <v>29</v>
      </c>
      <c r="O104" s="99">
        <v>1</v>
      </c>
      <c r="P104" s="100">
        <v>28</v>
      </c>
      <c r="Q104" s="33">
        <v>1</v>
      </c>
      <c r="R104" s="34">
        <v>2</v>
      </c>
      <c r="S104" s="39">
        <v>0</v>
      </c>
      <c r="T104" s="34">
        <v>24</v>
      </c>
      <c r="U104" s="42">
        <v>11</v>
      </c>
      <c r="V104" s="34">
        <v>10</v>
      </c>
      <c r="W104" s="101">
        <v>28</v>
      </c>
      <c r="X104" s="33">
        <v>0</v>
      </c>
      <c r="Y104" s="34">
        <v>22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>
        <v>0</v>
      </c>
      <c r="L105" s="40">
        <v>0</v>
      </c>
      <c r="M105" s="111">
        <v>0</v>
      </c>
      <c r="N105" s="108">
        <f t="shared" si="17"/>
        <v>0</v>
      </c>
      <c r="O105" s="42">
        <v>0</v>
      </c>
      <c r="P105" s="101">
        <v>0</v>
      </c>
      <c r="Q105" s="33">
        <v>0</v>
      </c>
      <c r="R105" s="34">
        <v>0</v>
      </c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9</v>
      </c>
      <c r="K106" s="39">
        <v>1</v>
      </c>
      <c r="L106" s="40">
        <v>8</v>
      </c>
      <c r="M106" s="111">
        <v>0</v>
      </c>
      <c r="N106" s="108">
        <f t="shared" si="17"/>
        <v>10</v>
      </c>
      <c r="O106" s="42">
        <v>9</v>
      </c>
      <c r="P106" s="101">
        <v>1</v>
      </c>
      <c r="Q106" s="33">
        <v>2</v>
      </c>
      <c r="R106" s="34">
        <v>0</v>
      </c>
      <c r="S106" s="39">
        <v>2</v>
      </c>
      <c r="T106" s="34">
        <v>4</v>
      </c>
      <c r="U106" s="42">
        <v>0</v>
      </c>
      <c r="V106" s="34">
        <v>0</v>
      </c>
      <c r="W106" s="101">
        <v>19</v>
      </c>
      <c r="X106" s="33">
        <v>3</v>
      </c>
      <c r="Y106" s="34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12</v>
      </c>
      <c r="K107" s="39">
        <v>3</v>
      </c>
      <c r="L107" s="40">
        <v>9</v>
      </c>
      <c r="M107" s="111">
        <v>0</v>
      </c>
      <c r="N107" s="108">
        <f t="shared" si="17"/>
        <v>13</v>
      </c>
      <c r="O107" s="42">
        <v>0</v>
      </c>
      <c r="P107" s="101">
        <v>13</v>
      </c>
      <c r="Q107" s="33">
        <v>0</v>
      </c>
      <c r="R107" s="34">
        <v>6</v>
      </c>
      <c r="S107" s="39">
        <v>0</v>
      </c>
      <c r="T107" s="34">
        <v>18</v>
      </c>
      <c r="U107" s="42">
        <v>0</v>
      </c>
      <c r="V107" s="34">
        <v>19</v>
      </c>
      <c r="W107" s="101">
        <v>298</v>
      </c>
      <c r="X107" s="33">
        <v>0</v>
      </c>
      <c r="Y107" s="34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102"/>
      <c r="AF107" s="103"/>
      <c r="AG107" s="29">
        <v>6</v>
      </c>
      <c r="AH107" s="31">
        <v>17</v>
      </c>
      <c r="AI107" s="28">
        <v>17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51</v>
      </c>
      <c r="K108" s="29">
        <v>27</v>
      </c>
      <c r="L108" s="31">
        <v>24</v>
      </c>
      <c r="M108" s="118">
        <v>0</v>
      </c>
      <c r="N108" s="108">
        <f t="shared" si="17"/>
        <v>51</v>
      </c>
      <c r="O108" s="119">
        <v>51</v>
      </c>
      <c r="P108" s="120">
        <v>0</v>
      </c>
      <c r="Q108" s="33">
        <v>6</v>
      </c>
      <c r="R108" s="34">
        <v>0</v>
      </c>
      <c r="S108" s="39">
        <v>40</v>
      </c>
      <c r="T108" s="34">
        <v>0</v>
      </c>
      <c r="U108" s="42">
        <v>13</v>
      </c>
      <c r="V108" s="34">
        <v>14</v>
      </c>
      <c r="W108" s="101">
        <v>29</v>
      </c>
      <c r="X108" s="33">
        <v>3</v>
      </c>
      <c r="Y108" s="34">
        <v>0</v>
      </c>
      <c r="Z108" s="30">
        <v>0</v>
      </c>
      <c r="AA108" s="30">
        <v>0</v>
      </c>
      <c r="AB108" s="30">
        <v>1</v>
      </c>
      <c r="AC108" s="30">
        <v>0</v>
      </c>
      <c r="AD108" s="30">
        <v>0</v>
      </c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239">
        <f t="shared" si="18"/>
        <v>0</v>
      </c>
      <c r="C109" s="113"/>
      <c r="D109" s="114"/>
      <c r="E109" s="114"/>
      <c r="F109" s="239">
        <f t="shared" si="16"/>
        <v>0</v>
      </c>
      <c r="G109" s="113"/>
      <c r="H109" s="114"/>
      <c r="I109" s="114"/>
      <c r="J109" s="239">
        <f t="shared" si="19"/>
        <v>91</v>
      </c>
      <c r="K109" s="113">
        <v>62</v>
      </c>
      <c r="L109" s="114">
        <v>29</v>
      </c>
      <c r="M109" s="116">
        <v>0</v>
      </c>
      <c r="N109" s="108">
        <f t="shared" si="17"/>
        <v>96</v>
      </c>
      <c r="O109" s="99">
        <v>0</v>
      </c>
      <c r="P109" s="100">
        <v>96</v>
      </c>
      <c r="Q109" s="33">
        <v>0</v>
      </c>
      <c r="R109" s="34">
        <v>2</v>
      </c>
      <c r="S109" s="39">
        <v>0</v>
      </c>
      <c r="T109" s="34">
        <v>78</v>
      </c>
      <c r="U109" s="42">
        <v>0</v>
      </c>
      <c r="V109" s="34">
        <v>0</v>
      </c>
      <c r="W109" s="41">
        <v>0</v>
      </c>
      <c r="X109" s="33">
        <v>0</v>
      </c>
      <c r="Y109" s="34">
        <v>21</v>
      </c>
      <c r="Z109" s="30">
        <v>0</v>
      </c>
      <c r="AA109" s="30">
        <v>0</v>
      </c>
      <c r="AB109" s="30">
        <v>11</v>
      </c>
      <c r="AC109" s="30">
        <v>0</v>
      </c>
      <c r="AD109" s="30">
        <v>0</v>
      </c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>
        <v>0</v>
      </c>
      <c r="L110" s="40">
        <v>0</v>
      </c>
      <c r="M110" s="111">
        <v>0</v>
      </c>
      <c r="N110" s="108">
        <f t="shared" si="17"/>
        <v>0</v>
      </c>
      <c r="O110" s="42">
        <v>0</v>
      </c>
      <c r="P110" s="101">
        <v>0</v>
      </c>
      <c r="Q110" s="33">
        <v>0</v>
      </c>
      <c r="R110" s="34">
        <v>0</v>
      </c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239">
        <f t="shared" si="18"/>
        <v>0</v>
      </c>
      <c r="C111" s="113"/>
      <c r="D111" s="114"/>
      <c r="E111" s="114"/>
      <c r="F111" s="239">
        <f t="shared" si="16"/>
        <v>0</v>
      </c>
      <c r="G111" s="113"/>
      <c r="H111" s="114"/>
      <c r="I111" s="114"/>
      <c r="J111" s="239">
        <f t="shared" si="19"/>
        <v>0</v>
      </c>
      <c r="K111" s="113">
        <v>0</v>
      </c>
      <c r="L111" s="114">
        <v>0</v>
      </c>
      <c r="M111" s="116">
        <v>0</v>
      </c>
      <c r="N111" s="108">
        <f t="shared" si="17"/>
        <v>0</v>
      </c>
      <c r="O111" s="99">
        <v>0</v>
      </c>
      <c r="P111" s="100">
        <v>0</v>
      </c>
      <c r="Q111" s="33">
        <v>0</v>
      </c>
      <c r="R111" s="34">
        <v>0</v>
      </c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>
        <v>0</v>
      </c>
      <c r="L112" s="40">
        <v>0</v>
      </c>
      <c r="M112" s="111">
        <v>0</v>
      </c>
      <c r="N112" s="108">
        <f t="shared" si="17"/>
        <v>0</v>
      </c>
      <c r="O112" s="42">
        <v>0</v>
      </c>
      <c r="P112" s="101">
        <v>0</v>
      </c>
      <c r="Q112" s="33">
        <v>0</v>
      </c>
      <c r="R112" s="34">
        <v>0</v>
      </c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>
        <v>0</v>
      </c>
      <c r="L113" s="40">
        <v>0</v>
      </c>
      <c r="M113" s="111">
        <v>0</v>
      </c>
      <c r="N113" s="108">
        <f t="shared" si="17"/>
        <v>0</v>
      </c>
      <c r="O113" s="42">
        <v>0</v>
      </c>
      <c r="P113" s="101">
        <v>0</v>
      </c>
      <c r="Q113" s="33">
        <v>0</v>
      </c>
      <c r="R113" s="34">
        <v>0</v>
      </c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239">
        <f t="shared" si="18"/>
        <v>0</v>
      </c>
      <c r="C114" s="113"/>
      <c r="D114" s="114"/>
      <c r="E114" s="114"/>
      <c r="F114" s="239">
        <f t="shared" si="16"/>
        <v>0</v>
      </c>
      <c r="G114" s="113"/>
      <c r="H114" s="114"/>
      <c r="I114" s="114"/>
      <c r="J114" s="239">
        <f t="shared" si="19"/>
        <v>0</v>
      </c>
      <c r="K114" s="113">
        <v>0</v>
      </c>
      <c r="L114" s="114">
        <v>0</v>
      </c>
      <c r="M114" s="116">
        <v>0</v>
      </c>
      <c r="N114" s="108">
        <f t="shared" si="17"/>
        <v>0</v>
      </c>
      <c r="O114" s="99">
        <v>0</v>
      </c>
      <c r="P114" s="100">
        <v>0</v>
      </c>
      <c r="Q114" s="33">
        <v>0</v>
      </c>
      <c r="R114" s="34">
        <v>0</v>
      </c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18</v>
      </c>
      <c r="K115" s="39">
        <v>7</v>
      </c>
      <c r="L115" s="40">
        <v>11</v>
      </c>
      <c r="M115" s="111">
        <v>0</v>
      </c>
      <c r="N115" s="108">
        <f t="shared" si="17"/>
        <v>21</v>
      </c>
      <c r="O115" s="42">
        <v>0</v>
      </c>
      <c r="P115" s="101">
        <v>21</v>
      </c>
      <c r="Q115" s="33">
        <v>0</v>
      </c>
      <c r="R115" s="34">
        <v>3</v>
      </c>
      <c r="S115" s="39">
        <v>0</v>
      </c>
      <c r="T115" s="34">
        <v>19</v>
      </c>
      <c r="U115" s="42">
        <v>0</v>
      </c>
      <c r="V115" s="34">
        <v>0</v>
      </c>
      <c r="W115" s="101">
        <v>0</v>
      </c>
      <c r="X115" s="33">
        <v>0</v>
      </c>
      <c r="Y115" s="34">
        <v>12</v>
      </c>
      <c r="Z115" s="30">
        <v>0</v>
      </c>
      <c r="AA115" s="30">
        <v>0</v>
      </c>
      <c r="AB115" s="30">
        <v>0</v>
      </c>
      <c r="AC115" s="30">
        <v>0</v>
      </c>
      <c r="AD115" s="30">
        <v>0</v>
      </c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3</v>
      </c>
      <c r="K116" s="105">
        <v>2</v>
      </c>
      <c r="L116" s="106">
        <v>1</v>
      </c>
      <c r="M116" s="107">
        <v>0</v>
      </c>
      <c r="N116" s="108">
        <f t="shared" si="17"/>
        <v>3</v>
      </c>
      <c r="O116" s="109">
        <v>0</v>
      </c>
      <c r="P116" s="110">
        <v>3</v>
      </c>
      <c r="Q116" s="33">
        <v>0</v>
      </c>
      <c r="R116" s="34">
        <v>0</v>
      </c>
      <c r="S116" s="39">
        <v>0</v>
      </c>
      <c r="T116" s="34">
        <v>0</v>
      </c>
      <c r="U116" s="42">
        <v>1</v>
      </c>
      <c r="V116" s="34">
        <v>4</v>
      </c>
      <c r="W116" s="101">
        <v>0</v>
      </c>
      <c r="X116" s="33">
        <v>0</v>
      </c>
      <c r="Y116" s="34">
        <v>2</v>
      </c>
      <c r="Z116" s="121">
        <v>0</v>
      </c>
      <c r="AA116" s="34">
        <v>0</v>
      </c>
      <c r="AB116" s="30">
        <v>0</v>
      </c>
      <c r="AC116" s="30">
        <v>0</v>
      </c>
      <c r="AD116" s="30">
        <v>0</v>
      </c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>
        <v>0</v>
      </c>
      <c r="L117" s="106">
        <v>0</v>
      </c>
      <c r="M117" s="107">
        <v>0</v>
      </c>
      <c r="N117" s="108">
        <f t="shared" si="17"/>
        <v>0</v>
      </c>
      <c r="O117" s="109">
        <v>0</v>
      </c>
      <c r="P117" s="110">
        <v>0</v>
      </c>
      <c r="Q117" s="33">
        <v>0</v>
      </c>
      <c r="R117" s="34">
        <v>0</v>
      </c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>
        <v>0</v>
      </c>
      <c r="AA117" s="34">
        <v>0</v>
      </c>
      <c r="AB117" s="30">
        <v>0</v>
      </c>
      <c r="AC117" s="30">
        <v>0</v>
      </c>
      <c r="AD117" s="30">
        <v>0</v>
      </c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>
        <v>0</v>
      </c>
      <c r="L118" s="106">
        <v>0</v>
      </c>
      <c r="M118" s="107">
        <v>0</v>
      </c>
      <c r="N118" s="108">
        <f t="shared" si="17"/>
        <v>0</v>
      </c>
      <c r="O118" s="109">
        <v>0</v>
      </c>
      <c r="P118" s="110">
        <v>0</v>
      </c>
      <c r="Q118" s="33">
        <v>0</v>
      </c>
      <c r="R118" s="34">
        <v>0</v>
      </c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>
        <v>0</v>
      </c>
      <c r="AA118" s="34">
        <v>0</v>
      </c>
      <c r="AB118" s="30">
        <v>0</v>
      </c>
      <c r="AC118" s="30">
        <v>0</v>
      </c>
      <c r="AD118" s="30">
        <v>0</v>
      </c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5</v>
      </c>
      <c r="K119" s="105">
        <v>2</v>
      </c>
      <c r="L119" s="106">
        <v>3</v>
      </c>
      <c r="M119" s="107">
        <v>0</v>
      </c>
      <c r="N119" s="108">
        <f t="shared" si="17"/>
        <v>5</v>
      </c>
      <c r="O119" s="109">
        <v>0</v>
      </c>
      <c r="P119" s="110">
        <v>5</v>
      </c>
      <c r="Q119" s="33">
        <v>0</v>
      </c>
      <c r="R119" s="34">
        <v>0</v>
      </c>
      <c r="S119" s="39">
        <v>0</v>
      </c>
      <c r="T119" s="34">
        <v>0</v>
      </c>
      <c r="U119" s="42">
        <v>0</v>
      </c>
      <c r="V119" s="34">
        <v>9</v>
      </c>
      <c r="W119" s="101">
        <v>30</v>
      </c>
      <c r="X119" s="33">
        <v>0</v>
      </c>
      <c r="Y119" s="34">
        <v>40</v>
      </c>
      <c r="Z119" s="121">
        <v>0</v>
      </c>
      <c r="AA119" s="34">
        <v>0</v>
      </c>
      <c r="AB119" s="30">
        <v>0</v>
      </c>
      <c r="AC119" s="30">
        <v>0</v>
      </c>
      <c r="AD119" s="30">
        <v>0</v>
      </c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19</v>
      </c>
      <c r="K120" s="105">
        <v>8</v>
      </c>
      <c r="L120" s="106">
        <v>11</v>
      </c>
      <c r="M120" s="107">
        <v>0</v>
      </c>
      <c r="N120" s="108">
        <f t="shared" si="17"/>
        <v>20</v>
      </c>
      <c r="O120" s="109">
        <v>0</v>
      </c>
      <c r="P120" s="110">
        <v>20</v>
      </c>
      <c r="Q120" s="33">
        <v>0</v>
      </c>
      <c r="R120" s="34">
        <v>5</v>
      </c>
      <c r="S120" s="39">
        <v>0</v>
      </c>
      <c r="T120" s="34">
        <v>24</v>
      </c>
      <c r="U120" s="42">
        <v>5</v>
      </c>
      <c r="V120" s="34">
        <v>15</v>
      </c>
      <c r="W120" s="101">
        <v>3</v>
      </c>
      <c r="X120" s="33">
        <v>0</v>
      </c>
      <c r="Y120" s="34">
        <v>1</v>
      </c>
      <c r="Z120" s="121">
        <v>0</v>
      </c>
      <c r="AA120" s="34">
        <v>0</v>
      </c>
      <c r="AB120" s="30">
        <v>0</v>
      </c>
      <c r="AC120" s="30">
        <v>0</v>
      </c>
      <c r="AD120" s="30">
        <v>0</v>
      </c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15</v>
      </c>
      <c r="K121" s="105">
        <v>12</v>
      </c>
      <c r="L121" s="106">
        <v>3</v>
      </c>
      <c r="M121" s="107">
        <v>0</v>
      </c>
      <c r="N121" s="108">
        <f t="shared" si="17"/>
        <v>15</v>
      </c>
      <c r="O121" s="109">
        <v>15</v>
      </c>
      <c r="P121" s="110">
        <v>0</v>
      </c>
      <c r="Q121" s="33">
        <v>0</v>
      </c>
      <c r="R121" s="34">
        <v>0</v>
      </c>
      <c r="S121" s="39">
        <v>0</v>
      </c>
      <c r="T121" s="34">
        <v>0</v>
      </c>
      <c r="U121" s="42">
        <v>0</v>
      </c>
      <c r="V121" s="34">
        <v>0</v>
      </c>
      <c r="W121" s="101">
        <v>14</v>
      </c>
      <c r="X121" s="33">
        <v>0</v>
      </c>
      <c r="Y121" s="34">
        <v>4</v>
      </c>
      <c r="Z121" s="121">
        <v>0</v>
      </c>
      <c r="AA121" s="34">
        <v>0</v>
      </c>
      <c r="AB121" s="30">
        <v>0</v>
      </c>
      <c r="AC121" s="30">
        <v>0</v>
      </c>
      <c r="AD121" s="30">
        <v>0</v>
      </c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60</v>
      </c>
      <c r="K122" s="105">
        <v>38</v>
      </c>
      <c r="L122" s="106">
        <v>22</v>
      </c>
      <c r="M122" s="107">
        <v>0</v>
      </c>
      <c r="N122" s="108">
        <f t="shared" si="17"/>
        <v>84</v>
      </c>
      <c r="O122" s="109">
        <v>0</v>
      </c>
      <c r="P122" s="110">
        <v>84</v>
      </c>
      <c r="Q122" s="33">
        <v>0</v>
      </c>
      <c r="R122" s="34">
        <v>5</v>
      </c>
      <c r="S122" s="39">
        <v>0</v>
      </c>
      <c r="T122" s="34">
        <v>55</v>
      </c>
      <c r="U122" s="42">
        <v>39</v>
      </c>
      <c r="V122" s="34">
        <v>41</v>
      </c>
      <c r="W122" s="101">
        <v>68</v>
      </c>
      <c r="X122" s="33">
        <v>0</v>
      </c>
      <c r="Y122" s="34">
        <v>0</v>
      </c>
      <c r="Z122" s="121">
        <v>0</v>
      </c>
      <c r="AA122" s="34">
        <v>0</v>
      </c>
      <c r="AB122" s="30">
        <v>0</v>
      </c>
      <c r="AC122" s="30">
        <v>0</v>
      </c>
      <c r="AD122" s="30">
        <v>0</v>
      </c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86</v>
      </c>
      <c r="K123" s="105">
        <v>56</v>
      </c>
      <c r="L123" s="106">
        <v>30</v>
      </c>
      <c r="M123" s="107">
        <v>0</v>
      </c>
      <c r="N123" s="108">
        <f t="shared" si="17"/>
        <v>86</v>
      </c>
      <c r="O123" s="109">
        <v>18</v>
      </c>
      <c r="P123" s="110">
        <v>68</v>
      </c>
      <c r="Q123" s="33">
        <v>6</v>
      </c>
      <c r="R123" s="34">
        <v>48</v>
      </c>
      <c r="S123" s="39">
        <v>5</v>
      </c>
      <c r="T123" s="34">
        <v>30</v>
      </c>
      <c r="U123" s="42">
        <v>25</v>
      </c>
      <c r="V123" s="34">
        <v>10</v>
      </c>
      <c r="W123" s="101">
        <v>100</v>
      </c>
      <c r="X123" s="33">
        <v>0</v>
      </c>
      <c r="Y123" s="34">
        <v>0</v>
      </c>
      <c r="Z123" s="121">
        <v>0</v>
      </c>
      <c r="AA123" s="34">
        <v>0</v>
      </c>
      <c r="AB123" s="30">
        <v>97</v>
      </c>
      <c r="AC123" s="30">
        <v>0</v>
      </c>
      <c r="AD123" s="30">
        <v>0</v>
      </c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23</v>
      </c>
      <c r="K124" s="39">
        <v>12</v>
      </c>
      <c r="L124" s="40">
        <v>11</v>
      </c>
      <c r="M124" s="111">
        <v>0</v>
      </c>
      <c r="N124" s="108">
        <f t="shared" si="17"/>
        <v>23</v>
      </c>
      <c r="O124" s="42">
        <v>7</v>
      </c>
      <c r="P124" s="101">
        <v>16</v>
      </c>
      <c r="Q124" s="33">
        <v>0</v>
      </c>
      <c r="R124" s="34">
        <v>1</v>
      </c>
      <c r="S124" s="39">
        <v>3</v>
      </c>
      <c r="T124" s="34">
        <v>5</v>
      </c>
      <c r="U124" s="42">
        <v>19</v>
      </c>
      <c r="V124" s="34">
        <v>19</v>
      </c>
      <c r="W124" s="101">
        <v>0</v>
      </c>
      <c r="X124" s="33">
        <v>0</v>
      </c>
      <c r="Y124" s="34">
        <v>0</v>
      </c>
      <c r="Z124" s="121">
        <v>0</v>
      </c>
      <c r="AA124" s="34">
        <v>0</v>
      </c>
      <c r="AB124" s="30">
        <v>0</v>
      </c>
      <c r="AC124" s="30">
        <v>0</v>
      </c>
      <c r="AD124" s="30">
        <v>0</v>
      </c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40</v>
      </c>
      <c r="K125" s="39">
        <v>14</v>
      </c>
      <c r="L125" s="40">
        <v>26</v>
      </c>
      <c r="M125" s="111">
        <v>0</v>
      </c>
      <c r="N125" s="108">
        <f t="shared" si="17"/>
        <v>40</v>
      </c>
      <c r="O125" s="42">
        <v>40</v>
      </c>
      <c r="P125" s="101">
        <v>0</v>
      </c>
      <c r="Q125" s="33">
        <v>1</v>
      </c>
      <c r="R125" s="34">
        <v>0</v>
      </c>
      <c r="S125" s="39">
        <v>51</v>
      </c>
      <c r="T125" s="34">
        <v>0</v>
      </c>
      <c r="U125" s="42">
        <v>0</v>
      </c>
      <c r="V125" s="34">
        <v>0</v>
      </c>
      <c r="W125" s="101">
        <v>15</v>
      </c>
      <c r="X125" s="33">
        <v>0</v>
      </c>
      <c r="Y125" s="34">
        <v>0</v>
      </c>
      <c r="Z125" s="121">
        <v>0</v>
      </c>
      <c r="AA125" s="34">
        <v>0</v>
      </c>
      <c r="AB125" s="30">
        <v>0</v>
      </c>
      <c r="AC125" s="30">
        <v>0</v>
      </c>
      <c r="AD125" s="30">
        <v>0</v>
      </c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239">
        <f t="shared" si="18"/>
        <v>0</v>
      </c>
      <c r="C126" s="113"/>
      <c r="D126" s="114"/>
      <c r="E126" s="114"/>
      <c r="F126" s="239">
        <f t="shared" si="16"/>
        <v>0</v>
      </c>
      <c r="G126" s="113"/>
      <c r="H126" s="114"/>
      <c r="I126" s="114"/>
      <c r="J126" s="239">
        <f t="shared" si="19"/>
        <v>84</v>
      </c>
      <c r="K126" s="113">
        <v>55</v>
      </c>
      <c r="L126" s="114">
        <v>29</v>
      </c>
      <c r="M126" s="116">
        <v>0</v>
      </c>
      <c r="N126" s="108">
        <f t="shared" si="17"/>
        <v>92</v>
      </c>
      <c r="O126" s="99">
        <v>0</v>
      </c>
      <c r="P126" s="100">
        <v>92</v>
      </c>
      <c r="Q126" s="33">
        <v>0</v>
      </c>
      <c r="R126" s="34">
        <v>10</v>
      </c>
      <c r="S126" s="39">
        <v>0</v>
      </c>
      <c r="T126" s="34">
        <v>57</v>
      </c>
      <c r="U126" s="42">
        <v>35</v>
      </c>
      <c r="V126" s="34">
        <v>49</v>
      </c>
      <c r="W126" s="101">
        <v>4</v>
      </c>
      <c r="X126" s="33">
        <v>0</v>
      </c>
      <c r="Y126" s="34">
        <v>37</v>
      </c>
      <c r="Z126" s="121">
        <v>0</v>
      </c>
      <c r="AA126" s="34">
        <v>0</v>
      </c>
      <c r="AB126" s="30">
        <v>23</v>
      </c>
      <c r="AC126" s="30">
        <v>0</v>
      </c>
      <c r="AD126" s="30">
        <v>0</v>
      </c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>
        <v>0</v>
      </c>
      <c r="L127" s="106">
        <v>0</v>
      </c>
      <c r="M127" s="107">
        <v>0</v>
      </c>
      <c r="N127" s="108">
        <f t="shared" si="17"/>
        <v>0</v>
      </c>
      <c r="O127" s="109">
        <v>0</v>
      </c>
      <c r="P127" s="110">
        <v>0</v>
      </c>
      <c r="Q127" s="33">
        <v>0</v>
      </c>
      <c r="R127" s="34">
        <v>0</v>
      </c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>
        <v>0</v>
      </c>
      <c r="AA127" s="34">
        <v>0</v>
      </c>
      <c r="AB127" s="30">
        <v>0</v>
      </c>
      <c r="AC127" s="30">
        <v>0</v>
      </c>
      <c r="AD127" s="30">
        <v>0</v>
      </c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33</v>
      </c>
      <c r="K128" s="105">
        <v>19</v>
      </c>
      <c r="L128" s="106">
        <v>14</v>
      </c>
      <c r="M128" s="107">
        <v>0</v>
      </c>
      <c r="N128" s="108">
        <f t="shared" si="17"/>
        <v>33</v>
      </c>
      <c r="O128" s="109">
        <v>0</v>
      </c>
      <c r="P128" s="110">
        <v>33</v>
      </c>
      <c r="Q128" s="33">
        <v>0</v>
      </c>
      <c r="R128" s="34">
        <v>0</v>
      </c>
      <c r="S128" s="39">
        <v>0</v>
      </c>
      <c r="T128" s="34">
        <v>5</v>
      </c>
      <c r="U128" s="42">
        <v>3</v>
      </c>
      <c r="V128" s="34">
        <v>12</v>
      </c>
      <c r="W128" s="101">
        <v>1</v>
      </c>
      <c r="X128" s="33">
        <v>0</v>
      </c>
      <c r="Y128" s="34">
        <v>23</v>
      </c>
      <c r="Z128" s="121">
        <v>0</v>
      </c>
      <c r="AA128" s="34">
        <v>0</v>
      </c>
      <c r="AB128" s="30">
        <v>1</v>
      </c>
      <c r="AC128" s="30">
        <v>0</v>
      </c>
      <c r="AD128" s="30">
        <v>0</v>
      </c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/>
      <c r="T129" s="34"/>
      <c r="U129" s="42"/>
      <c r="V129" s="34"/>
      <c r="W129" s="101"/>
      <c r="X129" s="33"/>
      <c r="Y129" s="34"/>
      <c r="Z129" s="121"/>
      <c r="AA129" s="34"/>
      <c r="AB129" s="30"/>
      <c r="AC129" s="30"/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/>
      <c r="T130" s="34"/>
      <c r="U130" s="42"/>
      <c r="V130" s="34"/>
      <c r="W130" s="101"/>
      <c r="X130" s="33"/>
      <c r="Y130" s="34"/>
      <c r="Z130" s="121"/>
      <c r="AA130" s="34"/>
      <c r="AB130" s="30"/>
      <c r="AC130" s="30"/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/>
      <c r="T131" s="34"/>
      <c r="U131" s="42"/>
      <c r="V131" s="34"/>
      <c r="W131" s="101"/>
      <c r="X131" s="33"/>
      <c r="Y131" s="34"/>
      <c r="Z131" s="121"/>
      <c r="AA131" s="34"/>
      <c r="AB131" s="30"/>
      <c r="AC131" s="30"/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/>
      <c r="T132" s="34"/>
      <c r="U132" s="42"/>
      <c r="V132" s="34"/>
      <c r="W132" s="101"/>
      <c r="X132" s="33"/>
      <c r="Y132" s="34"/>
      <c r="Z132" s="121"/>
      <c r="AA132" s="34"/>
      <c r="AB132" s="30"/>
      <c r="AC132" s="30"/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/>
      <c r="T133" s="34"/>
      <c r="U133" s="42"/>
      <c r="V133" s="34"/>
      <c r="W133" s="101"/>
      <c r="X133" s="33"/>
      <c r="Y133" s="34"/>
      <c r="Z133" s="121"/>
      <c r="AA133" s="34"/>
      <c r="AB133" s="121"/>
      <c r="AC133" s="121"/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/>
      <c r="T134" s="30"/>
      <c r="U134" s="119"/>
      <c r="V134" s="30"/>
      <c r="W134" s="120">
        <v>556</v>
      </c>
      <c r="X134" s="33"/>
      <c r="Y134" s="34"/>
      <c r="Z134" s="28"/>
      <c r="AA134" s="28"/>
      <c r="AB134" s="28"/>
      <c r="AC134" s="28"/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6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/>
      <c r="T135" s="58"/>
      <c r="U135" s="63"/>
      <c r="V135" s="58"/>
      <c r="W135" s="127"/>
      <c r="X135" s="60"/>
      <c r="Y135" s="58"/>
      <c r="Z135" s="59"/>
      <c r="AA135" s="59"/>
      <c r="AB135" s="59"/>
      <c r="AC135" s="59"/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631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804</v>
      </c>
      <c r="K136" s="71">
        <f t="shared" si="20"/>
        <v>444</v>
      </c>
      <c r="L136" s="67">
        <f t="shared" si="20"/>
        <v>360</v>
      </c>
      <c r="M136" s="67">
        <f t="shared" si="20"/>
        <v>0</v>
      </c>
      <c r="N136" s="131">
        <f>SUM(N76:N135)</f>
        <v>855</v>
      </c>
      <c r="O136" s="66">
        <f t="shared" si="20"/>
        <v>202</v>
      </c>
      <c r="P136" s="69">
        <f t="shared" si="20"/>
        <v>653</v>
      </c>
      <c r="Q136" s="71">
        <f t="shared" si="20"/>
        <v>21</v>
      </c>
      <c r="R136" s="132">
        <f>SUM(R76:R135)</f>
        <v>102</v>
      </c>
      <c r="S136" s="632">
        <f>SUM(S76:S135)</f>
        <v>133</v>
      </c>
      <c r="T136" s="633">
        <f>SUM(T76:T135)</f>
        <v>446</v>
      </c>
      <c r="U136" s="66">
        <f t="shared" si="20"/>
        <v>234</v>
      </c>
      <c r="V136" s="68">
        <f t="shared" si="20"/>
        <v>378</v>
      </c>
      <c r="W136" s="132">
        <f>SUM(W76:W135)</f>
        <v>3272</v>
      </c>
      <c r="X136" s="70">
        <f t="shared" ref="X136:AI136" si="21">SUM(X76:X135)</f>
        <v>27</v>
      </c>
      <c r="Y136" s="68">
        <f t="shared" si="21"/>
        <v>219</v>
      </c>
      <c r="Z136" s="132">
        <f t="shared" si="21"/>
        <v>0</v>
      </c>
      <c r="AA136" s="132">
        <f t="shared" si="21"/>
        <v>0</v>
      </c>
      <c r="AB136" s="132">
        <f t="shared" si="21"/>
        <v>133</v>
      </c>
      <c r="AC136" s="132">
        <f t="shared" si="21"/>
        <v>0</v>
      </c>
      <c r="AD136" s="135">
        <f t="shared" si="21"/>
        <v>0</v>
      </c>
      <c r="AE136" s="136">
        <f t="shared" si="21"/>
        <v>0</v>
      </c>
      <c r="AF136" s="137">
        <f t="shared" si="21"/>
        <v>0</v>
      </c>
      <c r="AG136" s="136">
        <f t="shared" si="21"/>
        <v>6</v>
      </c>
      <c r="AH136" s="138">
        <f t="shared" si="21"/>
        <v>17</v>
      </c>
      <c r="AI136" s="139">
        <f t="shared" si="21"/>
        <v>17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235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634" t="s">
        <v>127</v>
      </c>
      <c r="B138" s="366" t="s">
        <v>99</v>
      </c>
      <c r="C138" s="610" t="s">
        <v>13</v>
      </c>
      <c r="D138" s="583" t="s">
        <v>14</v>
      </c>
      <c r="E138" s="611" t="s">
        <v>15</v>
      </c>
      <c r="F138" s="611" t="s">
        <v>16</v>
      </c>
      <c r="G138" s="611" t="s">
        <v>17</v>
      </c>
      <c r="H138" s="612" t="s">
        <v>18</v>
      </c>
      <c r="I138" s="612" t="s">
        <v>19</v>
      </c>
      <c r="J138" s="612" t="s">
        <v>20</v>
      </c>
      <c r="K138" s="612" t="s">
        <v>21</v>
      </c>
      <c r="L138" s="612" t="s">
        <v>22</v>
      </c>
      <c r="M138" s="612" t="s">
        <v>23</v>
      </c>
      <c r="N138" s="612" t="s">
        <v>24</v>
      </c>
      <c r="O138" s="612" t="s">
        <v>25</v>
      </c>
      <c r="P138" s="612" t="s">
        <v>26</v>
      </c>
      <c r="Q138" s="612" t="s">
        <v>27</v>
      </c>
      <c r="R138" s="612" t="s">
        <v>28</v>
      </c>
      <c r="S138" s="635" t="s">
        <v>128</v>
      </c>
      <c r="T138" s="602" t="s">
        <v>129</v>
      </c>
      <c r="U138" s="602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636" t="s">
        <v>131</v>
      </c>
      <c r="B139" s="637">
        <f>SUM(C139:S139)</f>
        <v>0</v>
      </c>
      <c r="C139" s="615">
        <v>0</v>
      </c>
      <c r="D139" s="616"/>
      <c r="E139" s="616"/>
      <c r="F139" s="616"/>
      <c r="G139" s="616"/>
      <c r="H139" s="616"/>
      <c r="I139" s="616"/>
      <c r="J139" s="616"/>
      <c r="K139" s="616"/>
      <c r="L139" s="616"/>
      <c r="M139" s="616"/>
      <c r="N139" s="616"/>
      <c r="O139" s="616"/>
      <c r="P139" s="616"/>
      <c r="Q139" s="616"/>
      <c r="R139" s="616"/>
      <c r="S139" s="638"/>
      <c r="T139" s="639"/>
      <c r="U139" s="639"/>
      <c r="V139" s="240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172</v>
      </c>
      <c r="C140" s="39">
        <v>3</v>
      </c>
      <c r="D140" s="40">
        <v>7</v>
      </c>
      <c r="E140" s="40">
        <v>9</v>
      </c>
      <c r="F140" s="40">
        <v>7</v>
      </c>
      <c r="G140" s="40">
        <v>1</v>
      </c>
      <c r="H140" s="40">
        <v>8</v>
      </c>
      <c r="I140" s="40">
        <v>4</v>
      </c>
      <c r="J140" s="40">
        <v>4</v>
      </c>
      <c r="K140" s="40">
        <v>7</v>
      </c>
      <c r="L140" s="40">
        <v>13</v>
      </c>
      <c r="M140" s="40">
        <v>11</v>
      </c>
      <c r="N140" s="40">
        <v>21</v>
      </c>
      <c r="O140" s="40">
        <v>25</v>
      </c>
      <c r="P140" s="40">
        <v>23</v>
      </c>
      <c r="Q140" s="40">
        <v>17</v>
      </c>
      <c r="R140" s="40">
        <v>8</v>
      </c>
      <c r="S140" s="151">
        <v>4</v>
      </c>
      <c r="T140" s="41">
        <v>0</v>
      </c>
      <c r="U140" s="41">
        <v>0</v>
      </c>
      <c r="V140" s="240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110</v>
      </c>
      <c r="C141" s="39">
        <v>0</v>
      </c>
      <c r="D141" s="40">
        <v>0</v>
      </c>
      <c r="E141" s="40">
        <v>0</v>
      </c>
      <c r="F141" s="40">
        <v>4</v>
      </c>
      <c r="G141" s="40">
        <v>4</v>
      </c>
      <c r="H141" s="40">
        <v>2</v>
      </c>
      <c r="I141" s="40">
        <v>4</v>
      </c>
      <c r="J141" s="40">
        <v>2</v>
      </c>
      <c r="K141" s="40">
        <v>8</v>
      </c>
      <c r="L141" s="40">
        <v>20</v>
      </c>
      <c r="M141" s="40">
        <v>10</v>
      </c>
      <c r="N141" s="40">
        <v>10</v>
      </c>
      <c r="O141" s="40">
        <v>15</v>
      </c>
      <c r="P141" s="40">
        <v>17</v>
      </c>
      <c r="Q141" s="40">
        <v>7</v>
      </c>
      <c r="R141" s="40">
        <v>4</v>
      </c>
      <c r="S141" s="151">
        <v>3</v>
      </c>
      <c r="T141" s="41">
        <v>0</v>
      </c>
      <c r="U141" s="41">
        <v>0</v>
      </c>
      <c r="V141" s="240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231</v>
      </c>
      <c r="C142" s="39">
        <v>0</v>
      </c>
      <c r="D142" s="40">
        <v>0</v>
      </c>
      <c r="E142" s="40">
        <v>0</v>
      </c>
      <c r="F142" s="40">
        <v>9</v>
      </c>
      <c r="G142" s="40">
        <v>34</v>
      </c>
      <c r="H142" s="40">
        <v>65</v>
      </c>
      <c r="I142" s="40">
        <v>51</v>
      </c>
      <c r="J142" s="40">
        <v>49</v>
      </c>
      <c r="K142" s="40">
        <v>23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40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0</v>
      </c>
      <c r="C143" s="39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151"/>
      <c r="T143" s="41">
        <v>0</v>
      </c>
      <c r="U143" s="41">
        <v>0</v>
      </c>
      <c r="V143" s="240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284</v>
      </c>
      <c r="C144" s="39">
        <v>0</v>
      </c>
      <c r="D144" s="40">
        <v>0</v>
      </c>
      <c r="E144" s="40">
        <v>0</v>
      </c>
      <c r="F144" s="40">
        <v>1</v>
      </c>
      <c r="G144" s="40">
        <v>1</v>
      </c>
      <c r="H144" s="40">
        <v>1</v>
      </c>
      <c r="I144" s="40">
        <v>1</v>
      </c>
      <c r="J144" s="40">
        <v>10</v>
      </c>
      <c r="K144" s="40">
        <v>4</v>
      </c>
      <c r="L144" s="40">
        <v>9</v>
      </c>
      <c r="M144" s="40">
        <v>25</v>
      </c>
      <c r="N144" s="40">
        <v>44</v>
      </c>
      <c r="O144" s="40">
        <v>37</v>
      </c>
      <c r="P144" s="40">
        <v>46</v>
      </c>
      <c r="Q144" s="40">
        <v>39</v>
      </c>
      <c r="R144" s="40">
        <v>66</v>
      </c>
      <c r="S144" s="151">
        <v>0</v>
      </c>
      <c r="T144" s="41">
        <v>0</v>
      </c>
      <c r="U144" s="41">
        <v>0</v>
      </c>
      <c r="V144" s="240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65</v>
      </c>
      <c r="C145" s="39">
        <v>0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0">
        <v>0</v>
      </c>
      <c r="J145" s="40">
        <v>0</v>
      </c>
      <c r="K145" s="40">
        <v>0</v>
      </c>
      <c r="L145" s="40">
        <v>4</v>
      </c>
      <c r="M145" s="40">
        <v>2</v>
      </c>
      <c r="N145" s="40">
        <v>5</v>
      </c>
      <c r="O145" s="40">
        <v>6</v>
      </c>
      <c r="P145" s="40">
        <v>7</v>
      </c>
      <c r="Q145" s="40">
        <v>9</v>
      </c>
      <c r="R145" s="40">
        <v>11</v>
      </c>
      <c r="S145" s="151">
        <v>21</v>
      </c>
      <c r="T145" s="41">
        <v>0</v>
      </c>
      <c r="U145" s="41">
        <v>0</v>
      </c>
      <c r="V145" s="240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40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244</v>
      </c>
      <c r="C147" s="39">
        <v>0</v>
      </c>
      <c r="D147" s="40">
        <v>1</v>
      </c>
      <c r="E147" s="40">
        <v>9</v>
      </c>
      <c r="F147" s="40">
        <v>17</v>
      </c>
      <c r="G147" s="40">
        <v>39</v>
      </c>
      <c r="H147" s="40">
        <v>40</v>
      </c>
      <c r="I147" s="40">
        <v>36</v>
      </c>
      <c r="J147" s="40">
        <v>26</v>
      </c>
      <c r="K147" s="40">
        <v>20</v>
      </c>
      <c r="L147" s="40">
        <v>28</v>
      </c>
      <c r="M147" s="40">
        <v>15</v>
      </c>
      <c r="N147" s="40">
        <v>7</v>
      </c>
      <c r="O147" s="40">
        <v>4</v>
      </c>
      <c r="P147" s="40">
        <v>2</v>
      </c>
      <c r="Q147" s="40">
        <v>0</v>
      </c>
      <c r="R147" s="40">
        <v>0</v>
      </c>
      <c r="S147" s="151">
        <v>0</v>
      </c>
      <c r="T147" s="41">
        <v>0</v>
      </c>
      <c r="U147" s="41">
        <v>0</v>
      </c>
      <c r="V147" s="240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40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118</v>
      </c>
      <c r="C149" s="39">
        <v>4</v>
      </c>
      <c r="D149" s="40">
        <v>19</v>
      </c>
      <c r="E149" s="40">
        <v>52</v>
      </c>
      <c r="F149" s="40">
        <v>43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40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25</v>
      </c>
      <c r="C150" s="39">
        <v>16</v>
      </c>
      <c r="D150" s="40">
        <v>6</v>
      </c>
      <c r="E150" s="40">
        <v>2</v>
      </c>
      <c r="F150" s="40">
        <v>1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40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10</v>
      </c>
      <c r="C151" s="39">
        <v>0</v>
      </c>
      <c r="D151" s="40">
        <v>0</v>
      </c>
      <c r="E151" s="40">
        <v>0</v>
      </c>
      <c r="F151" s="40">
        <v>0</v>
      </c>
      <c r="G151" s="40">
        <v>0</v>
      </c>
      <c r="H151" s="40">
        <v>2</v>
      </c>
      <c r="I151" s="40">
        <v>2</v>
      </c>
      <c r="J151" s="40">
        <v>5</v>
      </c>
      <c r="K151" s="40">
        <v>1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151">
        <v>0</v>
      </c>
      <c r="T151" s="41">
        <v>3</v>
      </c>
      <c r="U151" s="41">
        <v>0</v>
      </c>
      <c r="V151" s="240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21</v>
      </c>
      <c r="C152" s="39">
        <v>0</v>
      </c>
      <c r="D152" s="40">
        <v>0</v>
      </c>
      <c r="E152" s="40">
        <v>0</v>
      </c>
      <c r="F152" s="40">
        <v>1</v>
      </c>
      <c r="G152" s="40">
        <v>2</v>
      </c>
      <c r="H152" s="40">
        <v>3</v>
      </c>
      <c r="I152" s="40">
        <v>4</v>
      </c>
      <c r="J152" s="40">
        <v>4</v>
      </c>
      <c r="K152" s="40">
        <v>2</v>
      </c>
      <c r="L152" s="40">
        <v>3</v>
      </c>
      <c r="M152" s="40">
        <v>0</v>
      </c>
      <c r="N152" s="40">
        <v>2</v>
      </c>
      <c r="O152" s="40">
        <v>0</v>
      </c>
      <c r="P152" s="40">
        <v>0</v>
      </c>
      <c r="Q152" s="40">
        <v>0</v>
      </c>
      <c r="R152" s="40">
        <v>0</v>
      </c>
      <c r="S152" s="151">
        <v>0</v>
      </c>
      <c r="T152" s="41">
        <v>0</v>
      </c>
      <c r="U152" s="41">
        <v>0</v>
      </c>
      <c r="V152" s="240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286</v>
      </c>
      <c r="C153" s="39">
        <v>0</v>
      </c>
      <c r="D153" s="40">
        <v>0</v>
      </c>
      <c r="E153" s="40">
        <v>0</v>
      </c>
      <c r="F153" s="40">
        <v>0</v>
      </c>
      <c r="G153" s="40">
        <v>12</v>
      </c>
      <c r="H153" s="40">
        <v>25</v>
      </c>
      <c r="I153" s="40">
        <v>40</v>
      </c>
      <c r="J153" s="40">
        <v>49</v>
      </c>
      <c r="K153" s="40">
        <v>45</v>
      </c>
      <c r="L153" s="40">
        <v>28</v>
      </c>
      <c r="M153" s="40">
        <v>13</v>
      </c>
      <c r="N153" s="40">
        <v>37</v>
      </c>
      <c r="O153" s="40">
        <v>28</v>
      </c>
      <c r="P153" s="40">
        <v>6</v>
      </c>
      <c r="Q153" s="40">
        <v>2</v>
      </c>
      <c r="R153" s="40">
        <v>1</v>
      </c>
      <c r="S153" s="151">
        <v>0</v>
      </c>
      <c r="T153" s="41">
        <v>0</v>
      </c>
      <c r="U153" s="41">
        <v>0</v>
      </c>
      <c r="V153" s="240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/>
      <c r="U154" s="157"/>
      <c r="V154" s="240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619">
        <f>SUM(B139:B154)</f>
        <v>1566</v>
      </c>
      <c r="C155" s="71">
        <f t="shared" ref="C155:T155" si="32">SUM(C139:C154)</f>
        <v>23</v>
      </c>
      <c r="D155" s="67">
        <f t="shared" si="32"/>
        <v>33</v>
      </c>
      <c r="E155" s="67">
        <f t="shared" si="32"/>
        <v>72</v>
      </c>
      <c r="F155" s="67">
        <f t="shared" si="32"/>
        <v>83</v>
      </c>
      <c r="G155" s="67">
        <f t="shared" si="32"/>
        <v>93</v>
      </c>
      <c r="H155" s="67">
        <f>SUM(H139:H154)</f>
        <v>146</v>
      </c>
      <c r="I155" s="67">
        <f t="shared" si="32"/>
        <v>142</v>
      </c>
      <c r="J155" s="67">
        <f t="shared" si="32"/>
        <v>149</v>
      </c>
      <c r="K155" s="67">
        <f t="shared" si="32"/>
        <v>110</v>
      </c>
      <c r="L155" s="67">
        <f t="shared" si="32"/>
        <v>105</v>
      </c>
      <c r="M155" s="67">
        <f t="shared" si="32"/>
        <v>76</v>
      </c>
      <c r="N155" s="67">
        <f t="shared" si="32"/>
        <v>126</v>
      </c>
      <c r="O155" s="67">
        <f t="shared" si="32"/>
        <v>115</v>
      </c>
      <c r="P155" s="67">
        <f t="shared" si="32"/>
        <v>101</v>
      </c>
      <c r="Q155" s="67">
        <f t="shared" si="32"/>
        <v>74</v>
      </c>
      <c r="R155" s="67">
        <f t="shared" si="32"/>
        <v>90</v>
      </c>
      <c r="S155" s="159">
        <f t="shared" si="32"/>
        <v>28</v>
      </c>
      <c r="T155" s="132">
        <f t="shared" si="32"/>
        <v>3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8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077" t="s">
        <v>150</v>
      </c>
      <c r="G157" s="1079"/>
      <c r="H157" s="1079"/>
      <c r="I157" s="1079"/>
      <c r="J157" s="1079"/>
      <c r="K157" s="1079"/>
      <c r="L157" s="1079"/>
      <c r="M157" s="1079"/>
      <c r="N157" s="1079"/>
      <c r="O157" s="1079"/>
      <c r="P157" s="1079"/>
      <c r="Q157" s="1079"/>
      <c r="R157" s="1079"/>
      <c r="S157" s="1079"/>
      <c r="T157" s="1079"/>
      <c r="U157" s="1079"/>
      <c r="V157" s="1079"/>
      <c r="W157" s="1079"/>
      <c r="X157" s="1079"/>
      <c r="Y157" s="1079"/>
      <c r="Z157" s="1079"/>
      <c r="AA157" s="1079"/>
      <c r="AB157" s="1079"/>
      <c r="AC157" s="1079"/>
      <c r="AD157" s="1079"/>
      <c r="AE157" s="1079"/>
      <c r="AF157" s="1079"/>
      <c r="AG157" s="1079"/>
      <c r="AH157" s="1079"/>
      <c r="AI157" s="1079"/>
      <c r="AJ157" s="1079"/>
      <c r="AK157" s="1079"/>
      <c r="AL157" s="1079"/>
      <c r="AM157" s="1081"/>
      <c r="AN157" s="917" t="s">
        <v>9</v>
      </c>
      <c r="AO157" s="917" t="s">
        <v>151</v>
      </c>
      <c r="AP157" s="1005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1022"/>
      <c r="B158" s="946"/>
      <c r="C158" s="947"/>
      <c r="D158" s="950"/>
      <c r="E158" s="948"/>
      <c r="F158" s="1082" t="s">
        <v>13</v>
      </c>
      <c r="G158" s="1083"/>
      <c r="H158" s="1082" t="s">
        <v>14</v>
      </c>
      <c r="I158" s="1083"/>
      <c r="J158" s="1082" t="s">
        <v>15</v>
      </c>
      <c r="K158" s="1083"/>
      <c r="L158" s="1082" t="s">
        <v>16</v>
      </c>
      <c r="M158" s="1083"/>
      <c r="N158" s="1082" t="s">
        <v>17</v>
      </c>
      <c r="O158" s="1083"/>
      <c r="P158" s="1077" t="s">
        <v>18</v>
      </c>
      <c r="Q158" s="1078"/>
      <c r="R158" s="1077" t="s">
        <v>19</v>
      </c>
      <c r="S158" s="1078"/>
      <c r="T158" s="1077" t="s">
        <v>20</v>
      </c>
      <c r="U158" s="1078"/>
      <c r="V158" s="1077" t="s">
        <v>21</v>
      </c>
      <c r="W158" s="1078"/>
      <c r="X158" s="1077" t="s">
        <v>22</v>
      </c>
      <c r="Y158" s="1078"/>
      <c r="Z158" s="1077" t="s">
        <v>23</v>
      </c>
      <c r="AA158" s="1078"/>
      <c r="AB158" s="1077" t="s">
        <v>24</v>
      </c>
      <c r="AC158" s="1078"/>
      <c r="AD158" s="1077" t="s">
        <v>25</v>
      </c>
      <c r="AE158" s="1078"/>
      <c r="AF158" s="1077" t="s">
        <v>26</v>
      </c>
      <c r="AG158" s="1078"/>
      <c r="AH158" s="1077" t="s">
        <v>27</v>
      </c>
      <c r="AI158" s="1078"/>
      <c r="AJ158" s="1077" t="s">
        <v>28</v>
      </c>
      <c r="AK158" s="1078"/>
      <c r="AL158" s="1077" t="s">
        <v>29</v>
      </c>
      <c r="AM158" s="1081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614" t="s">
        <v>154</v>
      </c>
      <c r="D159" s="612" t="s">
        <v>30</v>
      </c>
      <c r="E159" s="603" t="s">
        <v>31</v>
      </c>
      <c r="F159" s="442" t="s">
        <v>30</v>
      </c>
      <c r="G159" s="362" t="s">
        <v>31</v>
      </c>
      <c r="H159" s="442" t="s">
        <v>30</v>
      </c>
      <c r="I159" s="362" t="s">
        <v>31</v>
      </c>
      <c r="J159" s="442" t="s">
        <v>30</v>
      </c>
      <c r="K159" s="362" t="s">
        <v>31</v>
      </c>
      <c r="L159" s="442" t="s">
        <v>30</v>
      </c>
      <c r="M159" s="362" t="s">
        <v>31</v>
      </c>
      <c r="N159" s="442" t="s">
        <v>30</v>
      </c>
      <c r="O159" s="362" t="s">
        <v>31</v>
      </c>
      <c r="P159" s="442" t="s">
        <v>30</v>
      </c>
      <c r="Q159" s="362" t="s">
        <v>31</v>
      </c>
      <c r="R159" s="442" t="s">
        <v>30</v>
      </c>
      <c r="S159" s="362" t="s">
        <v>31</v>
      </c>
      <c r="T159" s="442" t="s">
        <v>30</v>
      </c>
      <c r="U159" s="362" t="s">
        <v>31</v>
      </c>
      <c r="V159" s="442" t="s">
        <v>30</v>
      </c>
      <c r="W159" s="362" t="s">
        <v>31</v>
      </c>
      <c r="X159" s="442" t="s">
        <v>30</v>
      </c>
      <c r="Y159" s="362" t="s">
        <v>31</v>
      </c>
      <c r="Z159" s="442" t="s">
        <v>30</v>
      </c>
      <c r="AA159" s="362" t="s">
        <v>31</v>
      </c>
      <c r="AB159" s="442" t="s">
        <v>30</v>
      </c>
      <c r="AC159" s="362" t="s">
        <v>31</v>
      </c>
      <c r="AD159" s="442" t="s">
        <v>30</v>
      </c>
      <c r="AE159" s="362" t="s">
        <v>31</v>
      </c>
      <c r="AF159" s="442" t="s">
        <v>30</v>
      </c>
      <c r="AG159" s="362" t="s">
        <v>31</v>
      </c>
      <c r="AH159" s="442" t="s">
        <v>30</v>
      </c>
      <c r="AI159" s="362" t="s">
        <v>31</v>
      </c>
      <c r="AJ159" s="442" t="s">
        <v>30</v>
      </c>
      <c r="AK159" s="362" t="s">
        <v>31</v>
      </c>
      <c r="AL159" s="442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640">
        <f>SUM(D160+E160)</f>
        <v>903</v>
      </c>
      <c r="D160" s="604">
        <f>SUM(F160+H160+J160+L160+N160+P160+R160+T160+V160+X160+Z160+AB160+AD160+AF160+AH160+AJ160+AL160)</f>
        <v>424</v>
      </c>
      <c r="E160" s="168">
        <f>SUM(G160+I160+K160+M160+O160+Q160+S160+U160+W160+Y160+AA160+AC160+AE160+AG160+AI160+AK160+AM160)</f>
        <v>479</v>
      </c>
      <c r="F160" s="456">
        <v>20</v>
      </c>
      <c r="G160" s="169">
        <v>17</v>
      </c>
      <c r="H160" s="456">
        <v>2</v>
      </c>
      <c r="I160" s="169">
        <v>2</v>
      </c>
      <c r="J160" s="456">
        <v>3</v>
      </c>
      <c r="K160" s="455">
        <v>0</v>
      </c>
      <c r="L160" s="456">
        <v>2</v>
      </c>
      <c r="M160" s="455">
        <v>1</v>
      </c>
      <c r="N160" s="456">
        <v>2</v>
      </c>
      <c r="O160" s="455">
        <v>2</v>
      </c>
      <c r="P160" s="456">
        <v>5</v>
      </c>
      <c r="Q160" s="455">
        <v>3</v>
      </c>
      <c r="R160" s="456">
        <v>3</v>
      </c>
      <c r="S160" s="455">
        <v>13</v>
      </c>
      <c r="T160" s="456">
        <v>5</v>
      </c>
      <c r="U160" s="455">
        <v>17</v>
      </c>
      <c r="V160" s="456">
        <v>6</v>
      </c>
      <c r="W160" s="455">
        <v>20</v>
      </c>
      <c r="X160" s="456">
        <v>16</v>
      </c>
      <c r="Y160" s="455">
        <v>22</v>
      </c>
      <c r="Z160" s="456">
        <v>17</v>
      </c>
      <c r="AA160" s="455">
        <v>36</v>
      </c>
      <c r="AB160" s="456">
        <v>35</v>
      </c>
      <c r="AC160" s="455">
        <v>44</v>
      </c>
      <c r="AD160" s="456">
        <v>39</v>
      </c>
      <c r="AE160" s="455">
        <v>44</v>
      </c>
      <c r="AF160" s="456">
        <v>63</v>
      </c>
      <c r="AG160" s="455">
        <v>68</v>
      </c>
      <c r="AH160" s="456">
        <v>61</v>
      </c>
      <c r="AI160" s="455">
        <v>78</v>
      </c>
      <c r="AJ160" s="456">
        <v>68</v>
      </c>
      <c r="AK160" s="455">
        <v>58</v>
      </c>
      <c r="AL160" s="445">
        <v>77</v>
      </c>
      <c r="AM160" s="457">
        <v>54</v>
      </c>
      <c r="AN160" s="169">
        <v>903</v>
      </c>
      <c r="AO160" s="474">
        <v>735</v>
      </c>
      <c r="AP160" s="327">
        <v>0</v>
      </c>
      <c r="AQ160" s="169">
        <v>1</v>
      </c>
      <c r="AR160" s="240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034" t="s">
        <v>156</v>
      </c>
      <c r="B161" s="636" t="s">
        <v>157</v>
      </c>
      <c r="C161" s="170">
        <f>SUM(D161:E161)</f>
        <v>188</v>
      </c>
      <c r="D161" s="641"/>
      <c r="E161" s="642">
        <f>SUM(K161+M161+O161+Q161+S161+U161+W161+Y161+AA161+AC161+AE161+AG161+AI161+AK161+AM161)</f>
        <v>188</v>
      </c>
      <c r="F161" s="643"/>
      <c r="G161" s="644"/>
      <c r="H161" s="643"/>
      <c r="I161" s="644"/>
      <c r="J161" s="643"/>
      <c r="K161" s="629"/>
      <c r="L161" s="643"/>
      <c r="M161" s="629">
        <v>7</v>
      </c>
      <c r="N161" s="643"/>
      <c r="O161" s="629">
        <v>33</v>
      </c>
      <c r="P161" s="643"/>
      <c r="Q161" s="629">
        <v>52</v>
      </c>
      <c r="R161" s="643"/>
      <c r="S161" s="629">
        <v>41</v>
      </c>
      <c r="T161" s="643"/>
      <c r="U161" s="629">
        <v>43</v>
      </c>
      <c r="V161" s="643"/>
      <c r="W161" s="629">
        <v>12</v>
      </c>
      <c r="X161" s="643"/>
      <c r="Y161" s="629"/>
      <c r="Z161" s="643"/>
      <c r="AA161" s="629"/>
      <c r="AB161" s="643"/>
      <c r="AC161" s="629"/>
      <c r="AD161" s="643"/>
      <c r="AE161" s="629"/>
      <c r="AF161" s="643"/>
      <c r="AG161" s="629"/>
      <c r="AH161" s="643"/>
      <c r="AI161" s="629"/>
      <c r="AJ161" s="643"/>
      <c r="AK161" s="629"/>
      <c r="AL161" s="643"/>
      <c r="AM161" s="638"/>
      <c r="AN161" s="639">
        <v>188</v>
      </c>
      <c r="AO161" s="645">
        <v>174</v>
      </c>
      <c r="AP161" s="630">
        <v>0</v>
      </c>
      <c r="AQ161" s="639">
        <v>0</v>
      </c>
      <c r="AR161" s="240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1017"/>
      <c r="B162" s="149" t="s">
        <v>158</v>
      </c>
      <c r="C162" s="170">
        <f>SUM(D162:E162)</f>
        <v>0</v>
      </c>
      <c r="D162" s="173"/>
      <c r="E162" s="174">
        <f>SUM(K162+M162+O162+Q162+S162+U162+W162+Y162+AA162+AC162+AE162+AG162+AI162+AK162+AM162)</f>
        <v>0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/>
      <c r="AO162" s="179"/>
      <c r="AP162" s="119">
        <v>0</v>
      </c>
      <c r="AQ162" s="28">
        <v>0</v>
      </c>
      <c r="AR162" s="240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1017"/>
      <c r="B163" s="180" t="s">
        <v>159</v>
      </c>
      <c r="C163" s="181">
        <f t="shared" ref="C163:C170" si="38">SUM(D163+E163)</f>
        <v>462</v>
      </c>
      <c r="D163" s="182">
        <f>SUM(F163+H163+J163+L163+N163+P163+R163+T163+V163+X163+Z163+AB163+AD163+AF163+AH163+AJ163+AL163)</f>
        <v>184</v>
      </c>
      <c r="E163" s="183">
        <f>SUM(G163+I163+K163+M163+O163+Q163+S163+U163+W163+Y163+AA163+AC163+AE163+AG163+AI163+AK163+AM163)</f>
        <v>278</v>
      </c>
      <c r="F163" s="39">
        <v>0</v>
      </c>
      <c r="G163" s="34">
        <v>0</v>
      </c>
      <c r="H163" s="39">
        <v>0</v>
      </c>
      <c r="I163" s="34">
        <v>0</v>
      </c>
      <c r="J163" s="39">
        <v>0</v>
      </c>
      <c r="K163" s="34">
        <v>0</v>
      </c>
      <c r="L163" s="39">
        <v>2</v>
      </c>
      <c r="M163" s="34">
        <v>2</v>
      </c>
      <c r="N163" s="39">
        <v>9</v>
      </c>
      <c r="O163" s="34">
        <v>10</v>
      </c>
      <c r="P163" s="39">
        <v>24</v>
      </c>
      <c r="Q163" s="34">
        <v>18</v>
      </c>
      <c r="R163" s="39">
        <v>30</v>
      </c>
      <c r="S163" s="34">
        <v>41</v>
      </c>
      <c r="T163" s="39">
        <v>33</v>
      </c>
      <c r="U163" s="34">
        <v>34</v>
      </c>
      <c r="V163" s="39">
        <v>23</v>
      </c>
      <c r="W163" s="34">
        <v>53</v>
      </c>
      <c r="X163" s="39">
        <v>24</v>
      </c>
      <c r="Y163" s="34">
        <v>32</v>
      </c>
      <c r="Z163" s="39">
        <v>12</v>
      </c>
      <c r="AA163" s="34">
        <v>23</v>
      </c>
      <c r="AB163" s="39">
        <v>11</v>
      </c>
      <c r="AC163" s="34">
        <v>25</v>
      </c>
      <c r="AD163" s="39">
        <v>7</v>
      </c>
      <c r="AE163" s="34">
        <v>17</v>
      </c>
      <c r="AF163" s="39">
        <v>3</v>
      </c>
      <c r="AG163" s="34">
        <v>9</v>
      </c>
      <c r="AH163" s="39">
        <v>4</v>
      </c>
      <c r="AI163" s="34">
        <v>5</v>
      </c>
      <c r="AJ163" s="39">
        <v>2</v>
      </c>
      <c r="AK163" s="34">
        <v>5</v>
      </c>
      <c r="AL163" s="33">
        <v>0</v>
      </c>
      <c r="AM163" s="151">
        <v>4</v>
      </c>
      <c r="AN163" s="41">
        <v>462</v>
      </c>
      <c r="AO163" s="121">
        <v>231</v>
      </c>
      <c r="AP163" s="42">
        <v>0</v>
      </c>
      <c r="AQ163" s="41">
        <v>0</v>
      </c>
      <c r="AR163" s="240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/>
      <c r="AO164" s="191"/>
      <c r="AP164" s="63">
        <v>0</v>
      </c>
      <c r="AQ164" s="59">
        <v>0</v>
      </c>
      <c r="AR164" s="240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506</v>
      </c>
      <c r="D165" s="193">
        <f t="shared" ref="D165:E170" si="43">SUM(F165+H165+J165+L165+N165+P165+R165+T165+V165+X165+Z165+AB165+AD165+AF165+AH165+AJ165+AL165)</f>
        <v>217</v>
      </c>
      <c r="E165" s="194">
        <f t="shared" si="43"/>
        <v>289</v>
      </c>
      <c r="F165" s="29">
        <v>42</v>
      </c>
      <c r="G165" s="28">
        <v>33</v>
      </c>
      <c r="H165" s="29">
        <v>10</v>
      </c>
      <c r="I165" s="28">
        <v>12</v>
      </c>
      <c r="J165" s="29">
        <v>15</v>
      </c>
      <c r="K165" s="30">
        <v>7</v>
      </c>
      <c r="L165" s="29">
        <v>9</v>
      </c>
      <c r="M165" s="30">
        <v>14</v>
      </c>
      <c r="N165" s="29">
        <v>3</v>
      </c>
      <c r="O165" s="30">
        <v>7</v>
      </c>
      <c r="P165" s="29">
        <v>5</v>
      </c>
      <c r="Q165" s="30">
        <v>7</v>
      </c>
      <c r="R165" s="29">
        <v>3</v>
      </c>
      <c r="S165" s="30">
        <v>5</v>
      </c>
      <c r="T165" s="29">
        <v>3</v>
      </c>
      <c r="U165" s="30">
        <v>16</v>
      </c>
      <c r="V165" s="29">
        <v>10</v>
      </c>
      <c r="W165" s="30">
        <v>6</v>
      </c>
      <c r="X165" s="29">
        <v>4</v>
      </c>
      <c r="Y165" s="30">
        <v>15</v>
      </c>
      <c r="Z165" s="29">
        <v>3</v>
      </c>
      <c r="AA165" s="30">
        <v>24</v>
      </c>
      <c r="AB165" s="29">
        <v>15</v>
      </c>
      <c r="AC165" s="30">
        <v>28</v>
      </c>
      <c r="AD165" s="29">
        <v>16</v>
      </c>
      <c r="AE165" s="30">
        <v>30</v>
      </c>
      <c r="AF165" s="29">
        <v>12</v>
      </c>
      <c r="AG165" s="30">
        <v>16</v>
      </c>
      <c r="AH165" s="29">
        <v>14</v>
      </c>
      <c r="AI165" s="28">
        <v>25</v>
      </c>
      <c r="AJ165" s="29">
        <v>23</v>
      </c>
      <c r="AK165" s="28">
        <v>21</v>
      </c>
      <c r="AL165" s="53">
        <v>30</v>
      </c>
      <c r="AM165" s="178">
        <v>23</v>
      </c>
      <c r="AN165" s="28">
        <v>506</v>
      </c>
      <c r="AO165" s="179">
        <v>412</v>
      </c>
      <c r="AP165" s="119">
        <v>0</v>
      </c>
      <c r="AQ165" s="28">
        <v>0</v>
      </c>
      <c r="AR165" s="240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70</v>
      </c>
      <c r="D166" s="182">
        <f t="shared" si="43"/>
        <v>24</v>
      </c>
      <c r="E166" s="183">
        <f t="shared" si="43"/>
        <v>46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1</v>
      </c>
      <c r="O166" s="34">
        <v>0</v>
      </c>
      <c r="P166" s="39">
        <v>0</v>
      </c>
      <c r="Q166" s="34">
        <v>3</v>
      </c>
      <c r="R166" s="39">
        <v>2</v>
      </c>
      <c r="S166" s="34">
        <v>5</v>
      </c>
      <c r="T166" s="39">
        <v>0</v>
      </c>
      <c r="U166" s="34">
        <v>3</v>
      </c>
      <c r="V166" s="39">
        <v>0</v>
      </c>
      <c r="W166" s="34">
        <v>3</v>
      </c>
      <c r="X166" s="39">
        <v>1</v>
      </c>
      <c r="Y166" s="34">
        <v>3</v>
      </c>
      <c r="Z166" s="39">
        <v>0</v>
      </c>
      <c r="AA166" s="34">
        <v>2</v>
      </c>
      <c r="AB166" s="39">
        <v>3</v>
      </c>
      <c r="AC166" s="41">
        <v>3</v>
      </c>
      <c r="AD166" s="39">
        <v>0</v>
      </c>
      <c r="AE166" s="41">
        <v>0</v>
      </c>
      <c r="AF166" s="39">
        <v>5</v>
      </c>
      <c r="AG166" s="41">
        <v>6</v>
      </c>
      <c r="AH166" s="39">
        <v>1</v>
      </c>
      <c r="AI166" s="41">
        <v>12</v>
      </c>
      <c r="AJ166" s="39">
        <v>5</v>
      </c>
      <c r="AK166" s="41">
        <v>2</v>
      </c>
      <c r="AL166" s="33">
        <v>6</v>
      </c>
      <c r="AM166" s="151">
        <v>4</v>
      </c>
      <c r="AN166" s="41">
        <v>70</v>
      </c>
      <c r="AO166" s="121">
        <v>68</v>
      </c>
      <c r="AP166" s="42">
        <v>0</v>
      </c>
      <c r="AQ166" s="41">
        <v>0</v>
      </c>
      <c r="AR166" s="240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17</v>
      </c>
      <c r="D167" s="197">
        <f t="shared" si="43"/>
        <v>10</v>
      </c>
      <c r="E167" s="183">
        <f t="shared" si="43"/>
        <v>7</v>
      </c>
      <c r="F167" s="39">
        <v>0</v>
      </c>
      <c r="G167" s="41">
        <v>0</v>
      </c>
      <c r="H167" s="39">
        <v>0</v>
      </c>
      <c r="I167" s="41">
        <v>0</v>
      </c>
      <c r="J167" s="39">
        <v>0</v>
      </c>
      <c r="K167" s="34">
        <v>0</v>
      </c>
      <c r="L167" s="39">
        <v>1</v>
      </c>
      <c r="M167" s="34">
        <v>0</v>
      </c>
      <c r="N167" s="39">
        <v>0</v>
      </c>
      <c r="O167" s="34">
        <v>0</v>
      </c>
      <c r="P167" s="39">
        <v>0</v>
      </c>
      <c r="Q167" s="34">
        <v>0</v>
      </c>
      <c r="R167" s="39">
        <v>0</v>
      </c>
      <c r="S167" s="34">
        <v>1</v>
      </c>
      <c r="T167" s="39">
        <v>0</v>
      </c>
      <c r="U167" s="34">
        <v>1</v>
      </c>
      <c r="V167" s="39">
        <v>1</v>
      </c>
      <c r="W167" s="34">
        <v>1</v>
      </c>
      <c r="X167" s="39">
        <v>0</v>
      </c>
      <c r="Y167" s="34">
        <v>0</v>
      </c>
      <c r="Z167" s="39">
        <v>0</v>
      </c>
      <c r="AA167" s="34">
        <v>0</v>
      </c>
      <c r="AB167" s="39">
        <v>1</v>
      </c>
      <c r="AC167" s="41">
        <v>0</v>
      </c>
      <c r="AD167" s="39">
        <v>0</v>
      </c>
      <c r="AE167" s="41">
        <v>1</v>
      </c>
      <c r="AF167" s="39">
        <v>1</v>
      </c>
      <c r="AG167" s="41">
        <v>0</v>
      </c>
      <c r="AH167" s="39">
        <v>5</v>
      </c>
      <c r="AI167" s="41">
        <v>0</v>
      </c>
      <c r="AJ167" s="39">
        <v>1</v>
      </c>
      <c r="AK167" s="41">
        <v>0</v>
      </c>
      <c r="AL167" s="33">
        <v>0</v>
      </c>
      <c r="AM167" s="151">
        <v>3</v>
      </c>
      <c r="AN167" s="41">
        <v>17</v>
      </c>
      <c r="AO167" s="121">
        <v>15</v>
      </c>
      <c r="AP167" s="42">
        <v>0</v>
      </c>
      <c r="AQ167" s="41">
        <v>0</v>
      </c>
      <c r="AR167" s="240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533</v>
      </c>
      <c r="D168" s="182">
        <f t="shared" si="43"/>
        <v>220</v>
      </c>
      <c r="E168" s="183">
        <f t="shared" si="43"/>
        <v>313</v>
      </c>
      <c r="F168" s="39">
        <v>7</v>
      </c>
      <c r="G168" s="41">
        <v>16</v>
      </c>
      <c r="H168" s="39">
        <v>32</v>
      </c>
      <c r="I168" s="41">
        <v>33</v>
      </c>
      <c r="J168" s="39">
        <v>33</v>
      </c>
      <c r="K168" s="34">
        <v>35</v>
      </c>
      <c r="L168" s="39">
        <v>3</v>
      </c>
      <c r="M168" s="34">
        <v>11</v>
      </c>
      <c r="N168" s="39">
        <v>1</v>
      </c>
      <c r="O168" s="34">
        <v>0</v>
      </c>
      <c r="P168" s="39">
        <v>0</v>
      </c>
      <c r="Q168" s="34">
        <v>1</v>
      </c>
      <c r="R168" s="39">
        <v>2</v>
      </c>
      <c r="S168" s="34">
        <v>1</v>
      </c>
      <c r="T168" s="39">
        <v>0</v>
      </c>
      <c r="U168" s="34">
        <v>1</v>
      </c>
      <c r="V168" s="39">
        <v>0</v>
      </c>
      <c r="W168" s="34">
        <v>0</v>
      </c>
      <c r="X168" s="39">
        <v>0</v>
      </c>
      <c r="Y168" s="34">
        <v>3</v>
      </c>
      <c r="Z168" s="39">
        <v>2</v>
      </c>
      <c r="AA168" s="34">
        <v>3</v>
      </c>
      <c r="AB168" s="39">
        <v>3</v>
      </c>
      <c r="AC168" s="34">
        <v>4</v>
      </c>
      <c r="AD168" s="39">
        <v>7</v>
      </c>
      <c r="AE168" s="34">
        <v>5</v>
      </c>
      <c r="AF168" s="39">
        <v>36</v>
      </c>
      <c r="AG168" s="34">
        <v>66</v>
      </c>
      <c r="AH168" s="39">
        <v>40</v>
      </c>
      <c r="AI168" s="41">
        <v>55</v>
      </c>
      <c r="AJ168" s="39">
        <v>27</v>
      </c>
      <c r="AK168" s="41">
        <v>38</v>
      </c>
      <c r="AL168" s="33">
        <v>27</v>
      </c>
      <c r="AM168" s="151">
        <v>41</v>
      </c>
      <c r="AN168" s="41">
        <v>533</v>
      </c>
      <c r="AO168" s="121">
        <v>408</v>
      </c>
      <c r="AP168" s="42">
        <v>0</v>
      </c>
      <c r="AQ168" s="41">
        <v>0</v>
      </c>
      <c r="AR168" s="240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508</v>
      </c>
      <c r="D169" s="199">
        <f>SUM(F169+H169+J169+L169+N169+P169+R169+T169+V169+X169+Z169+AB169+AD169+AF169+AH169+AJ169+AL169)</f>
        <v>307</v>
      </c>
      <c r="E169" s="200">
        <f>SUM(G169+I169+K169+M169+O169+Q169+S169+U169+W169+Y169+AA169+AC169+AE169+AG169+AI169+AK169+AM169)</f>
        <v>201</v>
      </c>
      <c r="F169" s="105">
        <v>28</v>
      </c>
      <c r="G169" s="201">
        <v>9</v>
      </c>
      <c r="H169" s="105">
        <v>11</v>
      </c>
      <c r="I169" s="201">
        <v>13</v>
      </c>
      <c r="J169" s="105">
        <v>15</v>
      </c>
      <c r="K169" s="202">
        <v>9</v>
      </c>
      <c r="L169" s="105">
        <v>4</v>
      </c>
      <c r="M169" s="202">
        <v>9</v>
      </c>
      <c r="N169" s="105">
        <v>4</v>
      </c>
      <c r="O169" s="202">
        <v>5</v>
      </c>
      <c r="P169" s="105">
        <v>2</v>
      </c>
      <c r="Q169" s="202">
        <v>6</v>
      </c>
      <c r="R169" s="105">
        <v>3</v>
      </c>
      <c r="S169" s="202">
        <v>0</v>
      </c>
      <c r="T169" s="105">
        <v>0</v>
      </c>
      <c r="U169" s="202">
        <v>3</v>
      </c>
      <c r="V169" s="105">
        <v>4</v>
      </c>
      <c r="W169" s="202">
        <v>3</v>
      </c>
      <c r="X169" s="105">
        <v>15</v>
      </c>
      <c r="Y169" s="202">
        <v>11</v>
      </c>
      <c r="Z169" s="105">
        <v>8</v>
      </c>
      <c r="AA169" s="202">
        <v>14</v>
      </c>
      <c r="AB169" s="105">
        <v>15</v>
      </c>
      <c r="AC169" s="202">
        <v>18</v>
      </c>
      <c r="AD169" s="105">
        <v>26</v>
      </c>
      <c r="AE169" s="202">
        <v>6</v>
      </c>
      <c r="AF169" s="105">
        <v>128</v>
      </c>
      <c r="AG169" s="202">
        <v>12</v>
      </c>
      <c r="AH169" s="105">
        <v>20</v>
      </c>
      <c r="AI169" s="201">
        <v>39</v>
      </c>
      <c r="AJ169" s="105">
        <v>5</v>
      </c>
      <c r="AK169" s="201">
        <v>3</v>
      </c>
      <c r="AL169" s="203">
        <v>19</v>
      </c>
      <c r="AM169" s="204">
        <v>41</v>
      </c>
      <c r="AN169" s="201">
        <v>508</v>
      </c>
      <c r="AO169" s="205">
        <v>163</v>
      </c>
      <c r="AP169" s="109">
        <v>1</v>
      </c>
      <c r="AQ169" s="201">
        <v>17</v>
      </c>
      <c r="AR169" s="240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/>
      <c r="AO170" s="191"/>
      <c r="AP170" s="63"/>
      <c r="AQ170" s="59"/>
      <c r="AR170" s="240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084" t="s">
        <v>99</v>
      </c>
      <c r="B171" s="1085"/>
      <c r="C171" s="210">
        <f t="shared" ref="C171:AQ171" si="44">SUM(C160:C170)</f>
        <v>3187</v>
      </c>
      <c r="D171" s="211">
        <f t="shared" si="44"/>
        <v>1386</v>
      </c>
      <c r="E171" s="187">
        <f t="shared" si="44"/>
        <v>1801</v>
      </c>
      <c r="F171" s="71">
        <f t="shared" si="44"/>
        <v>97</v>
      </c>
      <c r="G171" s="132">
        <f t="shared" si="44"/>
        <v>75</v>
      </c>
      <c r="H171" s="71">
        <f t="shared" si="44"/>
        <v>55</v>
      </c>
      <c r="I171" s="132">
        <f t="shared" si="44"/>
        <v>60</v>
      </c>
      <c r="J171" s="632">
        <f t="shared" si="44"/>
        <v>66</v>
      </c>
      <c r="K171" s="633">
        <f t="shared" si="44"/>
        <v>51</v>
      </c>
      <c r="L171" s="632">
        <f t="shared" si="44"/>
        <v>21</v>
      </c>
      <c r="M171" s="633">
        <f t="shared" si="44"/>
        <v>44</v>
      </c>
      <c r="N171" s="632">
        <f t="shared" si="44"/>
        <v>20</v>
      </c>
      <c r="O171" s="633">
        <f t="shared" si="44"/>
        <v>57</v>
      </c>
      <c r="P171" s="632">
        <f t="shared" si="44"/>
        <v>36</v>
      </c>
      <c r="Q171" s="633">
        <f t="shared" si="44"/>
        <v>90</v>
      </c>
      <c r="R171" s="632">
        <f t="shared" si="44"/>
        <v>43</v>
      </c>
      <c r="S171" s="633">
        <f t="shared" si="44"/>
        <v>107</v>
      </c>
      <c r="T171" s="632">
        <f t="shared" si="44"/>
        <v>41</v>
      </c>
      <c r="U171" s="633">
        <f t="shared" si="44"/>
        <v>118</v>
      </c>
      <c r="V171" s="632">
        <f t="shared" si="44"/>
        <v>44</v>
      </c>
      <c r="W171" s="633">
        <f t="shared" si="44"/>
        <v>98</v>
      </c>
      <c r="X171" s="632">
        <f t="shared" si="44"/>
        <v>60</v>
      </c>
      <c r="Y171" s="633">
        <f t="shared" si="44"/>
        <v>86</v>
      </c>
      <c r="Z171" s="632">
        <f t="shared" si="44"/>
        <v>42</v>
      </c>
      <c r="AA171" s="633">
        <f t="shared" si="44"/>
        <v>102</v>
      </c>
      <c r="AB171" s="632">
        <f t="shared" si="44"/>
        <v>83</v>
      </c>
      <c r="AC171" s="633">
        <f t="shared" si="44"/>
        <v>122</v>
      </c>
      <c r="AD171" s="632">
        <f t="shared" si="44"/>
        <v>95</v>
      </c>
      <c r="AE171" s="633">
        <f t="shared" si="44"/>
        <v>103</v>
      </c>
      <c r="AF171" s="632">
        <f t="shared" si="44"/>
        <v>248</v>
      </c>
      <c r="AG171" s="633">
        <f t="shared" si="44"/>
        <v>177</v>
      </c>
      <c r="AH171" s="632">
        <f t="shared" si="44"/>
        <v>145</v>
      </c>
      <c r="AI171" s="633">
        <f t="shared" si="44"/>
        <v>214</v>
      </c>
      <c r="AJ171" s="632">
        <f t="shared" si="44"/>
        <v>131</v>
      </c>
      <c r="AK171" s="633">
        <f t="shared" si="44"/>
        <v>127</v>
      </c>
      <c r="AL171" s="605">
        <f t="shared" si="44"/>
        <v>159</v>
      </c>
      <c r="AM171" s="646">
        <f t="shared" si="44"/>
        <v>170</v>
      </c>
      <c r="AN171" s="132">
        <f t="shared" si="44"/>
        <v>3187</v>
      </c>
      <c r="AO171" s="131">
        <f t="shared" si="44"/>
        <v>2206</v>
      </c>
      <c r="AP171" s="66">
        <f t="shared" si="44"/>
        <v>1</v>
      </c>
      <c r="AQ171" s="132">
        <f t="shared" si="44"/>
        <v>18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606"/>
      <c r="C172" s="606"/>
      <c r="D172" s="606"/>
      <c r="E172" s="606"/>
      <c r="F172" s="606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43" t="s">
        <v>169</v>
      </c>
      <c r="B173" s="1034" t="s">
        <v>149</v>
      </c>
      <c r="C173" s="1021" t="s">
        <v>147</v>
      </c>
      <c r="D173" s="949"/>
      <c r="E173" s="944"/>
      <c r="F173" s="1077" t="s">
        <v>150</v>
      </c>
      <c r="G173" s="1079"/>
      <c r="H173" s="1079"/>
      <c r="I173" s="1079"/>
      <c r="J173" s="1079"/>
      <c r="K173" s="1079"/>
      <c r="L173" s="1079"/>
      <c r="M173" s="1079"/>
      <c r="N173" s="1079"/>
      <c r="O173" s="1079"/>
      <c r="P173" s="1079"/>
      <c r="Q173" s="1079"/>
      <c r="R173" s="1079"/>
      <c r="S173" s="1079"/>
      <c r="T173" s="1079"/>
      <c r="U173" s="1079"/>
      <c r="V173" s="1079"/>
      <c r="W173" s="1079"/>
      <c r="X173" s="1079"/>
      <c r="Y173" s="1079"/>
      <c r="Z173" s="1079"/>
      <c r="AA173" s="1079"/>
      <c r="AB173" s="1079"/>
      <c r="AC173" s="1079"/>
      <c r="AD173" s="1079"/>
      <c r="AE173" s="1079"/>
      <c r="AF173" s="1079"/>
      <c r="AG173" s="1079"/>
      <c r="AH173" s="1079"/>
      <c r="AI173" s="1079"/>
      <c r="AJ173" s="1079"/>
      <c r="AK173" s="1079"/>
      <c r="AL173" s="1079"/>
      <c r="AM173" s="1081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1034" t="s">
        <v>171</v>
      </c>
      <c r="AT173" s="1034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30"/>
      <c r="B174" s="1017"/>
      <c r="C174" s="947"/>
      <c r="D174" s="950"/>
      <c r="E174" s="948"/>
      <c r="F174" s="1082" t="s">
        <v>13</v>
      </c>
      <c r="G174" s="1083"/>
      <c r="H174" s="1082" t="s">
        <v>14</v>
      </c>
      <c r="I174" s="1083"/>
      <c r="J174" s="1082" t="s">
        <v>15</v>
      </c>
      <c r="K174" s="1083"/>
      <c r="L174" s="1082" t="s">
        <v>16</v>
      </c>
      <c r="M174" s="1083"/>
      <c r="N174" s="1082" t="s">
        <v>17</v>
      </c>
      <c r="O174" s="1083"/>
      <c r="P174" s="1077" t="s">
        <v>18</v>
      </c>
      <c r="Q174" s="1078"/>
      <c r="R174" s="1077" t="s">
        <v>19</v>
      </c>
      <c r="S174" s="1078"/>
      <c r="T174" s="1077" t="s">
        <v>20</v>
      </c>
      <c r="U174" s="1078"/>
      <c r="V174" s="1077" t="s">
        <v>21</v>
      </c>
      <c r="W174" s="1078"/>
      <c r="X174" s="1077" t="s">
        <v>22</v>
      </c>
      <c r="Y174" s="1078"/>
      <c r="Z174" s="1077" t="s">
        <v>23</v>
      </c>
      <c r="AA174" s="1078"/>
      <c r="AB174" s="1077" t="s">
        <v>24</v>
      </c>
      <c r="AC174" s="1078"/>
      <c r="AD174" s="1077" t="s">
        <v>25</v>
      </c>
      <c r="AE174" s="1078"/>
      <c r="AF174" s="1077" t="s">
        <v>26</v>
      </c>
      <c r="AG174" s="1078"/>
      <c r="AH174" s="1077" t="s">
        <v>27</v>
      </c>
      <c r="AI174" s="1078"/>
      <c r="AJ174" s="1077" t="s">
        <v>28</v>
      </c>
      <c r="AK174" s="1078"/>
      <c r="AL174" s="1077" t="s">
        <v>29</v>
      </c>
      <c r="AM174" s="1081"/>
      <c r="AN174" s="952"/>
      <c r="AO174" s="971"/>
      <c r="AP174" s="972"/>
      <c r="AQ174" s="954"/>
      <c r="AR174" s="952"/>
      <c r="AS174" s="1017"/>
      <c r="AT174" s="1017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490" t="s">
        <v>154</v>
      </c>
      <c r="D175" s="607" t="s">
        <v>173</v>
      </c>
      <c r="E175" s="219" t="s">
        <v>174</v>
      </c>
      <c r="F175" s="442" t="s">
        <v>173</v>
      </c>
      <c r="G175" s="613" t="s">
        <v>174</v>
      </c>
      <c r="H175" s="610" t="s">
        <v>173</v>
      </c>
      <c r="I175" s="362" t="s">
        <v>174</v>
      </c>
      <c r="J175" s="442" t="s">
        <v>173</v>
      </c>
      <c r="K175" s="613" t="s">
        <v>174</v>
      </c>
      <c r="L175" s="442" t="s">
        <v>173</v>
      </c>
      <c r="M175" s="613" t="s">
        <v>174</v>
      </c>
      <c r="N175" s="442" t="s">
        <v>173</v>
      </c>
      <c r="O175" s="613" t="s">
        <v>174</v>
      </c>
      <c r="P175" s="610" t="s">
        <v>173</v>
      </c>
      <c r="Q175" s="362" t="s">
        <v>174</v>
      </c>
      <c r="R175" s="610" t="s">
        <v>173</v>
      </c>
      <c r="S175" s="362" t="s">
        <v>174</v>
      </c>
      <c r="T175" s="442" t="s">
        <v>173</v>
      </c>
      <c r="U175" s="613" t="s">
        <v>174</v>
      </c>
      <c r="V175" s="610" t="s">
        <v>173</v>
      </c>
      <c r="W175" s="362" t="s">
        <v>174</v>
      </c>
      <c r="X175" s="610" t="s">
        <v>173</v>
      </c>
      <c r="Y175" s="362" t="s">
        <v>174</v>
      </c>
      <c r="Z175" s="442" t="s">
        <v>173</v>
      </c>
      <c r="AA175" s="613" t="s">
        <v>174</v>
      </c>
      <c r="AB175" s="442" t="s">
        <v>173</v>
      </c>
      <c r="AC175" s="613" t="s">
        <v>174</v>
      </c>
      <c r="AD175" s="610" t="s">
        <v>173</v>
      </c>
      <c r="AE175" s="362" t="s">
        <v>174</v>
      </c>
      <c r="AF175" s="610" t="s">
        <v>173</v>
      </c>
      <c r="AG175" s="362" t="s">
        <v>174</v>
      </c>
      <c r="AH175" s="442" t="s">
        <v>173</v>
      </c>
      <c r="AI175" s="613" t="s">
        <v>174</v>
      </c>
      <c r="AJ175" s="610" t="s">
        <v>173</v>
      </c>
      <c r="AK175" s="362" t="s">
        <v>174</v>
      </c>
      <c r="AL175" s="442" t="s">
        <v>173</v>
      </c>
      <c r="AM175" s="635" t="s">
        <v>174</v>
      </c>
      <c r="AN175" s="921"/>
      <c r="AO175" s="361" t="s">
        <v>175</v>
      </c>
      <c r="AP175" s="613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088" t="s">
        <v>177</v>
      </c>
      <c r="B176" s="647" t="s">
        <v>155</v>
      </c>
      <c r="C176" s="648">
        <f t="shared" ref="C176:C186" si="45">SUM(D176+E176)</f>
        <v>0</v>
      </c>
      <c r="D176" s="649">
        <f t="shared" ref="D176:D184" si="46">SUM(F176+H176+J176+L176+N176+P176+R176+T176+V176+X176+Z176+AB176+AD176+AF176+AH176+AJ176+AL176)</f>
        <v>0</v>
      </c>
      <c r="E176" s="650">
        <f t="shared" ref="E176:E184" si="47">SUM(G176+I176+K176+M176+O176+Q176+S176+U176+W176+Y176+AA176+AC176+AE176+AG176+AI176+AK176+AM176)</f>
        <v>0</v>
      </c>
      <c r="F176" s="615"/>
      <c r="G176" s="639"/>
      <c r="H176" s="615"/>
      <c r="I176" s="639"/>
      <c r="J176" s="615"/>
      <c r="K176" s="629"/>
      <c r="L176" s="615"/>
      <c r="M176" s="629"/>
      <c r="N176" s="615"/>
      <c r="O176" s="629"/>
      <c r="P176" s="615"/>
      <c r="Q176" s="629"/>
      <c r="R176" s="615"/>
      <c r="S176" s="629"/>
      <c r="T176" s="615"/>
      <c r="U176" s="629"/>
      <c r="V176" s="615"/>
      <c r="W176" s="629"/>
      <c r="X176" s="615"/>
      <c r="Y176" s="629"/>
      <c r="Z176" s="615"/>
      <c r="AA176" s="629"/>
      <c r="AB176" s="615"/>
      <c r="AC176" s="629"/>
      <c r="AD176" s="615"/>
      <c r="AE176" s="629"/>
      <c r="AF176" s="615"/>
      <c r="AG176" s="629"/>
      <c r="AH176" s="615"/>
      <c r="AI176" s="629"/>
      <c r="AJ176" s="615"/>
      <c r="AK176" s="629"/>
      <c r="AL176" s="651"/>
      <c r="AM176" s="638"/>
      <c r="AN176" s="639"/>
      <c r="AO176" s="630"/>
      <c r="AP176" s="639"/>
      <c r="AQ176" s="630"/>
      <c r="AR176" s="639"/>
      <c r="AS176" s="639"/>
      <c r="AT176" s="639"/>
      <c r="AU176" s="240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37</v>
      </c>
      <c r="D177" s="207">
        <f t="shared" si="46"/>
        <v>3</v>
      </c>
      <c r="E177" s="208">
        <f t="shared" si="47"/>
        <v>34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0</v>
      </c>
      <c r="M177" s="58">
        <v>1</v>
      </c>
      <c r="N177" s="56">
        <v>0</v>
      </c>
      <c r="O177" s="58">
        <v>3</v>
      </c>
      <c r="P177" s="56">
        <v>0</v>
      </c>
      <c r="Q177" s="58">
        <v>6</v>
      </c>
      <c r="R177" s="56">
        <v>1</v>
      </c>
      <c r="S177" s="58">
        <v>5</v>
      </c>
      <c r="T177" s="56">
        <v>2</v>
      </c>
      <c r="U177" s="58">
        <v>7</v>
      </c>
      <c r="V177" s="56">
        <v>0</v>
      </c>
      <c r="W177" s="58">
        <v>3</v>
      </c>
      <c r="X177" s="56">
        <v>0</v>
      </c>
      <c r="Y177" s="58">
        <v>1</v>
      </c>
      <c r="Z177" s="56">
        <v>0</v>
      </c>
      <c r="AA177" s="58">
        <v>2</v>
      </c>
      <c r="AB177" s="56">
        <v>0</v>
      </c>
      <c r="AC177" s="58">
        <v>2</v>
      </c>
      <c r="AD177" s="56">
        <v>0</v>
      </c>
      <c r="AE177" s="58">
        <v>1</v>
      </c>
      <c r="AF177" s="56">
        <v>0</v>
      </c>
      <c r="AG177" s="58">
        <v>0</v>
      </c>
      <c r="AH177" s="56">
        <v>0</v>
      </c>
      <c r="AI177" s="58">
        <v>0</v>
      </c>
      <c r="AJ177" s="56">
        <v>0</v>
      </c>
      <c r="AK177" s="58">
        <v>3</v>
      </c>
      <c r="AL177" s="60">
        <v>0</v>
      </c>
      <c r="AM177" s="209">
        <v>0</v>
      </c>
      <c r="AN177" s="59">
        <v>37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40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089" t="s">
        <v>178</v>
      </c>
      <c r="B178" s="647" t="s">
        <v>155</v>
      </c>
      <c r="C178" s="648">
        <f t="shared" si="45"/>
        <v>0</v>
      </c>
      <c r="D178" s="649">
        <f t="shared" si="46"/>
        <v>0</v>
      </c>
      <c r="E178" s="650">
        <f>SUM(G178+I178+K178+M178+O178+Q178+S178+U178+W178+Y178+AA178+AC178+AE178+AG178+AI178+AK178+AM178)</f>
        <v>0</v>
      </c>
      <c r="F178" s="615"/>
      <c r="G178" s="639"/>
      <c r="H178" s="615"/>
      <c r="I178" s="639"/>
      <c r="J178" s="615"/>
      <c r="K178" s="629"/>
      <c r="L178" s="615"/>
      <c r="M178" s="629"/>
      <c r="N178" s="615"/>
      <c r="O178" s="629"/>
      <c r="P178" s="615"/>
      <c r="Q178" s="629"/>
      <c r="R178" s="615"/>
      <c r="S178" s="629"/>
      <c r="T178" s="615"/>
      <c r="U178" s="629"/>
      <c r="V178" s="615"/>
      <c r="W178" s="629"/>
      <c r="X178" s="615"/>
      <c r="Y178" s="629"/>
      <c r="Z178" s="615"/>
      <c r="AA178" s="629"/>
      <c r="AB178" s="615"/>
      <c r="AC178" s="629"/>
      <c r="AD178" s="615"/>
      <c r="AE178" s="629"/>
      <c r="AF178" s="615"/>
      <c r="AG178" s="629"/>
      <c r="AH178" s="615"/>
      <c r="AI178" s="629"/>
      <c r="AJ178" s="615"/>
      <c r="AK178" s="629"/>
      <c r="AL178" s="651"/>
      <c r="AM178" s="638"/>
      <c r="AN178" s="639"/>
      <c r="AO178" s="630"/>
      <c r="AP178" s="639"/>
      <c r="AQ178" s="630"/>
      <c r="AR178" s="639"/>
      <c r="AS178" s="639"/>
      <c r="AT178" s="639"/>
      <c r="AU178" s="240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/>
      <c r="AO179" s="42"/>
      <c r="AP179" s="41"/>
      <c r="AQ179" s="42"/>
      <c r="AR179" s="41"/>
      <c r="AS179" s="41"/>
      <c r="AT179" s="41"/>
      <c r="AU179" s="240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/>
      <c r="AO180" s="63"/>
      <c r="AP180" s="59"/>
      <c r="AQ180" s="63"/>
      <c r="AR180" s="59"/>
      <c r="AS180" s="59"/>
      <c r="AT180" s="59"/>
      <c r="AU180" s="240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647" t="s">
        <v>155</v>
      </c>
      <c r="C181" s="648">
        <f t="shared" si="45"/>
        <v>0</v>
      </c>
      <c r="D181" s="649">
        <f t="shared" si="46"/>
        <v>0</v>
      </c>
      <c r="E181" s="650">
        <f t="shared" si="47"/>
        <v>0</v>
      </c>
      <c r="F181" s="615"/>
      <c r="G181" s="639"/>
      <c r="H181" s="615"/>
      <c r="I181" s="639"/>
      <c r="J181" s="615"/>
      <c r="K181" s="629"/>
      <c r="L181" s="615"/>
      <c r="M181" s="629"/>
      <c r="N181" s="615"/>
      <c r="O181" s="629"/>
      <c r="P181" s="615"/>
      <c r="Q181" s="629"/>
      <c r="R181" s="615"/>
      <c r="S181" s="629"/>
      <c r="T181" s="615"/>
      <c r="U181" s="629"/>
      <c r="V181" s="615"/>
      <c r="W181" s="639"/>
      <c r="X181" s="615"/>
      <c r="Y181" s="629"/>
      <c r="Z181" s="615"/>
      <c r="AA181" s="629"/>
      <c r="AB181" s="615"/>
      <c r="AC181" s="629"/>
      <c r="AD181" s="615"/>
      <c r="AE181" s="629"/>
      <c r="AF181" s="615"/>
      <c r="AG181" s="629"/>
      <c r="AH181" s="615"/>
      <c r="AI181" s="629"/>
      <c r="AJ181" s="615"/>
      <c r="AK181" s="629"/>
      <c r="AL181" s="651"/>
      <c r="AM181" s="638"/>
      <c r="AN181" s="639"/>
      <c r="AO181" s="630"/>
      <c r="AP181" s="639"/>
      <c r="AQ181" s="630"/>
      <c r="AR181" s="639"/>
      <c r="AS181" s="639"/>
      <c r="AT181" s="639"/>
      <c r="AU181" s="240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231</v>
      </c>
      <c r="D182" s="182">
        <f t="shared" si="46"/>
        <v>175</v>
      </c>
      <c r="E182" s="183">
        <f t="shared" si="47"/>
        <v>56</v>
      </c>
      <c r="F182" s="56">
        <v>0</v>
      </c>
      <c r="G182" s="59">
        <v>0</v>
      </c>
      <c r="H182" s="56">
        <v>0</v>
      </c>
      <c r="I182" s="59">
        <v>0</v>
      </c>
      <c r="J182" s="56">
        <v>0</v>
      </c>
      <c r="K182" s="58">
        <v>0</v>
      </c>
      <c r="L182" s="56">
        <v>1</v>
      </c>
      <c r="M182" s="58">
        <v>0</v>
      </c>
      <c r="N182" s="56">
        <v>8</v>
      </c>
      <c r="O182" s="58">
        <v>0</v>
      </c>
      <c r="P182" s="56">
        <v>24</v>
      </c>
      <c r="Q182" s="58">
        <v>4</v>
      </c>
      <c r="R182" s="56">
        <v>28</v>
      </c>
      <c r="S182" s="58">
        <v>11</v>
      </c>
      <c r="T182" s="56">
        <v>31</v>
      </c>
      <c r="U182" s="58">
        <v>9</v>
      </c>
      <c r="V182" s="56">
        <v>22</v>
      </c>
      <c r="W182" s="58">
        <v>13</v>
      </c>
      <c r="X182" s="56">
        <v>24</v>
      </c>
      <c r="Y182" s="58">
        <v>7</v>
      </c>
      <c r="Z182" s="56">
        <v>12</v>
      </c>
      <c r="AA182" s="58">
        <v>6</v>
      </c>
      <c r="AB182" s="56">
        <v>11</v>
      </c>
      <c r="AC182" s="58">
        <v>5</v>
      </c>
      <c r="AD182" s="56">
        <v>5</v>
      </c>
      <c r="AE182" s="58">
        <v>0</v>
      </c>
      <c r="AF182" s="56">
        <v>3</v>
      </c>
      <c r="AG182" s="58">
        <v>1</v>
      </c>
      <c r="AH182" s="56">
        <v>4</v>
      </c>
      <c r="AI182" s="58">
        <v>0</v>
      </c>
      <c r="AJ182" s="56">
        <v>2</v>
      </c>
      <c r="AK182" s="58">
        <v>0</v>
      </c>
      <c r="AL182" s="60">
        <v>0</v>
      </c>
      <c r="AM182" s="209">
        <v>0</v>
      </c>
      <c r="AN182" s="59">
        <v>231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40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647" t="s">
        <v>155</v>
      </c>
      <c r="C183" s="648">
        <f t="shared" si="45"/>
        <v>0</v>
      </c>
      <c r="D183" s="649">
        <f t="shared" si="46"/>
        <v>0</v>
      </c>
      <c r="E183" s="650">
        <f t="shared" si="47"/>
        <v>0</v>
      </c>
      <c r="F183" s="615"/>
      <c r="G183" s="639"/>
      <c r="H183" s="615"/>
      <c r="I183" s="639"/>
      <c r="J183" s="615"/>
      <c r="K183" s="629"/>
      <c r="L183" s="615"/>
      <c r="M183" s="629"/>
      <c r="N183" s="615"/>
      <c r="O183" s="629"/>
      <c r="P183" s="615"/>
      <c r="Q183" s="629"/>
      <c r="R183" s="615"/>
      <c r="S183" s="629"/>
      <c r="T183" s="615"/>
      <c r="U183" s="629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639"/>
      <c r="AO183" s="630"/>
      <c r="AP183" s="639"/>
      <c r="AQ183" s="630"/>
      <c r="AR183" s="639"/>
      <c r="AS183" s="639"/>
      <c r="AT183" s="639"/>
      <c r="AU183" s="240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10</v>
      </c>
      <c r="D184" s="182">
        <f t="shared" si="46"/>
        <v>5</v>
      </c>
      <c r="E184" s="183">
        <f t="shared" si="47"/>
        <v>5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1</v>
      </c>
      <c r="M184" s="58">
        <v>0</v>
      </c>
      <c r="N184" s="56">
        <v>1</v>
      </c>
      <c r="O184" s="58">
        <v>1</v>
      </c>
      <c r="P184" s="56">
        <v>0</v>
      </c>
      <c r="Q184" s="58">
        <v>0</v>
      </c>
      <c r="R184" s="56">
        <v>1</v>
      </c>
      <c r="S184" s="58">
        <v>1</v>
      </c>
      <c r="T184" s="56">
        <v>0</v>
      </c>
      <c r="U184" s="58">
        <v>1</v>
      </c>
      <c r="V184" s="113">
        <v>1</v>
      </c>
      <c r="W184" s="28">
        <v>1</v>
      </c>
      <c r="X184" s="29">
        <v>0</v>
      </c>
      <c r="Y184" s="30">
        <v>1</v>
      </c>
      <c r="Z184" s="29">
        <v>0</v>
      </c>
      <c r="AA184" s="30">
        <v>0</v>
      </c>
      <c r="AB184" s="29">
        <v>0</v>
      </c>
      <c r="AC184" s="30">
        <v>0</v>
      </c>
      <c r="AD184" s="29">
        <v>1</v>
      </c>
      <c r="AE184" s="30">
        <v>0</v>
      </c>
      <c r="AF184" s="29">
        <v>0</v>
      </c>
      <c r="AG184" s="30">
        <v>0</v>
      </c>
      <c r="AH184" s="29">
        <v>0</v>
      </c>
      <c r="AI184" s="30">
        <v>0</v>
      </c>
      <c r="AJ184" s="29">
        <v>0</v>
      </c>
      <c r="AK184" s="30">
        <v>0</v>
      </c>
      <c r="AL184" s="53">
        <v>0</v>
      </c>
      <c r="AM184" s="178">
        <v>0</v>
      </c>
      <c r="AN184" s="28">
        <v>10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40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034" t="s">
        <v>182</v>
      </c>
      <c r="B185" s="647" t="s">
        <v>155</v>
      </c>
      <c r="C185" s="501">
        <f t="shared" si="45"/>
        <v>0</v>
      </c>
      <c r="D185" s="604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502"/>
      <c r="G185" s="228"/>
      <c r="H185" s="502"/>
      <c r="I185" s="228"/>
      <c r="J185" s="502"/>
      <c r="K185" s="228"/>
      <c r="L185" s="608"/>
      <c r="M185" s="455"/>
      <c r="N185" s="456"/>
      <c r="O185" s="455"/>
      <c r="P185" s="456"/>
      <c r="Q185" s="455"/>
      <c r="R185" s="456"/>
      <c r="S185" s="455"/>
      <c r="T185" s="456"/>
      <c r="U185" s="455"/>
      <c r="V185" s="456"/>
      <c r="W185" s="455"/>
      <c r="X185" s="456"/>
      <c r="Y185" s="455"/>
      <c r="Z185" s="456"/>
      <c r="AA185" s="455"/>
      <c r="AB185" s="456"/>
      <c r="AC185" s="455"/>
      <c r="AD185" s="456"/>
      <c r="AE185" s="455"/>
      <c r="AF185" s="456"/>
      <c r="AG185" s="455"/>
      <c r="AH185" s="456"/>
      <c r="AI185" s="455"/>
      <c r="AJ185" s="456"/>
      <c r="AK185" s="455"/>
      <c r="AL185" s="445"/>
      <c r="AM185" s="457"/>
      <c r="AN185" s="169"/>
      <c r="AO185" s="327"/>
      <c r="AP185" s="169"/>
      <c r="AQ185" s="327"/>
      <c r="AR185" s="169"/>
      <c r="AS185" s="169"/>
      <c r="AT185" s="169"/>
      <c r="AU185" s="240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652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/>
      <c r="AO186" s="63"/>
      <c r="AP186" s="59"/>
      <c r="AQ186" s="63"/>
      <c r="AR186" s="59"/>
      <c r="AS186" s="59"/>
      <c r="AT186" s="59"/>
      <c r="AU186" s="240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21720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",[11]NOMBRE!B2," - ","( ",[11]NOMBRE!C2,[11]NOMBRE!D2,[11]NOMBRE!E2,[11]NOMBRE!F2,[11]NOMBRE!G2,"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",[11]NOMBRE!B6," - ","( ",[11]NOMBRE!C6,[11]NOMBRE!D6," )")</f>
        <v>MES: AGOSTO - ( 08 )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",[11]NOMBRE!B7)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073" t="s">
        <v>234</v>
      </c>
      <c r="C8" s="1074"/>
      <c r="D8" s="1074"/>
      <c r="E8" s="1074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1074"/>
      <c r="T8" s="1074"/>
      <c r="U8" s="1074"/>
      <c r="V8" s="1075"/>
      <c r="W8" s="1008" t="s">
        <v>5</v>
      </c>
      <c r="X8" s="916"/>
      <c r="Y8" s="916"/>
      <c r="Z8" s="916"/>
      <c r="AA8" s="916"/>
      <c r="AB8" s="916"/>
      <c r="AC8" s="916"/>
      <c r="AD8" s="917"/>
      <c r="AE8" s="1090" t="s">
        <v>6</v>
      </c>
      <c r="AF8" s="1090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980"/>
      <c r="B9" s="1034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034" t="s">
        <v>9</v>
      </c>
      <c r="U9" s="1077" t="s">
        <v>10</v>
      </c>
      <c r="V9" s="1078"/>
      <c r="W9" s="1079" t="s">
        <v>11</v>
      </c>
      <c r="X9" s="1079"/>
      <c r="Y9" s="1079"/>
      <c r="Z9" s="1078"/>
      <c r="AA9" s="1077" t="s">
        <v>12</v>
      </c>
      <c r="AB9" s="1079"/>
      <c r="AC9" s="1079"/>
      <c r="AD9" s="1078"/>
      <c r="AE9" s="1090"/>
      <c r="AF9" s="1090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658" t="s">
        <v>13</v>
      </c>
      <c r="D10" s="583" t="s">
        <v>14</v>
      </c>
      <c r="E10" s="673" t="s">
        <v>15</v>
      </c>
      <c r="F10" s="673" t="s">
        <v>16</v>
      </c>
      <c r="G10" s="673" t="s">
        <v>17</v>
      </c>
      <c r="H10" s="674" t="s">
        <v>18</v>
      </c>
      <c r="I10" s="674" t="s">
        <v>19</v>
      </c>
      <c r="J10" s="674" t="s">
        <v>20</v>
      </c>
      <c r="K10" s="674" t="s">
        <v>21</v>
      </c>
      <c r="L10" s="674" t="s">
        <v>22</v>
      </c>
      <c r="M10" s="674" t="s">
        <v>23</v>
      </c>
      <c r="N10" s="674" t="s">
        <v>24</v>
      </c>
      <c r="O10" s="674" t="s">
        <v>25</v>
      </c>
      <c r="P10" s="674" t="s">
        <v>26</v>
      </c>
      <c r="Q10" s="674" t="s">
        <v>27</v>
      </c>
      <c r="R10" s="674" t="s">
        <v>28</v>
      </c>
      <c r="S10" s="659" t="s">
        <v>29</v>
      </c>
      <c r="T10" s="921"/>
      <c r="U10" s="584" t="s">
        <v>30</v>
      </c>
      <c r="V10" s="659" t="s">
        <v>31</v>
      </c>
      <c r="W10" s="585" t="s">
        <v>32</v>
      </c>
      <c r="X10" s="680" t="s">
        <v>33</v>
      </c>
      <c r="Y10" s="673" t="s">
        <v>34</v>
      </c>
      <c r="Z10" s="659" t="s">
        <v>35</v>
      </c>
      <c r="AA10" s="680" t="s">
        <v>32</v>
      </c>
      <c r="AB10" s="680" t="s">
        <v>33</v>
      </c>
      <c r="AC10" s="673" t="s">
        <v>34</v>
      </c>
      <c r="AD10" s="659" t="s">
        <v>36</v>
      </c>
      <c r="AE10" s="658" t="s">
        <v>37</v>
      </c>
      <c r="AF10" s="659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531</v>
      </c>
      <c r="C11" s="665">
        <v>281</v>
      </c>
      <c r="D11" s="668">
        <v>104</v>
      </c>
      <c r="E11" s="668">
        <v>123</v>
      </c>
      <c r="F11" s="668">
        <v>22</v>
      </c>
      <c r="G11" s="693">
        <v>0</v>
      </c>
      <c r="H11" s="693">
        <v>0</v>
      </c>
      <c r="I11" s="693">
        <v>1</v>
      </c>
      <c r="J11" s="693">
        <v>0</v>
      </c>
      <c r="K11" s="693">
        <v>0</v>
      </c>
      <c r="L11" s="693">
        <v>0</v>
      </c>
      <c r="M11" s="693">
        <v>0</v>
      </c>
      <c r="N11" s="693">
        <v>0</v>
      </c>
      <c r="O11" s="693">
        <v>0</v>
      </c>
      <c r="P11" s="693">
        <v>0</v>
      </c>
      <c r="Q11" s="693">
        <v>0</v>
      </c>
      <c r="R11" s="693">
        <v>0</v>
      </c>
      <c r="S11" s="694">
        <v>0</v>
      </c>
      <c r="T11" s="28">
        <v>531</v>
      </c>
      <c r="U11" s="29">
        <v>246</v>
      </c>
      <c r="V11" s="30">
        <v>285</v>
      </c>
      <c r="W11" s="25">
        <f>SUM(X11+Y11+Z11)</f>
        <v>189</v>
      </c>
      <c r="X11" s="29">
        <v>15</v>
      </c>
      <c r="Y11" s="31">
        <v>174</v>
      </c>
      <c r="Z11" s="30"/>
      <c r="AA11" s="232">
        <f>SUM(AB11+AC11+AD11)</f>
        <v>6</v>
      </c>
      <c r="AB11" s="29">
        <v>0</v>
      </c>
      <c r="AC11" s="31">
        <v>6</v>
      </c>
      <c r="AD11" s="30"/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1333</v>
      </c>
      <c r="C12" s="39">
        <v>0</v>
      </c>
      <c r="D12" s="40">
        <v>0</v>
      </c>
      <c r="E12" s="40">
        <v>0</v>
      </c>
      <c r="F12" s="40">
        <v>12</v>
      </c>
      <c r="G12" s="40">
        <v>19</v>
      </c>
      <c r="H12" s="40">
        <v>48</v>
      </c>
      <c r="I12" s="40">
        <v>79</v>
      </c>
      <c r="J12" s="40">
        <v>66</v>
      </c>
      <c r="K12" s="40">
        <v>84</v>
      </c>
      <c r="L12" s="40">
        <v>82</v>
      </c>
      <c r="M12" s="40">
        <v>109</v>
      </c>
      <c r="N12" s="40">
        <v>134</v>
      </c>
      <c r="O12" s="40">
        <v>149</v>
      </c>
      <c r="P12" s="40">
        <v>153</v>
      </c>
      <c r="Q12" s="40">
        <v>137</v>
      </c>
      <c r="R12" s="40">
        <v>123</v>
      </c>
      <c r="S12" s="34">
        <v>138</v>
      </c>
      <c r="T12" s="41">
        <v>1333</v>
      </c>
      <c r="U12" s="39">
        <v>496</v>
      </c>
      <c r="V12" s="34">
        <v>837</v>
      </c>
      <c r="W12" s="38">
        <f t="shared" ref="W12:W36" si="10">SUM(X12+Y12+Z12)</f>
        <v>0</v>
      </c>
      <c r="X12" s="39">
        <v>0</v>
      </c>
      <c r="Y12" s="40">
        <v>0</v>
      </c>
      <c r="Z12" s="34"/>
      <c r="AA12" s="232">
        <f t="shared" ref="AA12:AA37" si="11">SUM(AB12+AC12+AD12)</f>
        <v>362</v>
      </c>
      <c r="AB12" s="39">
        <v>47</v>
      </c>
      <c r="AC12" s="42">
        <v>315</v>
      </c>
      <c r="AD12" s="34"/>
      <c r="AE12" s="33"/>
      <c r="AF12" s="34"/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/>
      <c r="AA13" s="232">
        <f t="shared" si="11"/>
        <v>0</v>
      </c>
      <c r="AB13" s="39">
        <v>0</v>
      </c>
      <c r="AC13" s="42">
        <v>0</v>
      </c>
      <c r="AD13" s="34"/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52</v>
      </c>
      <c r="C14" s="39">
        <v>32</v>
      </c>
      <c r="D14" s="40">
        <v>14</v>
      </c>
      <c r="E14" s="40">
        <v>6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52</v>
      </c>
      <c r="U14" s="39">
        <v>35</v>
      </c>
      <c r="V14" s="34">
        <v>17</v>
      </c>
      <c r="W14" s="38">
        <f t="shared" si="10"/>
        <v>7</v>
      </c>
      <c r="X14" s="39">
        <v>2</v>
      </c>
      <c r="Y14" s="40">
        <v>5</v>
      </c>
      <c r="Z14" s="34"/>
      <c r="AA14" s="232">
        <f t="shared" si="11"/>
        <v>0</v>
      </c>
      <c r="AB14" s="39">
        <v>0</v>
      </c>
      <c r="AC14" s="42">
        <v>0</v>
      </c>
      <c r="AD14" s="34"/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77</v>
      </c>
      <c r="C15" s="39">
        <v>0</v>
      </c>
      <c r="D15" s="40">
        <v>0</v>
      </c>
      <c r="E15" s="40">
        <v>0</v>
      </c>
      <c r="F15" s="40">
        <v>1</v>
      </c>
      <c r="G15" s="40">
        <v>0</v>
      </c>
      <c r="H15" s="40">
        <v>2</v>
      </c>
      <c r="I15" s="40">
        <v>3</v>
      </c>
      <c r="J15" s="40">
        <v>0</v>
      </c>
      <c r="K15" s="40">
        <v>0</v>
      </c>
      <c r="L15" s="40">
        <v>3</v>
      </c>
      <c r="M15" s="40">
        <v>5</v>
      </c>
      <c r="N15" s="40">
        <v>7</v>
      </c>
      <c r="O15" s="40">
        <v>8</v>
      </c>
      <c r="P15" s="40">
        <v>9</v>
      </c>
      <c r="Q15" s="40">
        <v>16</v>
      </c>
      <c r="R15" s="40">
        <v>9</v>
      </c>
      <c r="S15" s="34">
        <v>14</v>
      </c>
      <c r="T15" s="41">
        <v>77</v>
      </c>
      <c r="U15" s="39">
        <v>34</v>
      </c>
      <c r="V15" s="34">
        <v>43</v>
      </c>
      <c r="W15" s="38">
        <f t="shared" si="10"/>
        <v>0</v>
      </c>
      <c r="X15" s="39">
        <v>0</v>
      </c>
      <c r="Y15" s="40">
        <v>0</v>
      </c>
      <c r="Z15" s="34"/>
      <c r="AA15" s="45">
        <f t="shared" si="11"/>
        <v>16</v>
      </c>
      <c r="AB15" s="39">
        <v>9</v>
      </c>
      <c r="AC15" s="42">
        <v>7</v>
      </c>
      <c r="AD15" s="34"/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87</v>
      </c>
      <c r="C16" s="39">
        <v>54</v>
      </c>
      <c r="D16" s="40">
        <v>13</v>
      </c>
      <c r="E16" s="40">
        <v>11</v>
      </c>
      <c r="F16" s="40">
        <v>9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87</v>
      </c>
      <c r="U16" s="39">
        <v>48</v>
      </c>
      <c r="V16" s="34">
        <v>39</v>
      </c>
      <c r="W16" s="38">
        <f t="shared" si="10"/>
        <v>21</v>
      </c>
      <c r="X16" s="39">
        <v>10</v>
      </c>
      <c r="Y16" s="40">
        <v>11</v>
      </c>
      <c r="Z16" s="34"/>
      <c r="AA16" s="45">
        <f t="shared" si="11"/>
        <v>2</v>
      </c>
      <c r="AB16" s="39">
        <v>0</v>
      </c>
      <c r="AC16" s="42">
        <v>2</v>
      </c>
      <c r="AD16" s="34"/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379</v>
      </c>
      <c r="C17" s="39">
        <v>0</v>
      </c>
      <c r="D17" s="40">
        <v>0</v>
      </c>
      <c r="E17" s="40">
        <v>0</v>
      </c>
      <c r="F17" s="40">
        <v>2</v>
      </c>
      <c r="G17" s="40">
        <v>0</v>
      </c>
      <c r="H17" s="40">
        <v>1</v>
      </c>
      <c r="I17" s="40">
        <v>5</v>
      </c>
      <c r="J17" s="40">
        <v>4</v>
      </c>
      <c r="K17" s="40">
        <v>5</v>
      </c>
      <c r="L17" s="40">
        <v>10</v>
      </c>
      <c r="M17" s="40">
        <v>20</v>
      </c>
      <c r="N17" s="40">
        <v>27</v>
      </c>
      <c r="O17" s="40">
        <v>53</v>
      </c>
      <c r="P17" s="40">
        <v>60</v>
      </c>
      <c r="Q17" s="40">
        <v>74</v>
      </c>
      <c r="R17" s="40">
        <v>54</v>
      </c>
      <c r="S17" s="34">
        <v>64</v>
      </c>
      <c r="T17" s="41">
        <v>379</v>
      </c>
      <c r="U17" s="39">
        <v>202</v>
      </c>
      <c r="V17" s="34">
        <v>177</v>
      </c>
      <c r="W17" s="38">
        <f t="shared" si="10"/>
        <v>0</v>
      </c>
      <c r="X17" s="39">
        <v>0</v>
      </c>
      <c r="Y17" s="40">
        <v>0</v>
      </c>
      <c r="Z17" s="34"/>
      <c r="AA17" s="45">
        <f t="shared" si="11"/>
        <v>111</v>
      </c>
      <c r="AB17" s="39">
        <v>19</v>
      </c>
      <c r="AC17" s="42">
        <v>92</v>
      </c>
      <c r="AD17" s="34"/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/>
      <c r="AA18" s="45">
        <f t="shared" si="11"/>
        <v>0</v>
      </c>
      <c r="AB18" s="39">
        <v>0</v>
      </c>
      <c r="AC18" s="42">
        <v>0</v>
      </c>
      <c r="AD18" s="34"/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138</v>
      </c>
      <c r="C19" s="39">
        <v>0</v>
      </c>
      <c r="D19" s="40">
        <v>0</v>
      </c>
      <c r="E19" s="40">
        <v>0</v>
      </c>
      <c r="F19" s="40">
        <v>3</v>
      </c>
      <c r="G19" s="40">
        <v>2</v>
      </c>
      <c r="H19" s="40">
        <v>8</v>
      </c>
      <c r="I19" s="40">
        <v>5</v>
      </c>
      <c r="J19" s="40">
        <v>14</v>
      </c>
      <c r="K19" s="40">
        <v>9</v>
      </c>
      <c r="L19" s="40">
        <v>23</v>
      </c>
      <c r="M19" s="40">
        <v>12</v>
      </c>
      <c r="N19" s="40">
        <v>15</v>
      </c>
      <c r="O19" s="40">
        <v>13</v>
      </c>
      <c r="P19" s="40">
        <v>9</v>
      </c>
      <c r="Q19" s="40">
        <v>13</v>
      </c>
      <c r="R19" s="40">
        <v>5</v>
      </c>
      <c r="S19" s="34">
        <v>7</v>
      </c>
      <c r="T19" s="41">
        <v>138</v>
      </c>
      <c r="U19" s="39">
        <v>24</v>
      </c>
      <c r="V19" s="34">
        <v>114</v>
      </c>
      <c r="W19" s="38">
        <f t="shared" si="10"/>
        <v>0</v>
      </c>
      <c r="X19" s="39">
        <v>0</v>
      </c>
      <c r="Y19" s="40">
        <v>0</v>
      </c>
      <c r="Z19" s="34"/>
      <c r="AA19" s="45">
        <f t="shared" si="11"/>
        <v>71</v>
      </c>
      <c r="AB19" s="39">
        <v>18</v>
      </c>
      <c r="AC19" s="42">
        <v>53</v>
      </c>
      <c r="AD19" s="34"/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/>
      <c r="AA20" s="45">
        <f t="shared" si="11"/>
        <v>0</v>
      </c>
      <c r="AB20" s="39">
        <v>0</v>
      </c>
      <c r="AC20" s="42">
        <v>0</v>
      </c>
      <c r="AD20" s="34"/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108</v>
      </c>
      <c r="C21" s="39">
        <v>0</v>
      </c>
      <c r="D21" s="40">
        <v>0</v>
      </c>
      <c r="E21" s="40">
        <v>0</v>
      </c>
      <c r="F21" s="40">
        <v>1</v>
      </c>
      <c r="G21" s="40">
        <v>5</v>
      </c>
      <c r="H21" s="40">
        <v>1</v>
      </c>
      <c r="I21" s="40">
        <v>2</v>
      </c>
      <c r="J21" s="40">
        <v>3</v>
      </c>
      <c r="K21" s="40">
        <v>8</v>
      </c>
      <c r="L21" s="40">
        <v>3</v>
      </c>
      <c r="M21" s="40">
        <v>8</v>
      </c>
      <c r="N21" s="40">
        <v>16</v>
      </c>
      <c r="O21" s="40">
        <v>17</v>
      </c>
      <c r="P21" s="40">
        <v>8</v>
      </c>
      <c r="Q21" s="40">
        <v>25</v>
      </c>
      <c r="R21" s="40">
        <v>5</v>
      </c>
      <c r="S21" s="34">
        <v>6</v>
      </c>
      <c r="T21" s="41">
        <v>108</v>
      </c>
      <c r="U21" s="39">
        <v>49</v>
      </c>
      <c r="V21" s="34">
        <v>59</v>
      </c>
      <c r="W21" s="38">
        <f t="shared" si="10"/>
        <v>3</v>
      </c>
      <c r="X21" s="39">
        <v>0</v>
      </c>
      <c r="Y21" s="40">
        <v>3</v>
      </c>
      <c r="Z21" s="34"/>
      <c r="AA21" s="45">
        <f t="shared" si="11"/>
        <v>55</v>
      </c>
      <c r="AB21" s="39">
        <v>17</v>
      </c>
      <c r="AC21" s="42">
        <v>38</v>
      </c>
      <c r="AD21" s="34"/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/>
      <c r="AA22" s="45">
        <f t="shared" si="11"/>
        <v>0</v>
      </c>
      <c r="AB22" s="39">
        <v>0</v>
      </c>
      <c r="AC22" s="42">
        <v>0</v>
      </c>
      <c r="AD22" s="34"/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/>
      <c r="AA23" s="45">
        <f t="shared" si="11"/>
        <v>0</v>
      </c>
      <c r="AB23" s="39">
        <v>0</v>
      </c>
      <c r="AC23" s="42">
        <v>0</v>
      </c>
      <c r="AD23" s="34"/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/>
      <c r="AA24" s="45">
        <f t="shared" si="11"/>
        <v>0</v>
      </c>
      <c r="AB24" s="39">
        <v>0</v>
      </c>
      <c r="AC24" s="42">
        <v>0</v>
      </c>
      <c r="AD24" s="34"/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/>
      <c r="AA25" s="45">
        <f t="shared" si="11"/>
        <v>0</v>
      </c>
      <c r="AB25" s="39">
        <v>0</v>
      </c>
      <c r="AC25" s="42">
        <v>0</v>
      </c>
      <c r="AD25" s="34"/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/>
      <c r="AA26" s="45">
        <f t="shared" si="11"/>
        <v>0</v>
      </c>
      <c r="AB26" s="39">
        <v>0</v>
      </c>
      <c r="AC26" s="42">
        <v>0</v>
      </c>
      <c r="AD26" s="34"/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/>
      <c r="AA27" s="45">
        <f t="shared" si="11"/>
        <v>0</v>
      </c>
      <c r="AB27" s="39">
        <v>0</v>
      </c>
      <c r="AC27" s="42">
        <v>0</v>
      </c>
      <c r="AD27" s="34"/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/>
      <c r="AA28" s="45">
        <f t="shared" si="11"/>
        <v>0</v>
      </c>
      <c r="AB28" s="39">
        <v>0</v>
      </c>
      <c r="AC28" s="42">
        <v>0</v>
      </c>
      <c r="AD28" s="34"/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/>
      <c r="AA29" s="45">
        <f t="shared" si="11"/>
        <v>0</v>
      </c>
      <c r="AB29" s="39">
        <v>0</v>
      </c>
      <c r="AC29" s="42">
        <v>0</v>
      </c>
      <c r="AD29" s="34"/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/>
      <c r="AA30" s="45">
        <f t="shared" si="11"/>
        <v>0</v>
      </c>
      <c r="AB30" s="39">
        <v>0</v>
      </c>
      <c r="AC30" s="42">
        <v>0</v>
      </c>
      <c r="AD30" s="34"/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80</v>
      </c>
      <c r="C31" s="39">
        <v>3</v>
      </c>
      <c r="D31" s="40">
        <v>4</v>
      </c>
      <c r="E31" s="40">
        <v>2</v>
      </c>
      <c r="F31" s="40">
        <v>2</v>
      </c>
      <c r="G31" s="40">
        <v>2</v>
      </c>
      <c r="H31" s="40">
        <v>0</v>
      </c>
      <c r="I31" s="40">
        <v>3</v>
      </c>
      <c r="J31" s="40">
        <v>5</v>
      </c>
      <c r="K31" s="40">
        <v>4</v>
      </c>
      <c r="L31" s="40">
        <v>3</v>
      </c>
      <c r="M31" s="40">
        <v>4</v>
      </c>
      <c r="N31" s="40">
        <v>5</v>
      </c>
      <c r="O31" s="40">
        <v>8</v>
      </c>
      <c r="P31" s="40">
        <v>9</v>
      </c>
      <c r="Q31" s="40">
        <v>8</v>
      </c>
      <c r="R31" s="40">
        <v>7</v>
      </c>
      <c r="S31" s="34">
        <v>11</v>
      </c>
      <c r="T31" s="41">
        <v>80</v>
      </c>
      <c r="U31" s="39">
        <v>27</v>
      </c>
      <c r="V31" s="34">
        <v>53</v>
      </c>
      <c r="W31" s="38">
        <f t="shared" si="10"/>
        <v>0</v>
      </c>
      <c r="X31" s="39">
        <v>0</v>
      </c>
      <c r="Y31" s="40">
        <v>0</v>
      </c>
      <c r="Z31" s="34"/>
      <c r="AA31" s="45">
        <f t="shared" si="11"/>
        <v>33</v>
      </c>
      <c r="AB31" s="39">
        <v>3</v>
      </c>
      <c r="AC31" s="42">
        <v>30</v>
      </c>
      <c r="AD31" s="34"/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/>
      <c r="AA32" s="45">
        <f t="shared" si="11"/>
        <v>0</v>
      </c>
      <c r="AB32" s="39">
        <v>0</v>
      </c>
      <c r="AC32" s="42">
        <v>0</v>
      </c>
      <c r="AD32" s="34"/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/>
      <c r="AA33" s="45">
        <f t="shared" si="11"/>
        <v>0</v>
      </c>
      <c r="AB33" s="39">
        <v>0</v>
      </c>
      <c r="AC33" s="42">
        <v>0</v>
      </c>
      <c r="AD33" s="34"/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/>
      <c r="AA34" s="45">
        <f t="shared" si="11"/>
        <v>0</v>
      </c>
      <c r="AB34" s="39">
        <v>0</v>
      </c>
      <c r="AC34" s="42">
        <v>0</v>
      </c>
      <c r="AD34" s="34"/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>
        <v>0</v>
      </c>
      <c r="Y35" s="40">
        <v>0</v>
      </c>
      <c r="Z35" s="34"/>
      <c r="AA35" s="45">
        <f t="shared" si="11"/>
        <v>0</v>
      </c>
      <c r="AB35" s="39">
        <v>0</v>
      </c>
      <c r="AC35" s="42">
        <v>0</v>
      </c>
      <c r="AD35" s="34"/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/>
      <c r="AA36" s="45">
        <f t="shared" si="11"/>
        <v>0</v>
      </c>
      <c r="AB36" s="39">
        <v>0</v>
      </c>
      <c r="AC36" s="42">
        <v>0</v>
      </c>
      <c r="AD36" s="34"/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/>
      <c r="AA37" s="45">
        <f t="shared" si="11"/>
        <v>0</v>
      </c>
      <c r="AB37" s="39">
        <v>0</v>
      </c>
      <c r="AC37" s="42">
        <v>0</v>
      </c>
      <c r="AD37" s="34"/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177</v>
      </c>
      <c r="C38" s="48">
        <v>55</v>
      </c>
      <c r="D38" s="47">
        <v>52</v>
      </c>
      <c r="E38" s="47">
        <v>52</v>
      </c>
      <c r="F38" s="47">
        <v>18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177</v>
      </c>
      <c r="U38" s="39">
        <v>124</v>
      </c>
      <c r="V38" s="34">
        <v>53</v>
      </c>
      <c r="W38" s="38">
        <f>SUM(X38+Y38+Z38)</f>
        <v>33</v>
      </c>
      <c r="X38" s="39">
        <v>17</v>
      </c>
      <c r="Y38" s="40">
        <v>16</v>
      </c>
      <c r="Z38" s="34"/>
      <c r="AA38" s="45">
        <f>SUM(AB38+AC38+AD38)</f>
        <v>0</v>
      </c>
      <c r="AB38" s="39">
        <v>0</v>
      </c>
      <c r="AC38" s="42">
        <v>0</v>
      </c>
      <c r="AD38" s="34"/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207</v>
      </c>
      <c r="C39" s="48">
        <v>0</v>
      </c>
      <c r="D39" s="47">
        <v>0</v>
      </c>
      <c r="E39" s="47">
        <v>0</v>
      </c>
      <c r="F39" s="40">
        <v>13</v>
      </c>
      <c r="G39" s="40">
        <v>4</v>
      </c>
      <c r="H39" s="40">
        <v>9</v>
      </c>
      <c r="I39" s="40">
        <v>8</v>
      </c>
      <c r="J39" s="40">
        <v>11</v>
      </c>
      <c r="K39" s="40">
        <v>10</v>
      </c>
      <c r="L39" s="40">
        <v>5</v>
      </c>
      <c r="M39" s="40">
        <v>8</v>
      </c>
      <c r="N39" s="40">
        <v>19</v>
      </c>
      <c r="O39" s="40">
        <v>18</v>
      </c>
      <c r="P39" s="40">
        <v>21</v>
      </c>
      <c r="Q39" s="40">
        <v>22</v>
      </c>
      <c r="R39" s="40">
        <v>25</v>
      </c>
      <c r="S39" s="34">
        <v>34</v>
      </c>
      <c r="T39" s="41">
        <v>207</v>
      </c>
      <c r="U39" s="39">
        <v>103</v>
      </c>
      <c r="V39" s="34">
        <v>104</v>
      </c>
      <c r="W39" s="38">
        <f>SUM(X39+Y39+Z39)</f>
        <v>0</v>
      </c>
      <c r="X39" s="39">
        <v>0</v>
      </c>
      <c r="Y39" s="40">
        <v>0</v>
      </c>
      <c r="Z39" s="34"/>
      <c r="AA39" s="45">
        <f>SUM(AB39+AC39+AD39)</f>
        <v>80</v>
      </c>
      <c r="AB39" s="39">
        <v>22</v>
      </c>
      <c r="AC39" s="42">
        <v>58</v>
      </c>
      <c r="AD39" s="34"/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/>
      <c r="AA40" s="45">
        <f>SUM(AB40+AC40+AD40)</f>
        <v>0</v>
      </c>
      <c r="AB40" s="39">
        <v>0</v>
      </c>
      <c r="AC40" s="42">
        <v>0</v>
      </c>
      <c r="AD40" s="34"/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48</v>
      </c>
      <c r="C41" s="48">
        <v>0</v>
      </c>
      <c r="D41" s="47">
        <v>3</v>
      </c>
      <c r="E41" s="47">
        <v>17</v>
      </c>
      <c r="F41" s="40">
        <v>28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48</v>
      </c>
      <c r="U41" s="39">
        <v>18</v>
      </c>
      <c r="V41" s="34">
        <v>30</v>
      </c>
      <c r="W41" s="38">
        <f>SUM(X41+Y41+Z41)</f>
        <v>2</v>
      </c>
      <c r="X41" s="39">
        <v>1</v>
      </c>
      <c r="Y41" s="40">
        <v>1</v>
      </c>
      <c r="Z41" s="34"/>
      <c r="AA41" s="45">
        <f>SUM(AB41+AC41+AD41)</f>
        <v>6</v>
      </c>
      <c r="AB41" s="39">
        <v>2</v>
      </c>
      <c r="AC41" s="42">
        <v>4</v>
      </c>
      <c r="AD41" s="34"/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261</v>
      </c>
      <c r="C42" s="39">
        <v>0</v>
      </c>
      <c r="D42" s="40">
        <v>0</v>
      </c>
      <c r="E42" s="40">
        <v>0</v>
      </c>
      <c r="F42" s="40">
        <v>10</v>
      </c>
      <c r="G42" s="40">
        <v>17</v>
      </c>
      <c r="H42" s="40">
        <v>34</v>
      </c>
      <c r="I42" s="40">
        <v>17</v>
      </c>
      <c r="J42" s="40">
        <v>34</v>
      </c>
      <c r="K42" s="40">
        <v>24</v>
      </c>
      <c r="L42" s="40">
        <v>24</v>
      </c>
      <c r="M42" s="40">
        <v>22</v>
      </c>
      <c r="N42" s="40">
        <v>24</v>
      </c>
      <c r="O42" s="40">
        <v>22</v>
      </c>
      <c r="P42" s="40">
        <v>17</v>
      </c>
      <c r="Q42" s="40">
        <v>7</v>
      </c>
      <c r="R42" s="40">
        <v>7</v>
      </c>
      <c r="S42" s="34">
        <v>2</v>
      </c>
      <c r="T42" s="41">
        <v>261</v>
      </c>
      <c r="U42" s="39">
        <v>127</v>
      </c>
      <c r="V42" s="34">
        <v>134</v>
      </c>
      <c r="W42" s="38">
        <f t="shared" ref="W42:W67" si="13">SUM(X42+Y42+Z42)</f>
        <v>0</v>
      </c>
      <c r="X42" s="39">
        <v>0</v>
      </c>
      <c r="Y42" s="40">
        <v>0</v>
      </c>
      <c r="Z42" s="34"/>
      <c r="AA42" s="45">
        <f>SUM(AB42+AC42+AD42)</f>
        <v>24</v>
      </c>
      <c r="AB42" s="39">
        <v>3</v>
      </c>
      <c r="AC42" s="42">
        <v>21</v>
      </c>
      <c r="AD42" s="34"/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162</v>
      </c>
      <c r="C43" s="39">
        <v>52</v>
      </c>
      <c r="D43" s="40">
        <v>80</v>
      </c>
      <c r="E43" s="40">
        <v>26</v>
      </c>
      <c r="F43" s="40">
        <v>4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162</v>
      </c>
      <c r="U43" s="39">
        <v>137</v>
      </c>
      <c r="V43" s="34">
        <v>25</v>
      </c>
      <c r="W43" s="38">
        <f t="shared" si="13"/>
        <v>76</v>
      </c>
      <c r="X43" s="39">
        <v>20</v>
      </c>
      <c r="Y43" s="40">
        <v>56</v>
      </c>
      <c r="Z43" s="34"/>
      <c r="AA43" s="45">
        <f t="shared" ref="AA43:AA70" si="14">SUM(AB43+AC43+AD43)</f>
        <v>1</v>
      </c>
      <c r="AB43" s="39">
        <v>1</v>
      </c>
      <c r="AC43" s="42">
        <v>0</v>
      </c>
      <c r="AD43" s="34"/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693</v>
      </c>
      <c r="C44" s="39">
        <v>0</v>
      </c>
      <c r="D44" s="40">
        <v>0</v>
      </c>
      <c r="E44" s="40">
        <v>0</v>
      </c>
      <c r="F44" s="40">
        <v>11</v>
      </c>
      <c r="G44" s="40">
        <v>9</v>
      </c>
      <c r="H44" s="40">
        <v>19</v>
      </c>
      <c r="I44" s="40">
        <v>30</v>
      </c>
      <c r="J44" s="40">
        <v>22</v>
      </c>
      <c r="K44" s="40">
        <v>52</v>
      </c>
      <c r="L44" s="40">
        <v>40</v>
      </c>
      <c r="M44" s="40">
        <v>73</v>
      </c>
      <c r="N44" s="40">
        <v>82</v>
      </c>
      <c r="O44" s="40">
        <v>82</v>
      </c>
      <c r="P44" s="40">
        <v>88</v>
      </c>
      <c r="Q44" s="40">
        <v>78</v>
      </c>
      <c r="R44" s="40">
        <v>68</v>
      </c>
      <c r="S44" s="34">
        <v>39</v>
      </c>
      <c r="T44" s="41">
        <v>693</v>
      </c>
      <c r="U44" s="39">
        <v>195</v>
      </c>
      <c r="V44" s="34">
        <v>498</v>
      </c>
      <c r="W44" s="38">
        <f t="shared" si="13"/>
        <v>0</v>
      </c>
      <c r="X44" s="39">
        <v>0</v>
      </c>
      <c r="Y44" s="40">
        <v>0</v>
      </c>
      <c r="Z44" s="34"/>
      <c r="AA44" s="45">
        <f t="shared" si="14"/>
        <v>257</v>
      </c>
      <c r="AB44" s="39">
        <v>70</v>
      </c>
      <c r="AC44" s="42">
        <v>187</v>
      </c>
      <c r="AD44" s="34"/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/>
      <c r="AA45" s="45">
        <f t="shared" si="14"/>
        <v>0</v>
      </c>
      <c r="AB45" s="39">
        <v>0</v>
      </c>
      <c r="AC45" s="42">
        <v>0</v>
      </c>
      <c r="AD45" s="34"/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/>
      <c r="AA46" s="45">
        <f t="shared" si="14"/>
        <v>0</v>
      </c>
      <c r="AB46" s="39">
        <v>0</v>
      </c>
      <c r="AC46" s="42">
        <v>0</v>
      </c>
      <c r="AD46" s="34"/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/>
      <c r="AA47" s="45">
        <f t="shared" si="14"/>
        <v>0</v>
      </c>
      <c r="AB47" s="39">
        <v>0</v>
      </c>
      <c r="AC47" s="42">
        <v>0</v>
      </c>
      <c r="AD47" s="34"/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/>
      <c r="AA48" s="45">
        <f t="shared" si="14"/>
        <v>0</v>
      </c>
      <c r="AB48" s="39">
        <v>0</v>
      </c>
      <c r="AC48" s="42">
        <v>0</v>
      </c>
      <c r="AD48" s="34"/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/>
      <c r="AA49" s="45">
        <f t="shared" si="14"/>
        <v>0</v>
      </c>
      <c r="AB49" s="39">
        <v>0</v>
      </c>
      <c r="AC49" s="42">
        <v>0</v>
      </c>
      <c r="AD49" s="34"/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64</v>
      </c>
      <c r="C50" s="39">
        <v>0</v>
      </c>
      <c r="D50" s="40">
        <v>0</v>
      </c>
      <c r="E50" s="40">
        <v>2</v>
      </c>
      <c r="F50" s="40">
        <v>1</v>
      </c>
      <c r="G50" s="40">
        <v>5</v>
      </c>
      <c r="H50" s="40">
        <v>0</v>
      </c>
      <c r="I50" s="40">
        <v>3</v>
      </c>
      <c r="J50" s="40">
        <v>1</v>
      </c>
      <c r="K50" s="40">
        <v>3</v>
      </c>
      <c r="L50" s="40">
        <v>2</v>
      </c>
      <c r="M50" s="40">
        <v>11</v>
      </c>
      <c r="N50" s="40">
        <v>12</v>
      </c>
      <c r="O50" s="40">
        <v>5</v>
      </c>
      <c r="P50" s="40">
        <v>4</v>
      </c>
      <c r="Q50" s="40">
        <v>3</v>
      </c>
      <c r="R50" s="40">
        <v>5</v>
      </c>
      <c r="S50" s="34">
        <v>7</v>
      </c>
      <c r="T50" s="41">
        <v>64</v>
      </c>
      <c r="U50" s="39">
        <v>25</v>
      </c>
      <c r="V50" s="34">
        <v>39</v>
      </c>
      <c r="W50" s="38">
        <f t="shared" si="13"/>
        <v>1</v>
      </c>
      <c r="X50" s="39">
        <v>0</v>
      </c>
      <c r="Y50" s="40">
        <v>1</v>
      </c>
      <c r="Z50" s="34"/>
      <c r="AA50" s="45">
        <f t="shared" si="14"/>
        <v>28</v>
      </c>
      <c r="AB50" s="39">
        <v>7</v>
      </c>
      <c r="AC50" s="42">
        <v>21</v>
      </c>
      <c r="AD50" s="34"/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29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2</v>
      </c>
      <c r="L51" s="40">
        <v>2</v>
      </c>
      <c r="M51" s="40">
        <v>1</v>
      </c>
      <c r="N51" s="40">
        <v>4</v>
      </c>
      <c r="O51" s="40">
        <v>6</v>
      </c>
      <c r="P51" s="40">
        <v>4</v>
      </c>
      <c r="Q51" s="40">
        <v>8</v>
      </c>
      <c r="R51" s="40">
        <v>2</v>
      </c>
      <c r="S51" s="34">
        <v>0</v>
      </c>
      <c r="T51" s="41">
        <v>29</v>
      </c>
      <c r="U51" s="39">
        <v>11</v>
      </c>
      <c r="V51" s="34">
        <v>18</v>
      </c>
      <c r="W51" s="38">
        <f t="shared" si="13"/>
        <v>0</v>
      </c>
      <c r="X51" s="39">
        <v>0</v>
      </c>
      <c r="Y51" s="40">
        <v>0</v>
      </c>
      <c r="Z51" s="34"/>
      <c r="AA51" s="45">
        <f t="shared" si="14"/>
        <v>19</v>
      </c>
      <c r="AB51" s="39">
        <v>1</v>
      </c>
      <c r="AC51" s="42">
        <v>18</v>
      </c>
      <c r="AD51" s="34"/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34"/>
      <c r="T52" s="41"/>
      <c r="U52" s="39"/>
      <c r="V52" s="34"/>
      <c r="W52" s="38">
        <f t="shared" si="13"/>
        <v>0</v>
      </c>
      <c r="X52" s="39">
        <v>0</v>
      </c>
      <c r="Y52" s="40">
        <v>0</v>
      </c>
      <c r="Z52" s="34"/>
      <c r="AA52" s="45">
        <f t="shared" si="14"/>
        <v>0</v>
      </c>
      <c r="AB52" s="39">
        <v>0</v>
      </c>
      <c r="AC52" s="42">
        <v>0</v>
      </c>
      <c r="AD52" s="34"/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34"/>
      <c r="T53" s="41"/>
      <c r="U53" s="39"/>
      <c r="V53" s="34"/>
      <c r="W53" s="38">
        <f t="shared" si="13"/>
        <v>0</v>
      </c>
      <c r="X53" s="39">
        <v>0</v>
      </c>
      <c r="Y53" s="40">
        <v>0</v>
      </c>
      <c r="Z53" s="34"/>
      <c r="AA53" s="45">
        <f t="shared" si="14"/>
        <v>0</v>
      </c>
      <c r="AB53" s="39">
        <v>0</v>
      </c>
      <c r="AC53" s="42">
        <v>0</v>
      </c>
      <c r="AD53" s="34"/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300</v>
      </c>
      <c r="C54" s="39">
        <v>0</v>
      </c>
      <c r="D54" s="40">
        <v>2</v>
      </c>
      <c r="E54" s="40">
        <v>0</v>
      </c>
      <c r="F54" s="40">
        <v>1</v>
      </c>
      <c r="G54" s="40">
        <v>2</v>
      </c>
      <c r="H54" s="40">
        <v>1</v>
      </c>
      <c r="I54" s="40">
        <v>6</v>
      </c>
      <c r="J54" s="40">
        <v>4</v>
      </c>
      <c r="K54" s="40">
        <v>6</v>
      </c>
      <c r="L54" s="40">
        <v>4</v>
      </c>
      <c r="M54" s="40">
        <v>13</v>
      </c>
      <c r="N54" s="40">
        <v>19</v>
      </c>
      <c r="O54" s="40">
        <v>29</v>
      </c>
      <c r="P54" s="40">
        <v>47</v>
      </c>
      <c r="Q54" s="40">
        <v>52</v>
      </c>
      <c r="R54" s="40">
        <v>44</v>
      </c>
      <c r="S54" s="34">
        <v>70</v>
      </c>
      <c r="T54" s="41">
        <v>300</v>
      </c>
      <c r="U54" s="39">
        <v>144</v>
      </c>
      <c r="V54" s="34">
        <v>156</v>
      </c>
      <c r="W54" s="38">
        <f t="shared" si="13"/>
        <v>0</v>
      </c>
      <c r="X54" s="39">
        <v>0</v>
      </c>
      <c r="Y54" s="40">
        <v>0</v>
      </c>
      <c r="Z54" s="34"/>
      <c r="AA54" s="45">
        <f t="shared" si="14"/>
        <v>79</v>
      </c>
      <c r="AB54" s="39">
        <v>4</v>
      </c>
      <c r="AC54" s="42">
        <v>75</v>
      </c>
      <c r="AD54" s="34"/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244</v>
      </c>
      <c r="C55" s="39">
        <v>0</v>
      </c>
      <c r="D55" s="40">
        <v>0</v>
      </c>
      <c r="E55" s="40">
        <v>1</v>
      </c>
      <c r="F55" s="40">
        <v>8</v>
      </c>
      <c r="G55" s="40">
        <v>41</v>
      </c>
      <c r="H55" s="40">
        <v>49</v>
      </c>
      <c r="I55" s="40">
        <v>75</v>
      </c>
      <c r="J55" s="40">
        <v>52</v>
      </c>
      <c r="K55" s="40">
        <v>18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244</v>
      </c>
      <c r="U55" s="39">
        <v>0</v>
      </c>
      <c r="V55" s="34">
        <v>244</v>
      </c>
      <c r="W55" s="38">
        <f t="shared" si="13"/>
        <v>1</v>
      </c>
      <c r="X55" s="39">
        <v>0</v>
      </c>
      <c r="Y55" s="40">
        <v>1</v>
      </c>
      <c r="Z55" s="34"/>
      <c r="AA55" s="45">
        <f t="shared" si="14"/>
        <v>71</v>
      </c>
      <c r="AB55" s="39">
        <v>10</v>
      </c>
      <c r="AC55" s="42">
        <v>61</v>
      </c>
      <c r="AD55" s="34"/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99</v>
      </c>
      <c r="C56" s="39">
        <v>2</v>
      </c>
      <c r="D56" s="40">
        <v>33</v>
      </c>
      <c r="E56" s="40">
        <v>40</v>
      </c>
      <c r="F56" s="40">
        <v>23</v>
      </c>
      <c r="G56" s="40">
        <v>1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99</v>
      </c>
      <c r="U56" s="39">
        <v>0</v>
      </c>
      <c r="V56" s="34">
        <v>99</v>
      </c>
      <c r="W56" s="38">
        <f t="shared" si="13"/>
        <v>26</v>
      </c>
      <c r="X56" s="39">
        <v>1</v>
      </c>
      <c r="Y56" s="40">
        <v>25</v>
      </c>
      <c r="Z56" s="34"/>
      <c r="AA56" s="45">
        <f t="shared" si="14"/>
        <v>10</v>
      </c>
      <c r="AB56" s="39">
        <v>0</v>
      </c>
      <c r="AC56" s="42">
        <v>10</v>
      </c>
      <c r="AD56" s="34"/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555</v>
      </c>
      <c r="C57" s="39">
        <v>0</v>
      </c>
      <c r="D57" s="40">
        <v>0</v>
      </c>
      <c r="E57" s="40">
        <v>1</v>
      </c>
      <c r="F57" s="40">
        <v>6</v>
      </c>
      <c r="G57" s="40">
        <v>20</v>
      </c>
      <c r="H57" s="40">
        <v>40</v>
      </c>
      <c r="I57" s="40">
        <v>64</v>
      </c>
      <c r="J57" s="40">
        <v>49</v>
      </c>
      <c r="K57" s="40">
        <v>78</v>
      </c>
      <c r="L57" s="40">
        <v>64</v>
      </c>
      <c r="M57" s="40">
        <v>67</v>
      </c>
      <c r="N57" s="40">
        <v>59</v>
      </c>
      <c r="O57" s="40">
        <v>46</v>
      </c>
      <c r="P57" s="40">
        <v>27</v>
      </c>
      <c r="Q57" s="40">
        <v>22</v>
      </c>
      <c r="R57" s="40">
        <v>7</v>
      </c>
      <c r="S57" s="34">
        <v>5</v>
      </c>
      <c r="T57" s="41">
        <v>555</v>
      </c>
      <c r="U57" s="39">
        <v>1</v>
      </c>
      <c r="V57" s="34">
        <v>554</v>
      </c>
      <c r="W57" s="38">
        <f t="shared" si="13"/>
        <v>0</v>
      </c>
      <c r="X57" s="39">
        <v>0</v>
      </c>
      <c r="Y57" s="40">
        <v>0</v>
      </c>
      <c r="Z57" s="34"/>
      <c r="AA57" s="45">
        <f t="shared" si="14"/>
        <v>267</v>
      </c>
      <c r="AB57" s="39">
        <v>41</v>
      </c>
      <c r="AC57" s="42">
        <v>226</v>
      </c>
      <c r="AD57" s="34"/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342</v>
      </c>
      <c r="C58" s="39">
        <v>8</v>
      </c>
      <c r="D58" s="40">
        <v>3</v>
      </c>
      <c r="E58" s="40">
        <v>8</v>
      </c>
      <c r="F58" s="40">
        <v>1</v>
      </c>
      <c r="G58" s="40">
        <v>2</v>
      </c>
      <c r="H58" s="40">
        <v>2</v>
      </c>
      <c r="I58" s="40">
        <v>2</v>
      </c>
      <c r="J58" s="40">
        <v>9</v>
      </c>
      <c r="K58" s="40">
        <v>8</v>
      </c>
      <c r="L58" s="40">
        <v>9</v>
      </c>
      <c r="M58" s="40">
        <v>25</v>
      </c>
      <c r="N58" s="40">
        <v>27</v>
      </c>
      <c r="O58" s="40">
        <v>35</v>
      </c>
      <c r="P58" s="40">
        <v>43</v>
      </c>
      <c r="Q58" s="40">
        <v>46</v>
      </c>
      <c r="R58" s="40">
        <v>59</v>
      </c>
      <c r="S58" s="34">
        <v>55</v>
      </c>
      <c r="T58" s="41">
        <v>342</v>
      </c>
      <c r="U58" s="39">
        <v>155</v>
      </c>
      <c r="V58" s="34">
        <v>187</v>
      </c>
      <c r="W58" s="38">
        <f t="shared" si="13"/>
        <v>9</v>
      </c>
      <c r="X58" s="39">
        <v>2</v>
      </c>
      <c r="Y58" s="40">
        <v>7</v>
      </c>
      <c r="Z58" s="34"/>
      <c r="AA58" s="45">
        <f t="shared" si="14"/>
        <v>167</v>
      </c>
      <c r="AB58" s="39">
        <v>18</v>
      </c>
      <c r="AC58" s="42">
        <v>149</v>
      </c>
      <c r="AD58" s="34"/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311</v>
      </c>
      <c r="C59" s="39">
        <v>33</v>
      </c>
      <c r="D59" s="40">
        <v>27</v>
      </c>
      <c r="E59" s="40">
        <v>27</v>
      </c>
      <c r="F59" s="40">
        <v>16</v>
      </c>
      <c r="G59" s="40">
        <v>11</v>
      </c>
      <c r="H59" s="40">
        <v>6</v>
      </c>
      <c r="I59" s="40">
        <v>17</v>
      </c>
      <c r="J59" s="40">
        <v>6</v>
      </c>
      <c r="K59" s="40">
        <v>9</v>
      </c>
      <c r="L59" s="40">
        <v>9</v>
      </c>
      <c r="M59" s="40">
        <v>13</v>
      </c>
      <c r="N59" s="40">
        <v>21</v>
      </c>
      <c r="O59" s="40">
        <v>11</v>
      </c>
      <c r="P59" s="40">
        <v>19</v>
      </c>
      <c r="Q59" s="40">
        <v>32</v>
      </c>
      <c r="R59" s="40">
        <v>24</v>
      </c>
      <c r="S59" s="34">
        <v>30</v>
      </c>
      <c r="T59" s="41">
        <v>311</v>
      </c>
      <c r="U59" s="39">
        <v>144</v>
      </c>
      <c r="V59" s="34">
        <v>167</v>
      </c>
      <c r="W59" s="38">
        <f t="shared" si="13"/>
        <v>41</v>
      </c>
      <c r="X59" s="39">
        <v>10</v>
      </c>
      <c r="Y59" s="40">
        <v>31</v>
      </c>
      <c r="Z59" s="34"/>
      <c r="AA59" s="45">
        <f t="shared" si="14"/>
        <v>102</v>
      </c>
      <c r="AB59" s="39">
        <v>28</v>
      </c>
      <c r="AC59" s="42">
        <v>74</v>
      </c>
      <c r="AD59" s="34"/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295</v>
      </c>
      <c r="C60" s="39">
        <v>135</v>
      </c>
      <c r="D60" s="40">
        <v>58</v>
      </c>
      <c r="E60" s="40">
        <v>96</v>
      </c>
      <c r="F60" s="40">
        <v>6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295</v>
      </c>
      <c r="U60" s="39">
        <v>139</v>
      </c>
      <c r="V60" s="34">
        <v>156</v>
      </c>
      <c r="W60" s="38">
        <f t="shared" si="13"/>
        <v>143</v>
      </c>
      <c r="X60" s="39">
        <v>15</v>
      </c>
      <c r="Y60" s="40">
        <v>128</v>
      </c>
      <c r="Z60" s="34"/>
      <c r="AA60" s="45">
        <f t="shared" si="14"/>
        <v>2</v>
      </c>
      <c r="AB60" s="39">
        <v>0</v>
      </c>
      <c r="AC60" s="42">
        <v>2</v>
      </c>
      <c r="AD60" s="34"/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655</v>
      </c>
      <c r="C61" s="39">
        <v>0</v>
      </c>
      <c r="D61" s="40">
        <v>0</v>
      </c>
      <c r="E61" s="40">
        <v>2</v>
      </c>
      <c r="F61" s="40">
        <v>44</v>
      </c>
      <c r="G61" s="40">
        <v>20</v>
      </c>
      <c r="H61" s="40">
        <v>23</v>
      </c>
      <c r="I61" s="40">
        <v>18</v>
      </c>
      <c r="J61" s="40">
        <v>27</v>
      </c>
      <c r="K61" s="40">
        <v>36</v>
      </c>
      <c r="L61" s="40">
        <v>37</v>
      </c>
      <c r="M61" s="40">
        <v>62</v>
      </c>
      <c r="N61" s="40">
        <v>65</v>
      </c>
      <c r="O61" s="40">
        <v>74</v>
      </c>
      <c r="P61" s="40">
        <v>72</v>
      </c>
      <c r="Q61" s="40">
        <v>77</v>
      </c>
      <c r="R61" s="40">
        <v>49</v>
      </c>
      <c r="S61" s="34">
        <v>49</v>
      </c>
      <c r="T61" s="41">
        <v>655</v>
      </c>
      <c r="U61" s="39">
        <v>284</v>
      </c>
      <c r="V61" s="34">
        <v>371</v>
      </c>
      <c r="W61" s="38">
        <f>SUM(X61+Y61+Z61)</f>
        <v>0</v>
      </c>
      <c r="X61" s="39"/>
      <c r="Y61" s="40"/>
      <c r="Z61" s="34"/>
      <c r="AA61" s="45">
        <f t="shared" si="14"/>
        <v>221</v>
      </c>
      <c r="AB61" s="39">
        <v>54</v>
      </c>
      <c r="AC61" s="42">
        <v>167</v>
      </c>
      <c r="AD61" s="34"/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34"/>
      <c r="T62" s="41"/>
      <c r="U62" s="39"/>
      <c r="V62" s="34"/>
      <c r="W62" s="38">
        <f t="shared" si="13"/>
        <v>0</v>
      </c>
      <c r="X62" s="39"/>
      <c r="Y62" s="40"/>
      <c r="Z62" s="34"/>
      <c r="AA62" s="45">
        <f t="shared" si="14"/>
        <v>0</v>
      </c>
      <c r="AB62" s="39">
        <v>0</v>
      </c>
      <c r="AC62" s="42">
        <v>0</v>
      </c>
      <c r="AD62" s="34"/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146</v>
      </c>
      <c r="C63" s="39">
        <v>0</v>
      </c>
      <c r="D63" s="40">
        <v>0</v>
      </c>
      <c r="E63" s="40">
        <v>0</v>
      </c>
      <c r="F63" s="40">
        <v>0</v>
      </c>
      <c r="G63" s="40">
        <v>0</v>
      </c>
      <c r="H63" s="40">
        <v>2</v>
      </c>
      <c r="I63" s="40">
        <v>2</v>
      </c>
      <c r="J63" s="40">
        <v>1</v>
      </c>
      <c r="K63" s="40">
        <v>3</v>
      </c>
      <c r="L63" s="40">
        <v>6</v>
      </c>
      <c r="M63" s="40">
        <v>7</v>
      </c>
      <c r="N63" s="40">
        <v>14</v>
      </c>
      <c r="O63" s="40">
        <v>12</v>
      </c>
      <c r="P63" s="40">
        <v>23</v>
      </c>
      <c r="Q63" s="40">
        <v>28</v>
      </c>
      <c r="R63" s="40">
        <v>19</v>
      </c>
      <c r="S63" s="34">
        <v>29</v>
      </c>
      <c r="T63" s="41">
        <v>146</v>
      </c>
      <c r="U63" s="39">
        <v>123</v>
      </c>
      <c r="V63" s="34">
        <v>23</v>
      </c>
      <c r="W63" s="38">
        <f t="shared" si="13"/>
        <v>0</v>
      </c>
      <c r="X63" s="39"/>
      <c r="Y63" s="40"/>
      <c r="Z63" s="34"/>
      <c r="AA63" s="45">
        <f t="shared" si="14"/>
        <v>47</v>
      </c>
      <c r="AB63" s="39">
        <v>5</v>
      </c>
      <c r="AC63" s="42">
        <v>42</v>
      </c>
      <c r="AD63" s="34"/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34">
        <v>0</v>
      </c>
      <c r="T64" s="41">
        <v>0</v>
      </c>
      <c r="U64" s="39">
        <v>0</v>
      </c>
      <c r="V64" s="34">
        <v>0</v>
      </c>
      <c r="W64" s="38">
        <f t="shared" si="13"/>
        <v>0</v>
      </c>
      <c r="X64" s="39"/>
      <c r="Y64" s="40"/>
      <c r="Z64" s="34"/>
      <c r="AA64" s="45">
        <f t="shared" si="14"/>
        <v>0</v>
      </c>
      <c r="AB64" s="39">
        <v>0</v>
      </c>
      <c r="AC64" s="42">
        <v>0</v>
      </c>
      <c r="AD64" s="34"/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11</v>
      </c>
      <c r="C65" s="39">
        <v>0</v>
      </c>
      <c r="D65" s="40">
        <v>0</v>
      </c>
      <c r="E65" s="40">
        <v>0</v>
      </c>
      <c r="F65" s="40">
        <v>0</v>
      </c>
      <c r="G65" s="40">
        <v>1</v>
      </c>
      <c r="H65" s="40">
        <v>2</v>
      </c>
      <c r="I65" s="40">
        <v>1</v>
      </c>
      <c r="J65" s="40">
        <v>1</v>
      </c>
      <c r="K65" s="40">
        <v>3</v>
      </c>
      <c r="L65" s="40">
        <v>0</v>
      </c>
      <c r="M65" s="40">
        <v>0</v>
      </c>
      <c r="N65" s="40">
        <v>2</v>
      </c>
      <c r="O65" s="40">
        <v>1</v>
      </c>
      <c r="P65" s="40">
        <v>0</v>
      </c>
      <c r="Q65" s="40">
        <v>0</v>
      </c>
      <c r="R65" s="40">
        <v>0</v>
      </c>
      <c r="S65" s="34">
        <v>0</v>
      </c>
      <c r="T65" s="41">
        <v>11</v>
      </c>
      <c r="U65" s="39">
        <v>3</v>
      </c>
      <c r="V65" s="34">
        <v>8</v>
      </c>
      <c r="W65" s="38">
        <f t="shared" si="13"/>
        <v>0</v>
      </c>
      <c r="X65" s="39"/>
      <c r="Y65" s="40"/>
      <c r="Z65" s="34"/>
      <c r="AA65" s="45">
        <f t="shared" si="14"/>
        <v>4</v>
      </c>
      <c r="AB65" s="39">
        <v>0</v>
      </c>
      <c r="AC65" s="42">
        <v>4</v>
      </c>
      <c r="AD65" s="34"/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/>
      <c r="Y66" s="40"/>
      <c r="Z66" s="34"/>
      <c r="AA66" s="45">
        <f t="shared" si="14"/>
        <v>0</v>
      </c>
      <c r="AB66" s="39"/>
      <c r="AC66" s="42"/>
      <c r="AD66" s="34"/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/>
      <c r="Y67" s="40"/>
      <c r="Z67" s="34"/>
      <c r="AA67" s="45">
        <f t="shared" si="14"/>
        <v>0</v>
      </c>
      <c r="AB67" s="39"/>
      <c r="AC67" s="42"/>
      <c r="AD67" s="34"/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/>
      <c r="Y68" s="40"/>
      <c r="Z68" s="34"/>
      <c r="AA68" s="45">
        <f t="shared" si="14"/>
        <v>0</v>
      </c>
      <c r="AB68" s="39"/>
      <c r="AC68" s="42"/>
      <c r="AD68" s="34"/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/>
      <c r="Y69" s="40"/>
      <c r="Z69" s="34"/>
      <c r="AA69" s="54">
        <f t="shared" si="14"/>
        <v>0</v>
      </c>
      <c r="AB69" s="39"/>
      <c r="AC69" s="42"/>
      <c r="AD69" s="34"/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2" t="s">
        <v>98</v>
      </c>
      <c r="B70" s="233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/>
      <c r="Y70" s="57"/>
      <c r="Z70" s="58"/>
      <c r="AA70" s="62">
        <f t="shared" si="14"/>
        <v>0</v>
      </c>
      <c r="AB70" s="56"/>
      <c r="AC70" s="63"/>
      <c r="AD70" s="58"/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588" t="s">
        <v>99</v>
      </c>
      <c r="B71" s="653">
        <f t="shared" ref="B71:AA71" si="15">SUM(B11:B70)</f>
        <v>7384</v>
      </c>
      <c r="C71" s="66">
        <f>SUM(C11:C70)</f>
        <v>655</v>
      </c>
      <c r="D71" s="67">
        <f t="shared" si="15"/>
        <v>393</v>
      </c>
      <c r="E71" s="67">
        <f t="shared" si="15"/>
        <v>414</v>
      </c>
      <c r="F71" s="67">
        <f t="shared" si="15"/>
        <v>242</v>
      </c>
      <c r="G71" s="67">
        <f t="shared" si="15"/>
        <v>161</v>
      </c>
      <c r="H71" s="67">
        <f t="shared" si="15"/>
        <v>247</v>
      </c>
      <c r="I71" s="67">
        <f t="shared" si="15"/>
        <v>341</v>
      </c>
      <c r="J71" s="67">
        <f t="shared" si="15"/>
        <v>309</v>
      </c>
      <c r="K71" s="67">
        <f t="shared" si="15"/>
        <v>362</v>
      </c>
      <c r="L71" s="67">
        <f t="shared" si="15"/>
        <v>326</v>
      </c>
      <c r="M71" s="67">
        <f t="shared" si="15"/>
        <v>460</v>
      </c>
      <c r="N71" s="67">
        <f t="shared" si="15"/>
        <v>552</v>
      </c>
      <c r="O71" s="67">
        <f t="shared" si="15"/>
        <v>589</v>
      </c>
      <c r="P71" s="67">
        <f t="shared" si="15"/>
        <v>613</v>
      </c>
      <c r="Q71" s="67">
        <f t="shared" si="15"/>
        <v>648</v>
      </c>
      <c r="R71" s="67">
        <f t="shared" si="15"/>
        <v>512</v>
      </c>
      <c r="S71" s="68">
        <f t="shared" si="15"/>
        <v>560</v>
      </c>
      <c r="T71" s="69">
        <f t="shared" si="15"/>
        <v>7384</v>
      </c>
      <c r="U71" s="70">
        <f t="shared" si="15"/>
        <v>2894</v>
      </c>
      <c r="V71" s="68">
        <f t="shared" si="15"/>
        <v>4490</v>
      </c>
      <c r="W71" s="70">
        <f t="shared" si="15"/>
        <v>552</v>
      </c>
      <c r="X71" s="70">
        <f t="shared" si="15"/>
        <v>93</v>
      </c>
      <c r="Y71" s="67">
        <f t="shared" si="15"/>
        <v>459</v>
      </c>
      <c r="Z71" s="69">
        <f t="shared" si="15"/>
        <v>0</v>
      </c>
      <c r="AA71" s="71">
        <f t="shared" si="15"/>
        <v>2041</v>
      </c>
      <c r="AB71" s="70">
        <f>SUM(AB11:AB70)</f>
        <v>379</v>
      </c>
      <c r="AC71" s="67">
        <f>SUM(AC11:AC70)</f>
        <v>1662</v>
      </c>
      <c r="AD71" s="68">
        <f>SUM(AD11:AD70)</f>
        <v>0</v>
      </c>
      <c r="AE71" s="72">
        <f>SUM(AE11:AE70)</f>
        <v>0</v>
      </c>
      <c r="AF71" s="73">
        <f>SUM(AF11:AF70)</f>
        <v>0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4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034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034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034" t="s">
        <v>112</v>
      </c>
      <c r="AE73" s="1020" t="s">
        <v>113</v>
      </c>
      <c r="AF73" s="939"/>
      <c r="AG73" s="1091" t="s">
        <v>114</v>
      </c>
      <c r="AH73" s="1091"/>
      <c r="AI73" s="1091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989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989"/>
      <c r="X74" s="912"/>
      <c r="Y74" s="921"/>
      <c r="Z74" s="912"/>
      <c r="AA74" s="921"/>
      <c r="AB74" s="912"/>
      <c r="AC74" s="921"/>
      <c r="AD74" s="989"/>
      <c r="AE74" s="940"/>
      <c r="AF74" s="941"/>
      <c r="AG74" s="1091"/>
      <c r="AH74" s="1091"/>
      <c r="AI74" s="1091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64" t="s">
        <v>32</v>
      </c>
      <c r="C75" s="654" t="s">
        <v>33</v>
      </c>
      <c r="D75" s="655" t="s">
        <v>115</v>
      </c>
      <c r="E75" s="656" t="s">
        <v>36</v>
      </c>
      <c r="F75" s="657" t="s">
        <v>32</v>
      </c>
      <c r="G75" s="654" t="s">
        <v>33</v>
      </c>
      <c r="H75" s="655" t="s">
        <v>115</v>
      </c>
      <c r="I75" s="656" t="s">
        <v>36</v>
      </c>
      <c r="J75" s="364" t="s">
        <v>32</v>
      </c>
      <c r="K75" s="654" t="s">
        <v>33</v>
      </c>
      <c r="L75" s="655" t="s">
        <v>115</v>
      </c>
      <c r="M75" s="655" t="s">
        <v>36</v>
      </c>
      <c r="N75" s="463" t="s">
        <v>32</v>
      </c>
      <c r="O75" s="593" t="s">
        <v>11</v>
      </c>
      <c r="P75" s="365" t="s">
        <v>116</v>
      </c>
      <c r="Q75" s="658" t="s">
        <v>37</v>
      </c>
      <c r="R75" s="659" t="s">
        <v>38</v>
      </c>
      <c r="S75" s="658" t="s">
        <v>37</v>
      </c>
      <c r="T75" s="659" t="s">
        <v>38</v>
      </c>
      <c r="U75" s="658" t="s">
        <v>117</v>
      </c>
      <c r="V75" s="659" t="s">
        <v>118</v>
      </c>
      <c r="W75" s="920"/>
      <c r="X75" s="658" t="s">
        <v>37</v>
      </c>
      <c r="Y75" s="659" t="s">
        <v>38</v>
      </c>
      <c r="Z75" s="660" t="s">
        <v>119</v>
      </c>
      <c r="AA75" s="660" t="s">
        <v>120</v>
      </c>
      <c r="AB75" s="363" t="s">
        <v>121</v>
      </c>
      <c r="AC75" s="363" t="s">
        <v>122</v>
      </c>
      <c r="AD75" s="920"/>
      <c r="AE75" s="661" t="s">
        <v>11</v>
      </c>
      <c r="AF75" s="596" t="s">
        <v>116</v>
      </c>
      <c r="AG75" s="662" t="s">
        <v>123</v>
      </c>
      <c r="AH75" s="663" t="s">
        <v>124</v>
      </c>
      <c r="AI75" s="599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467">
        <f>SUM(C76:E76)</f>
        <v>0</v>
      </c>
      <c r="C76" s="456"/>
      <c r="D76" s="600"/>
      <c r="E76" s="600"/>
      <c r="F76" s="467">
        <f>SUM(G76:I76)</f>
        <v>0</v>
      </c>
      <c r="G76" s="456"/>
      <c r="H76" s="600"/>
      <c r="I76" s="600"/>
      <c r="J76" s="467">
        <f>SUM(K76:M76)</f>
        <v>29</v>
      </c>
      <c r="K76" s="456">
        <v>16</v>
      </c>
      <c r="L76" s="600">
        <v>13</v>
      </c>
      <c r="M76" s="469"/>
      <c r="N76" s="664">
        <f>SUM(O76:P76)</f>
        <v>31</v>
      </c>
      <c r="O76" s="99">
        <v>31</v>
      </c>
      <c r="P76" s="100">
        <v>0</v>
      </c>
      <c r="Q76" s="33">
        <v>4</v>
      </c>
      <c r="R76" s="34">
        <v>0</v>
      </c>
      <c r="S76" s="665">
        <v>33</v>
      </c>
      <c r="T76" s="666">
        <v>1</v>
      </c>
      <c r="U76" s="667">
        <v>18</v>
      </c>
      <c r="V76" s="666">
        <v>32</v>
      </c>
      <c r="W76" s="101">
        <v>187</v>
      </c>
      <c r="X76" s="33">
        <v>0</v>
      </c>
      <c r="Y76" s="34">
        <v>0</v>
      </c>
      <c r="Z76" s="30"/>
      <c r="AA76" s="30"/>
      <c r="AB76" s="30">
        <v>0</v>
      </c>
      <c r="AC76" s="30"/>
      <c r="AD76" s="30"/>
      <c r="AE76" s="102"/>
      <c r="AF76" s="103"/>
      <c r="AG76" s="665"/>
      <c r="AH76" s="668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85</v>
      </c>
      <c r="K77" s="105">
        <v>43</v>
      </c>
      <c r="L77" s="106">
        <v>42</v>
      </c>
      <c r="M77" s="107"/>
      <c r="N77" s="108">
        <f t="shared" ref="N77:N135" si="17">SUM(O77:P77)</f>
        <v>91</v>
      </c>
      <c r="O77" s="109">
        <v>0</v>
      </c>
      <c r="P77" s="110">
        <v>91</v>
      </c>
      <c r="Q77" s="33">
        <v>0</v>
      </c>
      <c r="R77" s="34">
        <v>17</v>
      </c>
      <c r="S77" s="39">
        <v>0</v>
      </c>
      <c r="T77" s="34">
        <v>62</v>
      </c>
      <c r="U77" s="42">
        <v>53</v>
      </c>
      <c r="V77" s="34">
        <v>116</v>
      </c>
      <c r="W77" s="101">
        <v>1116</v>
      </c>
      <c r="X77" s="33">
        <v>0</v>
      </c>
      <c r="Y77" s="34">
        <v>22</v>
      </c>
      <c r="Z77" s="30"/>
      <c r="AA77" s="30"/>
      <c r="AB77" s="30">
        <v>0</v>
      </c>
      <c r="AC77" s="30"/>
      <c r="AD77" s="30"/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>
        <v>0</v>
      </c>
      <c r="L78" s="40">
        <v>0</v>
      </c>
      <c r="M78" s="111"/>
      <c r="N78" s="108">
        <f t="shared" si="17"/>
        <v>0</v>
      </c>
      <c r="O78" s="42">
        <v>0</v>
      </c>
      <c r="P78" s="101">
        <v>0</v>
      </c>
      <c r="Q78" s="33">
        <v>0</v>
      </c>
      <c r="R78" s="34">
        <v>0</v>
      </c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/>
      <c r="AA78" s="30"/>
      <c r="AB78" s="30">
        <v>0</v>
      </c>
      <c r="AC78" s="30"/>
      <c r="AD78" s="30"/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>
        <v>0</v>
      </c>
      <c r="L79" s="40">
        <v>0</v>
      </c>
      <c r="M79" s="111"/>
      <c r="N79" s="108">
        <f t="shared" si="17"/>
        <v>0</v>
      </c>
      <c r="O79" s="42">
        <v>0</v>
      </c>
      <c r="P79" s="101">
        <v>0</v>
      </c>
      <c r="Q79" s="33">
        <v>0</v>
      </c>
      <c r="R79" s="34">
        <v>0</v>
      </c>
      <c r="S79" s="39">
        <v>1</v>
      </c>
      <c r="T79" s="34">
        <v>0</v>
      </c>
      <c r="U79" s="42">
        <v>5</v>
      </c>
      <c r="V79" s="34">
        <v>5</v>
      </c>
      <c r="W79" s="101">
        <v>1</v>
      </c>
      <c r="X79" s="33">
        <v>0</v>
      </c>
      <c r="Y79" s="34">
        <v>0</v>
      </c>
      <c r="Z79" s="30"/>
      <c r="AA79" s="30"/>
      <c r="AB79" s="30">
        <v>0</v>
      </c>
      <c r="AC79" s="30"/>
      <c r="AD79" s="30"/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13</v>
      </c>
      <c r="K80" s="39">
        <v>8</v>
      </c>
      <c r="L80" s="40">
        <v>5</v>
      </c>
      <c r="M80" s="111"/>
      <c r="N80" s="108">
        <f t="shared" si="17"/>
        <v>15</v>
      </c>
      <c r="O80" s="42">
        <v>0</v>
      </c>
      <c r="P80" s="101">
        <v>15</v>
      </c>
      <c r="Q80" s="33">
        <v>0</v>
      </c>
      <c r="R80" s="34">
        <v>0</v>
      </c>
      <c r="S80" s="39">
        <v>0</v>
      </c>
      <c r="T80" s="34">
        <v>2</v>
      </c>
      <c r="U80" s="42">
        <v>3</v>
      </c>
      <c r="V80" s="34">
        <v>9</v>
      </c>
      <c r="W80" s="101">
        <v>1</v>
      </c>
      <c r="X80" s="33">
        <v>0</v>
      </c>
      <c r="Y80" s="34">
        <v>2</v>
      </c>
      <c r="Z80" s="30"/>
      <c r="AA80" s="30"/>
      <c r="AB80" s="30">
        <v>0</v>
      </c>
      <c r="AC80" s="30"/>
      <c r="AD80" s="30"/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20</v>
      </c>
      <c r="K81" s="39">
        <v>10</v>
      </c>
      <c r="L81" s="40">
        <v>10</v>
      </c>
      <c r="M81" s="111"/>
      <c r="N81" s="108">
        <f t="shared" si="17"/>
        <v>20</v>
      </c>
      <c r="O81" s="42">
        <v>20</v>
      </c>
      <c r="P81" s="101">
        <v>0</v>
      </c>
      <c r="Q81" s="33">
        <v>0</v>
      </c>
      <c r="R81" s="34">
        <v>0</v>
      </c>
      <c r="S81" s="39">
        <v>0</v>
      </c>
      <c r="T81" s="34">
        <v>1</v>
      </c>
      <c r="U81" s="42">
        <v>0</v>
      </c>
      <c r="V81" s="34">
        <v>0</v>
      </c>
      <c r="W81" s="101">
        <v>77</v>
      </c>
      <c r="X81" s="33">
        <v>13</v>
      </c>
      <c r="Y81" s="34">
        <v>0</v>
      </c>
      <c r="Z81" s="30"/>
      <c r="AA81" s="30"/>
      <c r="AB81" s="30">
        <v>0</v>
      </c>
      <c r="AC81" s="30"/>
      <c r="AD81" s="30"/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31</v>
      </c>
      <c r="K82" s="39">
        <v>20</v>
      </c>
      <c r="L82" s="40">
        <v>11</v>
      </c>
      <c r="M82" s="111"/>
      <c r="N82" s="108">
        <f t="shared" si="17"/>
        <v>31</v>
      </c>
      <c r="O82" s="42">
        <v>0</v>
      </c>
      <c r="P82" s="101">
        <v>31</v>
      </c>
      <c r="Q82" s="33">
        <v>0</v>
      </c>
      <c r="R82" s="34">
        <v>1</v>
      </c>
      <c r="S82" s="39">
        <v>0</v>
      </c>
      <c r="T82" s="34">
        <v>31</v>
      </c>
      <c r="U82" s="42">
        <v>6</v>
      </c>
      <c r="V82" s="34">
        <v>14</v>
      </c>
      <c r="W82" s="101">
        <v>497</v>
      </c>
      <c r="X82" s="33">
        <v>0</v>
      </c>
      <c r="Y82" s="34">
        <v>0</v>
      </c>
      <c r="Z82" s="30"/>
      <c r="AA82" s="30"/>
      <c r="AB82" s="30">
        <v>0</v>
      </c>
      <c r="AC82" s="30"/>
      <c r="AD82" s="30"/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>
        <v>0</v>
      </c>
      <c r="L83" s="40">
        <v>0</v>
      </c>
      <c r="M83" s="111"/>
      <c r="N83" s="108">
        <f t="shared" si="17"/>
        <v>0</v>
      </c>
      <c r="O83" s="42">
        <v>0</v>
      </c>
      <c r="P83" s="101">
        <v>0</v>
      </c>
      <c r="Q83" s="33">
        <v>0</v>
      </c>
      <c r="R83" s="34">
        <v>0</v>
      </c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/>
      <c r="AA83" s="30"/>
      <c r="AB83" s="30">
        <v>0</v>
      </c>
      <c r="AC83" s="30"/>
      <c r="AD83" s="30"/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31</v>
      </c>
      <c r="K84" s="39">
        <v>18</v>
      </c>
      <c r="L84" s="40">
        <v>13</v>
      </c>
      <c r="M84" s="111"/>
      <c r="N84" s="108">
        <f t="shared" si="17"/>
        <v>31</v>
      </c>
      <c r="O84" s="42">
        <v>0</v>
      </c>
      <c r="P84" s="101">
        <v>31</v>
      </c>
      <c r="Q84" s="33">
        <v>0</v>
      </c>
      <c r="R84" s="34">
        <v>1</v>
      </c>
      <c r="S84" s="39">
        <v>0</v>
      </c>
      <c r="T84" s="34">
        <v>10</v>
      </c>
      <c r="U84" s="42">
        <v>1</v>
      </c>
      <c r="V84" s="34">
        <v>2</v>
      </c>
      <c r="W84" s="101">
        <v>14</v>
      </c>
      <c r="X84" s="33">
        <v>0</v>
      </c>
      <c r="Y84" s="34">
        <v>0</v>
      </c>
      <c r="Z84" s="30"/>
      <c r="AA84" s="30"/>
      <c r="AB84" s="30">
        <v>0</v>
      </c>
      <c r="AC84" s="30"/>
      <c r="AD84" s="30"/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>
        <v>0</v>
      </c>
      <c r="L85" s="40">
        <v>0</v>
      </c>
      <c r="M85" s="111"/>
      <c r="N85" s="108">
        <f t="shared" si="17"/>
        <v>0</v>
      </c>
      <c r="O85" s="42">
        <v>0</v>
      </c>
      <c r="P85" s="101">
        <v>0</v>
      </c>
      <c r="Q85" s="33">
        <v>0</v>
      </c>
      <c r="R85" s="34">
        <v>0</v>
      </c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/>
      <c r="AA85" s="30"/>
      <c r="AB85" s="30">
        <v>0</v>
      </c>
      <c r="AC85" s="30"/>
      <c r="AD85" s="30"/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33</v>
      </c>
      <c r="K86" s="39">
        <v>16</v>
      </c>
      <c r="L86" s="40">
        <v>17</v>
      </c>
      <c r="M86" s="111"/>
      <c r="N86" s="108">
        <f t="shared" si="17"/>
        <v>36</v>
      </c>
      <c r="O86" s="42">
        <v>0</v>
      </c>
      <c r="P86" s="101">
        <v>36</v>
      </c>
      <c r="Q86" s="33">
        <v>0</v>
      </c>
      <c r="R86" s="34">
        <v>3</v>
      </c>
      <c r="S86" s="39">
        <v>0</v>
      </c>
      <c r="T86" s="34">
        <v>20</v>
      </c>
      <c r="U86" s="42">
        <v>8</v>
      </c>
      <c r="V86" s="34">
        <v>9</v>
      </c>
      <c r="W86" s="101">
        <v>5</v>
      </c>
      <c r="X86" s="33">
        <v>0</v>
      </c>
      <c r="Y86" s="34">
        <v>0</v>
      </c>
      <c r="Z86" s="30"/>
      <c r="AA86" s="30"/>
      <c r="AB86" s="30">
        <v>0</v>
      </c>
      <c r="AC86" s="30"/>
      <c r="AD86" s="30"/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>
        <v>0</v>
      </c>
      <c r="L87" s="40">
        <v>0</v>
      </c>
      <c r="M87" s="111"/>
      <c r="N87" s="108">
        <f t="shared" si="17"/>
        <v>0</v>
      </c>
      <c r="O87" s="42">
        <v>0</v>
      </c>
      <c r="P87" s="101">
        <v>0</v>
      </c>
      <c r="Q87" s="33">
        <v>0</v>
      </c>
      <c r="R87" s="34">
        <v>0</v>
      </c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/>
      <c r="AA87" s="30"/>
      <c r="AB87" s="30">
        <v>0</v>
      </c>
      <c r="AC87" s="30"/>
      <c r="AD87" s="30"/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>
        <v>0</v>
      </c>
      <c r="L88" s="40">
        <v>0</v>
      </c>
      <c r="M88" s="111"/>
      <c r="N88" s="108">
        <f t="shared" si="17"/>
        <v>0</v>
      </c>
      <c r="O88" s="42">
        <v>0</v>
      </c>
      <c r="P88" s="101">
        <v>0</v>
      </c>
      <c r="Q88" s="33">
        <v>0</v>
      </c>
      <c r="R88" s="34">
        <v>0</v>
      </c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/>
      <c r="AA88" s="30"/>
      <c r="AB88" s="30">
        <v>0</v>
      </c>
      <c r="AC88" s="30"/>
      <c r="AD88" s="30"/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>
        <v>0</v>
      </c>
      <c r="L89" s="40">
        <v>0</v>
      </c>
      <c r="M89" s="111"/>
      <c r="N89" s="108">
        <f t="shared" si="17"/>
        <v>0</v>
      </c>
      <c r="O89" s="42">
        <v>0</v>
      </c>
      <c r="P89" s="101">
        <v>0</v>
      </c>
      <c r="Q89" s="33">
        <v>0</v>
      </c>
      <c r="R89" s="34">
        <v>0</v>
      </c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/>
      <c r="AA89" s="30"/>
      <c r="AB89" s="30">
        <v>0</v>
      </c>
      <c r="AC89" s="30"/>
      <c r="AD89" s="30"/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>
        <v>0</v>
      </c>
      <c r="L90" s="40">
        <v>0</v>
      </c>
      <c r="M90" s="111"/>
      <c r="N90" s="108">
        <f t="shared" si="17"/>
        <v>0</v>
      </c>
      <c r="O90" s="42">
        <v>0</v>
      </c>
      <c r="P90" s="101">
        <v>0</v>
      </c>
      <c r="Q90" s="33">
        <v>0</v>
      </c>
      <c r="R90" s="34">
        <v>0</v>
      </c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/>
      <c r="AA90" s="30"/>
      <c r="AB90" s="30">
        <v>0</v>
      </c>
      <c r="AC90" s="30"/>
      <c r="AD90" s="30"/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>
        <v>0</v>
      </c>
      <c r="L91" s="40">
        <v>0</v>
      </c>
      <c r="M91" s="111"/>
      <c r="N91" s="108">
        <f t="shared" si="17"/>
        <v>0</v>
      </c>
      <c r="O91" s="42">
        <v>0</v>
      </c>
      <c r="P91" s="101">
        <v>0</v>
      </c>
      <c r="Q91" s="33">
        <v>0</v>
      </c>
      <c r="R91" s="34">
        <v>0</v>
      </c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0</v>
      </c>
      <c r="Z91" s="30"/>
      <c r="AA91" s="30"/>
      <c r="AB91" s="30">
        <v>0</v>
      </c>
      <c r="AC91" s="30"/>
      <c r="AD91" s="30"/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>
        <v>0</v>
      </c>
      <c r="L92" s="40">
        <v>0</v>
      </c>
      <c r="M92" s="111"/>
      <c r="N92" s="108">
        <f t="shared" si="17"/>
        <v>0</v>
      </c>
      <c r="O92" s="42">
        <v>0</v>
      </c>
      <c r="P92" s="101">
        <v>0</v>
      </c>
      <c r="Q92" s="33">
        <v>0</v>
      </c>
      <c r="R92" s="34">
        <v>0</v>
      </c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/>
      <c r="AA92" s="30"/>
      <c r="AB92" s="30">
        <v>0</v>
      </c>
      <c r="AC92" s="30"/>
      <c r="AD92" s="30"/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>
        <v>0</v>
      </c>
      <c r="L93" s="40">
        <v>0</v>
      </c>
      <c r="M93" s="111"/>
      <c r="N93" s="108">
        <f t="shared" si="17"/>
        <v>0</v>
      </c>
      <c r="O93" s="42">
        <v>0</v>
      </c>
      <c r="P93" s="101">
        <v>0</v>
      </c>
      <c r="Q93" s="33">
        <v>0</v>
      </c>
      <c r="R93" s="34">
        <v>0</v>
      </c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/>
      <c r="AA93" s="30"/>
      <c r="AB93" s="30">
        <v>0</v>
      </c>
      <c r="AC93" s="30"/>
      <c r="AD93" s="30"/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>
        <v>0</v>
      </c>
      <c r="L94" s="40">
        <v>0</v>
      </c>
      <c r="M94" s="111"/>
      <c r="N94" s="108">
        <f t="shared" si="17"/>
        <v>0</v>
      </c>
      <c r="O94" s="42">
        <v>0</v>
      </c>
      <c r="P94" s="101">
        <v>0</v>
      </c>
      <c r="Q94" s="33">
        <v>0</v>
      </c>
      <c r="R94" s="34">
        <v>0</v>
      </c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/>
      <c r="AA94" s="30"/>
      <c r="AB94" s="30">
        <v>0</v>
      </c>
      <c r="AC94" s="30"/>
      <c r="AD94" s="30"/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>
        <v>0</v>
      </c>
      <c r="L95" s="40">
        <v>0</v>
      </c>
      <c r="M95" s="111"/>
      <c r="N95" s="108">
        <f t="shared" si="17"/>
        <v>0</v>
      </c>
      <c r="O95" s="42">
        <v>0</v>
      </c>
      <c r="P95" s="101">
        <v>0</v>
      </c>
      <c r="Q95" s="33">
        <v>0</v>
      </c>
      <c r="R95" s="34">
        <v>0</v>
      </c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/>
      <c r="AA95" s="30"/>
      <c r="AB95" s="30">
        <v>0</v>
      </c>
      <c r="AC95" s="30"/>
      <c r="AD95" s="30"/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9</v>
      </c>
      <c r="K96" s="39">
        <v>3</v>
      </c>
      <c r="L96" s="40">
        <v>6</v>
      </c>
      <c r="M96" s="111"/>
      <c r="N96" s="108">
        <f t="shared" si="17"/>
        <v>9</v>
      </c>
      <c r="O96" s="42">
        <v>1</v>
      </c>
      <c r="P96" s="101">
        <v>8</v>
      </c>
      <c r="Q96" s="33">
        <v>0</v>
      </c>
      <c r="R96" s="34">
        <v>1</v>
      </c>
      <c r="S96" s="39">
        <v>1</v>
      </c>
      <c r="T96" s="34">
        <v>7</v>
      </c>
      <c r="U96" s="42">
        <v>16</v>
      </c>
      <c r="V96" s="34">
        <v>9</v>
      </c>
      <c r="W96" s="101">
        <v>4</v>
      </c>
      <c r="X96" s="33">
        <v>0</v>
      </c>
      <c r="Y96" s="34">
        <v>0</v>
      </c>
      <c r="Z96" s="30"/>
      <c r="AA96" s="30"/>
      <c r="AB96" s="30">
        <v>0</v>
      </c>
      <c r="AC96" s="30"/>
      <c r="AD96" s="30"/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>
        <v>0</v>
      </c>
      <c r="L97" s="40">
        <v>0</v>
      </c>
      <c r="M97" s="111"/>
      <c r="N97" s="108">
        <f t="shared" si="17"/>
        <v>0</v>
      </c>
      <c r="O97" s="42">
        <v>0</v>
      </c>
      <c r="P97" s="101">
        <v>0</v>
      </c>
      <c r="Q97" s="33">
        <v>0</v>
      </c>
      <c r="R97" s="34">
        <v>0</v>
      </c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/>
      <c r="AA97" s="30"/>
      <c r="AB97" s="30">
        <v>0</v>
      </c>
      <c r="AC97" s="30"/>
      <c r="AD97" s="30"/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>
        <v>0</v>
      </c>
      <c r="L98" s="40">
        <v>0</v>
      </c>
      <c r="M98" s="111"/>
      <c r="N98" s="108">
        <f t="shared" si="17"/>
        <v>0</v>
      </c>
      <c r="O98" s="42">
        <v>0</v>
      </c>
      <c r="P98" s="101">
        <v>0</v>
      </c>
      <c r="Q98" s="33">
        <v>0</v>
      </c>
      <c r="R98" s="34">
        <v>0</v>
      </c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/>
      <c r="AA98" s="30"/>
      <c r="AB98" s="30">
        <v>0</v>
      </c>
      <c r="AC98" s="30"/>
      <c r="AD98" s="30"/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>
        <v>0</v>
      </c>
      <c r="L99" s="40">
        <v>0</v>
      </c>
      <c r="M99" s="111"/>
      <c r="N99" s="108">
        <f t="shared" si="17"/>
        <v>0</v>
      </c>
      <c r="O99" s="42">
        <v>0</v>
      </c>
      <c r="P99" s="101">
        <v>0</v>
      </c>
      <c r="Q99" s="33">
        <v>0</v>
      </c>
      <c r="R99" s="34">
        <v>0</v>
      </c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/>
      <c r="AA99" s="30"/>
      <c r="AB99" s="30">
        <v>0</v>
      </c>
      <c r="AC99" s="30"/>
      <c r="AD99" s="30"/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>
        <v>0</v>
      </c>
      <c r="L100" s="40">
        <v>0</v>
      </c>
      <c r="M100" s="111"/>
      <c r="N100" s="108">
        <f t="shared" si="17"/>
        <v>0</v>
      </c>
      <c r="O100" s="42">
        <v>0</v>
      </c>
      <c r="P100" s="101">
        <v>0</v>
      </c>
      <c r="Q100" s="33">
        <v>0</v>
      </c>
      <c r="R100" s="34">
        <v>0</v>
      </c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/>
      <c r="AA100" s="30"/>
      <c r="AB100" s="30">
        <v>0</v>
      </c>
      <c r="AC100" s="30"/>
      <c r="AD100" s="30"/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>
        <v>0</v>
      </c>
      <c r="L101" s="40">
        <v>0</v>
      </c>
      <c r="M101" s="111"/>
      <c r="N101" s="108">
        <f t="shared" si="17"/>
        <v>0</v>
      </c>
      <c r="O101" s="42">
        <v>0</v>
      </c>
      <c r="P101" s="101">
        <v>0</v>
      </c>
      <c r="Q101" s="33">
        <v>0</v>
      </c>
      <c r="R101" s="34">
        <v>0</v>
      </c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/>
      <c r="AA101" s="30"/>
      <c r="AB101" s="30">
        <v>0</v>
      </c>
      <c r="AC101" s="30"/>
      <c r="AD101" s="30"/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>
        <v>0</v>
      </c>
      <c r="L102" s="40">
        <v>0</v>
      </c>
      <c r="M102" s="111"/>
      <c r="N102" s="108">
        <f t="shared" si="17"/>
        <v>0</v>
      </c>
      <c r="O102" s="42">
        <v>0</v>
      </c>
      <c r="P102" s="101">
        <v>0</v>
      </c>
      <c r="Q102" s="33">
        <v>0</v>
      </c>
      <c r="R102" s="34">
        <v>0</v>
      </c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/>
      <c r="AA102" s="30"/>
      <c r="AB102" s="30">
        <v>0</v>
      </c>
      <c r="AC102" s="30"/>
      <c r="AD102" s="30"/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27</v>
      </c>
      <c r="K103" s="39">
        <v>17</v>
      </c>
      <c r="L103" s="40">
        <v>10</v>
      </c>
      <c r="M103" s="111"/>
      <c r="N103" s="108">
        <f t="shared" si="17"/>
        <v>27</v>
      </c>
      <c r="O103" s="42">
        <v>27</v>
      </c>
      <c r="P103" s="101">
        <v>0</v>
      </c>
      <c r="Q103" s="33">
        <v>1</v>
      </c>
      <c r="R103" s="34">
        <v>0</v>
      </c>
      <c r="S103" s="39">
        <v>2</v>
      </c>
      <c r="T103" s="34">
        <v>1</v>
      </c>
      <c r="U103" s="42">
        <v>0</v>
      </c>
      <c r="V103" s="34">
        <v>0</v>
      </c>
      <c r="W103" s="101">
        <v>119</v>
      </c>
      <c r="X103" s="33">
        <v>6</v>
      </c>
      <c r="Y103" s="34">
        <v>0</v>
      </c>
      <c r="Z103" s="30"/>
      <c r="AA103" s="30"/>
      <c r="AB103" s="30">
        <v>0</v>
      </c>
      <c r="AC103" s="30"/>
      <c r="AD103" s="30"/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115">
        <f t="shared" si="18"/>
        <v>0</v>
      </c>
      <c r="C104" s="113"/>
      <c r="D104" s="114"/>
      <c r="E104" s="114"/>
      <c r="F104" s="115">
        <f t="shared" si="16"/>
        <v>0</v>
      </c>
      <c r="G104" s="113"/>
      <c r="H104" s="114"/>
      <c r="I104" s="114"/>
      <c r="J104" s="115">
        <f t="shared" si="19"/>
        <v>33</v>
      </c>
      <c r="K104" s="113">
        <v>22</v>
      </c>
      <c r="L104" s="114">
        <v>11</v>
      </c>
      <c r="M104" s="116"/>
      <c r="N104" s="108">
        <f t="shared" si="17"/>
        <v>34</v>
      </c>
      <c r="O104" s="99">
        <v>0</v>
      </c>
      <c r="P104" s="100">
        <v>34</v>
      </c>
      <c r="Q104" s="33">
        <v>0</v>
      </c>
      <c r="R104" s="34">
        <v>1</v>
      </c>
      <c r="S104" s="39">
        <v>0</v>
      </c>
      <c r="T104" s="34">
        <v>26</v>
      </c>
      <c r="U104" s="42">
        <v>8</v>
      </c>
      <c r="V104" s="34">
        <v>12</v>
      </c>
      <c r="W104" s="101">
        <v>63</v>
      </c>
      <c r="X104" s="33">
        <v>0</v>
      </c>
      <c r="Y104" s="34">
        <v>26</v>
      </c>
      <c r="Z104" s="30"/>
      <c r="AA104" s="30"/>
      <c r="AB104" s="30">
        <v>0</v>
      </c>
      <c r="AC104" s="30"/>
      <c r="AD104" s="30"/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>
        <v>0</v>
      </c>
      <c r="L105" s="40">
        <v>0</v>
      </c>
      <c r="M105" s="111"/>
      <c r="N105" s="108">
        <f t="shared" si="17"/>
        <v>0</v>
      </c>
      <c r="O105" s="42">
        <v>0</v>
      </c>
      <c r="P105" s="101">
        <v>0</v>
      </c>
      <c r="Q105" s="33">
        <v>0</v>
      </c>
      <c r="R105" s="34">
        <v>0</v>
      </c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/>
      <c r="AA105" s="30"/>
      <c r="AB105" s="30">
        <v>0</v>
      </c>
      <c r="AC105" s="30"/>
      <c r="AD105" s="30"/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11</v>
      </c>
      <c r="K106" s="39">
        <v>3</v>
      </c>
      <c r="L106" s="40">
        <v>8</v>
      </c>
      <c r="M106" s="111"/>
      <c r="N106" s="108">
        <f t="shared" si="17"/>
        <v>12</v>
      </c>
      <c r="O106" s="42">
        <v>4</v>
      </c>
      <c r="P106" s="101">
        <v>8</v>
      </c>
      <c r="Q106" s="33">
        <v>0</v>
      </c>
      <c r="R106" s="34">
        <v>3</v>
      </c>
      <c r="S106" s="39">
        <v>3</v>
      </c>
      <c r="T106" s="34">
        <v>3</v>
      </c>
      <c r="U106" s="42">
        <v>0</v>
      </c>
      <c r="V106" s="34">
        <v>0</v>
      </c>
      <c r="W106" s="101">
        <v>32</v>
      </c>
      <c r="X106" s="33">
        <v>18</v>
      </c>
      <c r="Y106" s="34">
        <v>13</v>
      </c>
      <c r="Z106" s="30"/>
      <c r="AA106" s="30"/>
      <c r="AB106" s="30">
        <v>0</v>
      </c>
      <c r="AC106" s="30"/>
      <c r="AD106" s="30"/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15</v>
      </c>
      <c r="K107" s="39">
        <v>2</v>
      </c>
      <c r="L107" s="40">
        <v>13</v>
      </c>
      <c r="M107" s="111"/>
      <c r="N107" s="108">
        <f t="shared" si="17"/>
        <v>16</v>
      </c>
      <c r="O107" s="42">
        <v>0</v>
      </c>
      <c r="P107" s="101">
        <v>16</v>
      </c>
      <c r="Q107" s="33">
        <v>0</v>
      </c>
      <c r="R107" s="34">
        <v>7</v>
      </c>
      <c r="S107" s="39">
        <v>0</v>
      </c>
      <c r="T107" s="34">
        <v>10</v>
      </c>
      <c r="U107" s="42">
        <v>0</v>
      </c>
      <c r="V107" s="34">
        <v>26</v>
      </c>
      <c r="W107" s="101">
        <v>346</v>
      </c>
      <c r="X107" s="33">
        <v>0</v>
      </c>
      <c r="Y107" s="34">
        <v>16</v>
      </c>
      <c r="Z107" s="30"/>
      <c r="AA107" s="30"/>
      <c r="AB107" s="30">
        <v>0</v>
      </c>
      <c r="AC107" s="30"/>
      <c r="AD107" s="30"/>
      <c r="AE107" s="102"/>
      <c r="AF107" s="103"/>
      <c r="AG107" s="29">
        <v>5</v>
      </c>
      <c r="AH107" s="31">
        <v>15</v>
      </c>
      <c r="AI107" s="28">
        <v>15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50</v>
      </c>
      <c r="K108" s="29">
        <v>20</v>
      </c>
      <c r="L108" s="31">
        <v>30</v>
      </c>
      <c r="M108" s="118"/>
      <c r="N108" s="108">
        <f t="shared" si="17"/>
        <v>51</v>
      </c>
      <c r="O108" s="119">
        <v>51</v>
      </c>
      <c r="P108" s="120">
        <v>0</v>
      </c>
      <c r="Q108" s="33">
        <v>2</v>
      </c>
      <c r="R108" s="34">
        <v>0</v>
      </c>
      <c r="S108" s="39">
        <v>44</v>
      </c>
      <c r="T108" s="34">
        <v>3</v>
      </c>
      <c r="U108" s="42">
        <v>8</v>
      </c>
      <c r="V108" s="34">
        <v>19</v>
      </c>
      <c r="W108" s="101">
        <v>0</v>
      </c>
      <c r="X108" s="33">
        <v>0</v>
      </c>
      <c r="Y108" s="34">
        <v>0</v>
      </c>
      <c r="Z108" s="30"/>
      <c r="AA108" s="30"/>
      <c r="AB108" s="30">
        <v>0</v>
      </c>
      <c r="AC108" s="30"/>
      <c r="AD108" s="30"/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115">
        <f t="shared" si="18"/>
        <v>0</v>
      </c>
      <c r="C109" s="113"/>
      <c r="D109" s="114"/>
      <c r="E109" s="114"/>
      <c r="F109" s="115">
        <f t="shared" si="16"/>
        <v>0</v>
      </c>
      <c r="G109" s="113"/>
      <c r="H109" s="114"/>
      <c r="I109" s="114"/>
      <c r="J109" s="115">
        <f t="shared" si="19"/>
        <v>123</v>
      </c>
      <c r="K109" s="113">
        <v>67</v>
      </c>
      <c r="L109" s="114">
        <v>56</v>
      </c>
      <c r="M109" s="116"/>
      <c r="N109" s="108">
        <f t="shared" si="17"/>
        <v>126</v>
      </c>
      <c r="O109" s="99">
        <v>0</v>
      </c>
      <c r="P109" s="100">
        <v>126</v>
      </c>
      <c r="Q109" s="33">
        <v>0</v>
      </c>
      <c r="R109" s="34">
        <v>4</v>
      </c>
      <c r="S109" s="39">
        <v>0</v>
      </c>
      <c r="T109" s="34">
        <v>88</v>
      </c>
      <c r="U109" s="42">
        <v>0</v>
      </c>
      <c r="V109" s="34">
        <v>0</v>
      </c>
      <c r="W109" s="41">
        <v>52</v>
      </c>
      <c r="X109" s="33">
        <v>0</v>
      </c>
      <c r="Y109" s="34">
        <v>15</v>
      </c>
      <c r="Z109" s="30"/>
      <c r="AA109" s="30"/>
      <c r="AB109" s="30">
        <v>2</v>
      </c>
      <c r="AC109" s="30"/>
      <c r="AD109" s="30"/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>
        <v>0</v>
      </c>
      <c r="L110" s="40">
        <v>0</v>
      </c>
      <c r="M110" s="111"/>
      <c r="N110" s="108">
        <f t="shared" si="17"/>
        <v>0</v>
      </c>
      <c r="O110" s="42">
        <v>0</v>
      </c>
      <c r="P110" s="101">
        <v>0</v>
      </c>
      <c r="Q110" s="33">
        <v>0</v>
      </c>
      <c r="R110" s="34">
        <v>0</v>
      </c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/>
      <c r="AA110" s="30"/>
      <c r="AB110" s="30">
        <v>0</v>
      </c>
      <c r="AC110" s="30"/>
      <c r="AD110" s="30"/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115">
        <f t="shared" si="18"/>
        <v>0</v>
      </c>
      <c r="C111" s="113"/>
      <c r="D111" s="114"/>
      <c r="E111" s="114"/>
      <c r="F111" s="115">
        <f t="shared" si="16"/>
        <v>0</v>
      </c>
      <c r="G111" s="113"/>
      <c r="H111" s="114"/>
      <c r="I111" s="114"/>
      <c r="J111" s="115">
        <f t="shared" si="19"/>
        <v>0</v>
      </c>
      <c r="K111" s="113">
        <v>0</v>
      </c>
      <c r="L111" s="114">
        <v>0</v>
      </c>
      <c r="M111" s="116"/>
      <c r="N111" s="108">
        <f t="shared" si="17"/>
        <v>0</v>
      </c>
      <c r="O111" s="99">
        <v>0</v>
      </c>
      <c r="P111" s="100">
        <v>0</v>
      </c>
      <c r="Q111" s="33">
        <v>0</v>
      </c>
      <c r="R111" s="34">
        <v>0</v>
      </c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/>
      <c r="AA111" s="30"/>
      <c r="AB111" s="30">
        <v>0</v>
      </c>
      <c r="AC111" s="30"/>
      <c r="AD111" s="30"/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>
        <v>0</v>
      </c>
      <c r="L112" s="40">
        <v>0</v>
      </c>
      <c r="M112" s="111"/>
      <c r="N112" s="108">
        <f t="shared" si="17"/>
        <v>0</v>
      </c>
      <c r="O112" s="42">
        <v>0</v>
      </c>
      <c r="P112" s="101">
        <v>0</v>
      </c>
      <c r="Q112" s="33">
        <v>0</v>
      </c>
      <c r="R112" s="34">
        <v>0</v>
      </c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/>
      <c r="AA112" s="30"/>
      <c r="AB112" s="30">
        <v>0</v>
      </c>
      <c r="AC112" s="30"/>
      <c r="AD112" s="30"/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>
        <v>0</v>
      </c>
      <c r="L113" s="40">
        <v>0</v>
      </c>
      <c r="M113" s="111"/>
      <c r="N113" s="108">
        <f t="shared" si="17"/>
        <v>0</v>
      </c>
      <c r="O113" s="42">
        <v>0</v>
      </c>
      <c r="P113" s="101">
        <v>0</v>
      </c>
      <c r="Q113" s="33">
        <v>0</v>
      </c>
      <c r="R113" s="34">
        <v>0</v>
      </c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/>
      <c r="AA113" s="30"/>
      <c r="AB113" s="30">
        <v>0</v>
      </c>
      <c r="AC113" s="30"/>
      <c r="AD113" s="30"/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115">
        <f t="shared" si="18"/>
        <v>0</v>
      </c>
      <c r="C114" s="113"/>
      <c r="D114" s="114"/>
      <c r="E114" s="114"/>
      <c r="F114" s="115">
        <f t="shared" si="16"/>
        <v>0</v>
      </c>
      <c r="G114" s="113"/>
      <c r="H114" s="114"/>
      <c r="I114" s="114"/>
      <c r="J114" s="115">
        <f t="shared" si="19"/>
        <v>0</v>
      </c>
      <c r="K114" s="113">
        <v>0</v>
      </c>
      <c r="L114" s="114">
        <v>0</v>
      </c>
      <c r="M114" s="116"/>
      <c r="N114" s="108">
        <f t="shared" si="17"/>
        <v>0</v>
      </c>
      <c r="O114" s="99">
        <v>0</v>
      </c>
      <c r="P114" s="100">
        <v>0</v>
      </c>
      <c r="Q114" s="33">
        <v>0</v>
      </c>
      <c r="R114" s="34">
        <v>0</v>
      </c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/>
      <c r="AA114" s="30"/>
      <c r="AB114" s="30">
        <v>0</v>
      </c>
      <c r="AC114" s="30"/>
      <c r="AD114" s="30"/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15</v>
      </c>
      <c r="K115" s="39">
        <v>7</v>
      </c>
      <c r="L115" s="40">
        <v>8</v>
      </c>
      <c r="M115" s="111"/>
      <c r="N115" s="108">
        <f t="shared" si="17"/>
        <v>17</v>
      </c>
      <c r="O115" s="42">
        <v>0</v>
      </c>
      <c r="P115" s="101">
        <v>17</v>
      </c>
      <c r="Q115" s="33">
        <v>0</v>
      </c>
      <c r="R115" s="34">
        <v>2</v>
      </c>
      <c r="S115" s="39">
        <v>0</v>
      </c>
      <c r="T115" s="34">
        <v>4</v>
      </c>
      <c r="U115" s="42">
        <v>0</v>
      </c>
      <c r="V115" s="34">
        <v>0</v>
      </c>
      <c r="W115" s="101">
        <v>0</v>
      </c>
      <c r="X115" s="33">
        <v>0</v>
      </c>
      <c r="Y115" s="34">
        <v>4</v>
      </c>
      <c r="Z115" s="30"/>
      <c r="AA115" s="30"/>
      <c r="AB115" s="30">
        <v>0</v>
      </c>
      <c r="AC115" s="30"/>
      <c r="AD115" s="30"/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1</v>
      </c>
      <c r="K116" s="105">
        <v>1</v>
      </c>
      <c r="L116" s="106">
        <v>0</v>
      </c>
      <c r="M116" s="107"/>
      <c r="N116" s="108">
        <f t="shared" si="17"/>
        <v>1</v>
      </c>
      <c r="O116" s="109">
        <v>0</v>
      </c>
      <c r="P116" s="110">
        <v>1</v>
      </c>
      <c r="Q116" s="33">
        <v>0</v>
      </c>
      <c r="R116" s="34">
        <v>0</v>
      </c>
      <c r="S116" s="39">
        <v>0</v>
      </c>
      <c r="T116" s="34">
        <v>1</v>
      </c>
      <c r="U116" s="42">
        <v>2</v>
      </c>
      <c r="V116" s="34">
        <v>2</v>
      </c>
      <c r="W116" s="101">
        <v>0</v>
      </c>
      <c r="X116" s="33">
        <v>0</v>
      </c>
      <c r="Y116" s="34">
        <v>1</v>
      </c>
      <c r="Z116" s="121"/>
      <c r="AA116" s="34"/>
      <c r="AB116" s="30">
        <v>0</v>
      </c>
      <c r="AC116" s="30"/>
      <c r="AD116" s="30"/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>
        <v>0</v>
      </c>
      <c r="L117" s="106">
        <v>0</v>
      </c>
      <c r="M117" s="107"/>
      <c r="N117" s="108">
        <f t="shared" si="17"/>
        <v>0</v>
      </c>
      <c r="O117" s="109">
        <v>0</v>
      </c>
      <c r="P117" s="110">
        <v>0</v>
      </c>
      <c r="Q117" s="33">
        <v>0</v>
      </c>
      <c r="R117" s="34">
        <v>0</v>
      </c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/>
      <c r="AA117" s="34"/>
      <c r="AB117" s="30">
        <v>0</v>
      </c>
      <c r="AC117" s="30"/>
      <c r="AD117" s="30"/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>
        <v>0</v>
      </c>
      <c r="L118" s="106">
        <v>0</v>
      </c>
      <c r="M118" s="107"/>
      <c r="N118" s="108">
        <f t="shared" si="17"/>
        <v>0</v>
      </c>
      <c r="O118" s="109">
        <v>0</v>
      </c>
      <c r="P118" s="110">
        <v>0</v>
      </c>
      <c r="Q118" s="33">
        <v>0</v>
      </c>
      <c r="R118" s="34">
        <v>0</v>
      </c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/>
      <c r="AA118" s="34"/>
      <c r="AB118" s="30">
        <v>0</v>
      </c>
      <c r="AC118" s="30"/>
      <c r="AD118" s="30"/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12</v>
      </c>
      <c r="K119" s="105">
        <v>4</v>
      </c>
      <c r="L119" s="106">
        <v>8</v>
      </c>
      <c r="M119" s="107"/>
      <c r="N119" s="108">
        <f t="shared" si="17"/>
        <v>12</v>
      </c>
      <c r="O119" s="109">
        <v>0</v>
      </c>
      <c r="P119" s="110">
        <v>12</v>
      </c>
      <c r="Q119" s="33">
        <v>0</v>
      </c>
      <c r="R119" s="34">
        <v>0</v>
      </c>
      <c r="S119" s="39">
        <v>0</v>
      </c>
      <c r="T119" s="34">
        <v>0</v>
      </c>
      <c r="U119" s="42">
        <v>0</v>
      </c>
      <c r="V119" s="34">
        <v>8</v>
      </c>
      <c r="W119" s="101">
        <v>36</v>
      </c>
      <c r="X119" s="33">
        <v>0</v>
      </c>
      <c r="Y119" s="34">
        <v>41</v>
      </c>
      <c r="Z119" s="121"/>
      <c r="AA119" s="34"/>
      <c r="AB119" s="30">
        <v>0</v>
      </c>
      <c r="AC119" s="30"/>
      <c r="AD119" s="30"/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31</v>
      </c>
      <c r="K120" s="105">
        <v>11</v>
      </c>
      <c r="L120" s="106">
        <v>20</v>
      </c>
      <c r="M120" s="107"/>
      <c r="N120" s="108">
        <f t="shared" si="17"/>
        <v>31</v>
      </c>
      <c r="O120" s="109">
        <v>1</v>
      </c>
      <c r="P120" s="110">
        <v>30</v>
      </c>
      <c r="Q120" s="33">
        <v>0</v>
      </c>
      <c r="R120" s="34">
        <v>12</v>
      </c>
      <c r="S120" s="39">
        <v>0</v>
      </c>
      <c r="T120" s="34">
        <v>18</v>
      </c>
      <c r="U120" s="42">
        <v>10</v>
      </c>
      <c r="V120" s="34">
        <v>19</v>
      </c>
      <c r="W120" s="101">
        <v>12</v>
      </c>
      <c r="X120" s="33">
        <v>0</v>
      </c>
      <c r="Y120" s="34">
        <v>3</v>
      </c>
      <c r="Z120" s="121"/>
      <c r="AA120" s="34"/>
      <c r="AB120" s="30">
        <v>0</v>
      </c>
      <c r="AC120" s="30"/>
      <c r="AD120" s="30"/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5</v>
      </c>
      <c r="K121" s="105">
        <v>1</v>
      </c>
      <c r="L121" s="106">
        <v>4</v>
      </c>
      <c r="M121" s="107"/>
      <c r="N121" s="108">
        <f t="shared" si="17"/>
        <v>5</v>
      </c>
      <c r="O121" s="109">
        <v>5</v>
      </c>
      <c r="P121" s="110">
        <v>0</v>
      </c>
      <c r="Q121" s="33">
        <v>0</v>
      </c>
      <c r="R121" s="34">
        <v>0</v>
      </c>
      <c r="S121" s="39">
        <v>1</v>
      </c>
      <c r="T121" s="34">
        <v>0</v>
      </c>
      <c r="U121" s="42">
        <v>0</v>
      </c>
      <c r="V121" s="34">
        <v>0</v>
      </c>
      <c r="W121" s="101">
        <v>9</v>
      </c>
      <c r="X121" s="33">
        <v>3</v>
      </c>
      <c r="Y121" s="34">
        <v>0</v>
      </c>
      <c r="Z121" s="121"/>
      <c r="AA121" s="34"/>
      <c r="AB121" s="30">
        <v>0</v>
      </c>
      <c r="AC121" s="30"/>
      <c r="AD121" s="30"/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49</v>
      </c>
      <c r="K122" s="105">
        <v>28</v>
      </c>
      <c r="L122" s="106">
        <v>21</v>
      </c>
      <c r="M122" s="107"/>
      <c r="N122" s="108">
        <f t="shared" si="17"/>
        <v>74</v>
      </c>
      <c r="O122" s="109">
        <v>0</v>
      </c>
      <c r="P122" s="110">
        <v>74</v>
      </c>
      <c r="Q122" s="33">
        <v>0</v>
      </c>
      <c r="R122" s="34">
        <v>17</v>
      </c>
      <c r="S122" s="39">
        <v>0</v>
      </c>
      <c r="T122" s="34">
        <v>49</v>
      </c>
      <c r="U122" s="42">
        <v>50</v>
      </c>
      <c r="V122" s="34">
        <v>50</v>
      </c>
      <c r="W122" s="101">
        <v>61</v>
      </c>
      <c r="X122" s="33">
        <v>0</v>
      </c>
      <c r="Y122" s="34">
        <v>0</v>
      </c>
      <c r="Z122" s="121"/>
      <c r="AA122" s="34"/>
      <c r="AB122" s="30">
        <v>10</v>
      </c>
      <c r="AC122" s="30"/>
      <c r="AD122" s="30"/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54</v>
      </c>
      <c r="K123" s="105">
        <v>32</v>
      </c>
      <c r="L123" s="106">
        <v>22</v>
      </c>
      <c r="M123" s="107"/>
      <c r="N123" s="108">
        <f t="shared" si="17"/>
        <v>54</v>
      </c>
      <c r="O123" s="109">
        <v>4</v>
      </c>
      <c r="P123" s="110">
        <v>50</v>
      </c>
      <c r="Q123" s="33">
        <v>0</v>
      </c>
      <c r="R123" s="34">
        <v>31</v>
      </c>
      <c r="S123" s="39">
        <v>3</v>
      </c>
      <c r="T123" s="34">
        <v>32</v>
      </c>
      <c r="U123" s="42">
        <v>28</v>
      </c>
      <c r="V123" s="34">
        <v>11</v>
      </c>
      <c r="W123" s="101">
        <v>121</v>
      </c>
      <c r="X123" s="33">
        <v>0</v>
      </c>
      <c r="Y123" s="34">
        <v>0</v>
      </c>
      <c r="Z123" s="121"/>
      <c r="AA123" s="34"/>
      <c r="AB123" s="30">
        <v>64</v>
      </c>
      <c r="AC123" s="30"/>
      <c r="AD123" s="30"/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56</v>
      </c>
      <c r="K124" s="39">
        <v>36</v>
      </c>
      <c r="L124" s="40">
        <v>20</v>
      </c>
      <c r="M124" s="111"/>
      <c r="N124" s="108">
        <f t="shared" si="17"/>
        <v>57</v>
      </c>
      <c r="O124" s="42">
        <v>16</v>
      </c>
      <c r="P124" s="101">
        <v>41</v>
      </c>
      <c r="Q124" s="33">
        <v>0</v>
      </c>
      <c r="R124" s="34">
        <v>4</v>
      </c>
      <c r="S124" s="39">
        <v>2</v>
      </c>
      <c r="T124" s="34">
        <v>10</v>
      </c>
      <c r="U124" s="42">
        <v>14</v>
      </c>
      <c r="V124" s="34">
        <v>31</v>
      </c>
      <c r="W124" s="101">
        <v>2</v>
      </c>
      <c r="X124" s="33">
        <v>0</v>
      </c>
      <c r="Y124" s="34">
        <v>0</v>
      </c>
      <c r="Z124" s="121"/>
      <c r="AA124" s="34"/>
      <c r="AB124" s="30">
        <v>0</v>
      </c>
      <c r="AC124" s="30"/>
      <c r="AD124" s="30"/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19</v>
      </c>
      <c r="K125" s="39">
        <v>10</v>
      </c>
      <c r="L125" s="40">
        <v>9</v>
      </c>
      <c r="M125" s="111"/>
      <c r="N125" s="108">
        <f t="shared" si="17"/>
        <v>19</v>
      </c>
      <c r="O125" s="42">
        <v>19</v>
      </c>
      <c r="P125" s="101">
        <v>0</v>
      </c>
      <c r="Q125" s="33">
        <v>0</v>
      </c>
      <c r="R125" s="34">
        <v>0</v>
      </c>
      <c r="S125" s="39">
        <v>39</v>
      </c>
      <c r="T125" s="34">
        <v>1</v>
      </c>
      <c r="U125" s="42">
        <v>0</v>
      </c>
      <c r="V125" s="34">
        <v>0</v>
      </c>
      <c r="W125" s="101">
        <v>3</v>
      </c>
      <c r="X125" s="33">
        <v>0</v>
      </c>
      <c r="Y125" s="34">
        <v>0</v>
      </c>
      <c r="Z125" s="121"/>
      <c r="AA125" s="34"/>
      <c r="AB125" s="30">
        <v>0</v>
      </c>
      <c r="AC125" s="30"/>
      <c r="AD125" s="30"/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115">
        <f t="shared" si="18"/>
        <v>0</v>
      </c>
      <c r="C126" s="113"/>
      <c r="D126" s="114"/>
      <c r="E126" s="114"/>
      <c r="F126" s="115">
        <f t="shared" si="16"/>
        <v>0</v>
      </c>
      <c r="G126" s="113"/>
      <c r="H126" s="114"/>
      <c r="I126" s="114"/>
      <c r="J126" s="115">
        <f t="shared" si="19"/>
        <v>72</v>
      </c>
      <c r="K126" s="113">
        <v>44</v>
      </c>
      <c r="L126" s="114">
        <v>28</v>
      </c>
      <c r="M126" s="116"/>
      <c r="N126" s="108">
        <f t="shared" si="17"/>
        <v>85</v>
      </c>
      <c r="O126" s="99">
        <v>0</v>
      </c>
      <c r="P126" s="100">
        <v>85</v>
      </c>
      <c r="Q126" s="33">
        <v>0</v>
      </c>
      <c r="R126" s="34">
        <v>10</v>
      </c>
      <c r="S126" s="39">
        <v>0</v>
      </c>
      <c r="T126" s="34">
        <v>58</v>
      </c>
      <c r="U126" s="42">
        <v>28</v>
      </c>
      <c r="V126" s="34">
        <v>46</v>
      </c>
      <c r="W126" s="101">
        <v>9</v>
      </c>
      <c r="X126" s="33">
        <v>0</v>
      </c>
      <c r="Y126" s="34">
        <v>37</v>
      </c>
      <c r="Z126" s="121"/>
      <c r="AA126" s="34"/>
      <c r="AB126" s="30">
        <v>12</v>
      </c>
      <c r="AC126" s="30"/>
      <c r="AD126" s="30"/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>
        <v>0</v>
      </c>
      <c r="L127" s="106">
        <v>0</v>
      </c>
      <c r="M127" s="107"/>
      <c r="N127" s="108">
        <f t="shared" si="17"/>
        <v>0</v>
      </c>
      <c r="O127" s="109">
        <v>0</v>
      </c>
      <c r="P127" s="110">
        <v>0</v>
      </c>
      <c r="Q127" s="33">
        <v>0</v>
      </c>
      <c r="R127" s="34">
        <v>0</v>
      </c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/>
      <c r="AA127" s="34"/>
      <c r="AB127" s="30">
        <v>0</v>
      </c>
      <c r="AC127" s="30"/>
      <c r="AD127" s="30"/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24</v>
      </c>
      <c r="K128" s="105">
        <v>15</v>
      </c>
      <c r="L128" s="106">
        <v>9</v>
      </c>
      <c r="M128" s="107"/>
      <c r="N128" s="108">
        <f t="shared" si="17"/>
        <v>24</v>
      </c>
      <c r="O128" s="109">
        <v>0</v>
      </c>
      <c r="P128" s="110">
        <v>24</v>
      </c>
      <c r="Q128" s="33">
        <v>0</v>
      </c>
      <c r="R128" s="34">
        <v>0</v>
      </c>
      <c r="S128" s="39">
        <v>0</v>
      </c>
      <c r="T128" s="34">
        <v>3</v>
      </c>
      <c r="U128" s="42">
        <v>9</v>
      </c>
      <c r="V128" s="34">
        <v>9</v>
      </c>
      <c r="W128" s="101">
        <v>0</v>
      </c>
      <c r="X128" s="33">
        <v>0</v>
      </c>
      <c r="Y128" s="34">
        <v>0</v>
      </c>
      <c r="Z128" s="121"/>
      <c r="AA128" s="34"/>
      <c r="AB128" s="30">
        <v>26</v>
      </c>
      <c r="AC128" s="30"/>
      <c r="AD128" s="30"/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/>
      <c r="T129" s="34"/>
      <c r="U129" s="42"/>
      <c r="V129" s="34"/>
      <c r="W129" s="101"/>
      <c r="X129" s="33"/>
      <c r="Y129" s="34"/>
      <c r="Z129" s="121"/>
      <c r="AA129" s="34"/>
      <c r="AB129" s="30"/>
      <c r="AC129" s="30"/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/>
      <c r="T130" s="34"/>
      <c r="U130" s="42"/>
      <c r="V130" s="34"/>
      <c r="W130" s="101"/>
      <c r="X130" s="33"/>
      <c r="Y130" s="34"/>
      <c r="Z130" s="121"/>
      <c r="AA130" s="34"/>
      <c r="AB130" s="30"/>
      <c r="AC130" s="30"/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/>
      <c r="T131" s="34"/>
      <c r="U131" s="42"/>
      <c r="V131" s="34"/>
      <c r="W131" s="101"/>
      <c r="X131" s="33"/>
      <c r="Y131" s="34"/>
      <c r="Z131" s="121"/>
      <c r="AA131" s="34"/>
      <c r="AB131" s="30"/>
      <c r="AC131" s="30"/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/>
      <c r="T132" s="34"/>
      <c r="U132" s="42"/>
      <c r="V132" s="34"/>
      <c r="W132" s="101"/>
      <c r="X132" s="33"/>
      <c r="Y132" s="34"/>
      <c r="Z132" s="121"/>
      <c r="AA132" s="34"/>
      <c r="AB132" s="30"/>
      <c r="AC132" s="30"/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/>
      <c r="T133" s="34"/>
      <c r="U133" s="42"/>
      <c r="V133" s="34"/>
      <c r="W133" s="101"/>
      <c r="X133" s="33"/>
      <c r="Y133" s="34"/>
      <c r="Z133" s="121"/>
      <c r="AA133" s="34"/>
      <c r="AB133" s="121"/>
      <c r="AC133" s="121"/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/>
      <c r="T134" s="30"/>
      <c r="U134" s="119"/>
      <c r="V134" s="30"/>
      <c r="W134" s="120">
        <v>636</v>
      </c>
      <c r="X134" s="33"/>
      <c r="Y134" s="34"/>
      <c r="Z134" s="28"/>
      <c r="AA134" s="28"/>
      <c r="AB134" s="28"/>
      <c r="AC134" s="28"/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2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/>
      <c r="T135" s="58"/>
      <c r="U135" s="63"/>
      <c r="V135" s="58"/>
      <c r="W135" s="127"/>
      <c r="X135" s="60"/>
      <c r="Y135" s="58"/>
      <c r="Z135" s="59"/>
      <c r="AA135" s="59"/>
      <c r="AB135" s="59"/>
      <c r="AC135" s="59"/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669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848</v>
      </c>
      <c r="K136" s="71">
        <f t="shared" si="20"/>
        <v>454</v>
      </c>
      <c r="L136" s="67">
        <f t="shared" si="20"/>
        <v>394</v>
      </c>
      <c r="M136" s="67">
        <f t="shared" si="20"/>
        <v>0</v>
      </c>
      <c r="N136" s="131">
        <f>SUM(N76:N135)</f>
        <v>909</v>
      </c>
      <c r="O136" s="66">
        <f t="shared" si="20"/>
        <v>179</v>
      </c>
      <c r="P136" s="69">
        <f t="shared" si="20"/>
        <v>730</v>
      </c>
      <c r="Q136" s="71">
        <f t="shared" si="20"/>
        <v>7</v>
      </c>
      <c r="R136" s="132">
        <f>SUM(R76:R135)</f>
        <v>114</v>
      </c>
      <c r="S136" s="670">
        <f>SUM(S76:S135)</f>
        <v>129</v>
      </c>
      <c r="T136" s="671">
        <f>SUM(T76:T135)</f>
        <v>441</v>
      </c>
      <c r="U136" s="66">
        <f t="shared" si="20"/>
        <v>267</v>
      </c>
      <c r="V136" s="68">
        <f t="shared" si="20"/>
        <v>429</v>
      </c>
      <c r="W136" s="132">
        <f>SUM(W76:W135)</f>
        <v>3403</v>
      </c>
      <c r="X136" s="70">
        <f t="shared" ref="X136:AI136" si="21">SUM(X76:X135)</f>
        <v>40</v>
      </c>
      <c r="Y136" s="68">
        <f t="shared" si="21"/>
        <v>180</v>
      </c>
      <c r="Z136" s="132">
        <f t="shared" si="21"/>
        <v>0</v>
      </c>
      <c r="AA136" s="132">
        <f t="shared" si="21"/>
        <v>0</v>
      </c>
      <c r="AB136" s="132">
        <f t="shared" si="21"/>
        <v>114</v>
      </c>
      <c r="AC136" s="132">
        <f t="shared" si="21"/>
        <v>0</v>
      </c>
      <c r="AD136" s="135">
        <f t="shared" si="21"/>
        <v>0</v>
      </c>
      <c r="AE136" s="136">
        <f t="shared" si="21"/>
        <v>0</v>
      </c>
      <c r="AF136" s="137">
        <f t="shared" si="21"/>
        <v>0</v>
      </c>
      <c r="AG136" s="136">
        <f t="shared" si="21"/>
        <v>5</v>
      </c>
      <c r="AH136" s="138">
        <f t="shared" si="21"/>
        <v>15</v>
      </c>
      <c r="AI136" s="139">
        <f t="shared" si="21"/>
        <v>15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235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672" t="s">
        <v>127</v>
      </c>
      <c r="B138" s="366" t="s">
        <v>99</v>
      </c>
      <c r="C138" s="658" t="s">
        <v>13</v>
      </c>
      <c r="D138" s="583" t="s">
        <v>14</v>
      </c>
      <c r="E138" s="673" t="s">
        <v>15</v>
      </c>
      <c r="F138" s="673" t="s">
        <v>16</v>
      </c>
      <c r="G138" s="673" t="s">
        <v>17</v>
      </c>
      <c r="H138" s="674" t="s">
        <v>18</v>
      </c>
      <c r="I138" s="674" t="s">
        <v>19</v>
      </c>
      <c r="J138" s="674" t="s">
        <v>20</v>
      </c>
      <c r="K138" s="674" t="s">
        <v>21</v>
      </c>
      <c r="L138" s="674" t="s">
        <v>22</v>
      </c>
      <c r="M138" s="674" t="s">
        <v>23</v>
      </c>
      <c r="N138" s="674" t="s">
        <v>24</v>
      </c>
      <c r="O138" s="674" t="s">
        <v>25</v>
      </c>
      <c r="P138" s="674" t="s">
        <v>26</v>
      </c>
      <c r="Q138" s="674" t="s">
        <v>27</v>
      </c>
      <c r="R138" s="674" t="s">
        <v>28</v>
      </c>
      <c r="S138" s="675" t="s">
        <v>128</v>
      </c>
      <c r="T138" s="602" t="s">
        <v>129</v>
      </c>
      <c r="U138" s="602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676" t="s">
        <v>131</v>
      </c>
      <c r="B139" s="677">
        <f>SUM(C139:S139)</f>
        <v>0</v>
      </c>
      <c r="C139" s="665">
        <v>0</v>
      </c>
      <c r="D139" s="668"/>
      <c r="E139" s="668"/>
      <c r="F139" s="668"/>
      <c r="G139" s="668"/>
      <c r="H139" s="668"/>
      <c r="I139" s="668"/>
      <c r="J139" s="668"/>
      <c r="K139" s="668"/>
      <c r="L139" s="668"/>
      <c r="M139" s="668"/>
      <c r="N139" s="668"/>
      <c r="O139" s="668"/>
      <c r="P139" s="668"/>
      <c r="Q139" s="668"/>
      <c r="R139" s="668"/>
      <c r="S139" s="678"/>
      <c r="T139" s="679"/>
      <c r="U139" s="679"/>
      <c r="V139" s="235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167</v>
      </c>
      <c r="C140" s="39">
        <v>9</v>
      </c>
      <c r="D140" s="40">
        <v>9</v>
      </c>
      <c r="E140" s="40">
        <v>15</v>
      </c>
      <c r="F140" s="40">
        <v>8</v>
      </c>
      <c r="G140" s="40">
        <v>0</v>
      </c>
      <c r="H140" s="40">
        <v>4</v>
      </c>
      <c r="I140" s="40">
        <v>4</v>
      </c>
      <c r="J140" s="40">
        <v>4</v>
      </c>
      <c r="K140" s="40">
        <v>7</v>
      </c>
      <c r="L140" s="40">
        <v>13</v>
      </c>
      <c r="M140" s="40">
        <v>12</v>
      </c>
      <c r="N140" s="40">
        <v>18</v>
      </c>
      <c r="O140" s="40">
        <v>24</v>
      </c>
      <c r="P140" s="40">
        <v>13</v>
      </c>
      <c r="Q140" s="40">
        <v>16</v>
      </c>
      <c r="R140" s="40">
        <v>5</v>
      </c>
      <c r="S140" s="151">
        <v>6</v>
      </c>
      <c r="T140" s="41">
        <v>0</v>
      </c>
      <c r="U140" s="41">
        <v>0</v>
      </c>
      <c r="V140" s="235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303</v>
      </c>
      <c r="C141" s="39">
        <v>0</v>
      </c>
      <c r="D141" s="40">
        <v>0</v>
      </c>
      <c r="E141" s="40">
        <v>1</v>
      </c>
      <c r="F141" s="40">
        <v>4</v>
      </c>
      <c r="G141" s="40">
        <v>5</v>
      </c>
      <c r="H141" s="40">
        <v>12</v>
      </c>
      <c r="I141" s="40">
        <v>15</v>
      </c>
      <c r="J141" s="40">
        <v>8</v>
      </c>
      <c r="K141" s="40">
        <v>21</v>
      </c>
      <c r="L141" s="40">
        <v>24</v>
      </c>
      <c r="M141" s="40">
        <v>40</v>
      </c>
      <c r="N141" s="40">
        <v>46</v>
      </c>
      <c r="O141" s="40">
        <v>40</v>
      </c>
      <c r="P141" s="40">
        <v>35</v>
      </c>
      <c r="Q141" s="40">
        <v>24</v>
      </c>
      <c r="R141" s="40">
        <v>16</v>
      </c>
      <c r="S141" s="151">
        <v>12</v>
      </c>
      <c r="T141" s="41">
        <v>0</v>
      </c>
      <c r="U141" s="41">
        <v>0</v>
      </c>
      <c r="V141" s="235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244</v>
      </c>
      <c r="C142" s="39">
        <v>0</v>
      </c>
      <c r="D142" s="40">
        <v>0</v>
      </c>
      <c r="E142" s="40">
        <v>1</v>
      </c>
      <c r="F142" s="40">
        <v>8</v>
      </c>
      <c r="G142" s="40">
        <v>41</v>
      </c>
      <c r="H142" s="40">
        <v>49</v>
      </c>
      <c r="I142" s="40">
        <v>75</v>
      </c>
      <c r="J142" s="40">
        <v>52</v>
      </c>
      <c r="K142" s="40">
        <v>18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35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3</v>
      </c>
      <c r="C143" s="39"/>
      <c r="D143" s="40"/>
      <c r="E143" s="40"/>
      <c r="F143" s="40"/>
      <c r="G143" s="40"/>
      <c r="H143" s="40"/>
      <c r="I143" s="40">
        <v>3</v>
      </c>
      <c r="J143" s="40"/>
      <c r="K143" s="40"/>
      <c r="L143" s="40"/>
      <c r="M143" s="40"/>
      <c r="N143" s="40"/>
      <c r="O143" s="40"/>
      <c r="P143" s="40"/>
      <c r="Q143" s="40"/>
      <c r="R143" s="40"/>
      <c r="S143" s="151"/>
      <c r="T143" s="41">
        <v>0</v>
      </c>
      <c r="U143" s="41">
        <v>0</v>
      </c>
      <c r="V143" s="235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254</v>
      </c>
      <c r="C144" s="39">
        <v>3</v>
      </c>
      <c r="D144" s="40">
        <v>2</v>
      </c>
      <c r="E144" s="40">
        <v>6</v>
      </c>
      <c r="F144" s="40">
        <v>6</v>
      </c>
      <c r="G144" s="40">
        <v>9</v>
      </c>
      <c r="H144" s="40">
        <v>21</v>
      </c>
      <c r="I144" s="40">
        <v>26</v>
      </c>
      <c r="J144" s="40">
        <v>45</v>
      </c>
      <c r="K144" s="40">
        <v>43</v>
      </c>
      <c r="L144" s="40">
        <v>40</v>
      </c>
      <c r="M144" s="40">
        <v>53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151">
        <v>0</v>
      </c>
      <c r="T144" s="41">
        <v>0</v>
      </c>
      <c r="U144" s="41">
        <v>0</v>
      </c>
      <c r="V144" s="235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230</v>
      </c>
      <c r="C145" s="39">
        <v>0</v>
      </c>
      <c r="D145" s="40">
        <v>0</v>
      </c>
      <c r="E145" s="40">
        <v>0</v>
      </c>
      <c r="F145" s="40">
        <v>0</v>
      </c>
      <c r="G145" s="40">
        <v>2</v>
      </c>
      <c r="H145" s="40">
        <v>0</v>
      </c>
      <c r="I145" s="40">
        <v>4</v>
      </c>
      <c r="J145" s="40">
        <v>4</v>
      </c>
      <c r="K145" s="40">
        <v>3</v>
      </c>
      <c r="L145" s="40">
        <v>3</v>
      </c>
      <c r="M145" s="40">
        <v>14</v>
      </c>
      <c r="N145" s="40">
        <v>16</v>
      </c>
      <c r="O145" s="40">
        <v>24</v>
      </c>
      <c r="P145" s="40">
        <v>26</v>
      </c>
      <c r="Q145" s="40">
        <v>32</v>
      </c>
      <c r="R145" s="40">
        <v>34</v>
      </c>
      <c r="S145" s="151">
        <v>68</v>
      </c>
      <c r="T145" s="41">
        <v>0</v>
      </c>
      <c r="U145" s="41">
        <v>0</v>
      </c>
      <c r="V145" s="235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35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267</v>
      </c>
      <c r="C147" s="39">
        <v>0</v>
      </c>
      <c r="D147" s="40">
        <v>0</v>
      </c>
      <c r="E147" s="40">
        <v>0</v>
      </c>
      <c r="F147" s="40">
        <v>0</v>
      </c>
      <c r="G147" s="40">
        <v>8</v>
      </c>
      <c r="H147" s="40">
        <v>27</v>
      </c>
      <c r="I147" s="40">
        <v>44</v>
      </c>
      <c r="J147" s="40">
        <v>38</v>
      </c>
      <c r="K147" s="40">
        <v>39</v>
      </c>
      <c r="L147" s="40">
        <v>29</v>
      </c>
      <c r="M147" s="40">
        <v>31</v>
      </c>
      <c r="N147" s="40">
        <v>21</v>
      </c>
      <c r="O147" s="40">
        <v>18</v>
      </c>
      <c r="P147" s="40">
        <v>9</v>
      </c>
      <c r="Q147" s="40">
        <v>3</v>
      </c>
      <c r="R147" s="40">
        <v>0</v>
      </c>
      <c r="S147" s="151">
        <v>0</v>
      </c>
      <c r="T147" s="41">
        <v>0</v>
      </c>
      <c r="U147" s="41">
        <v>0</v>
      </c>
      <c r="V147" s="235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35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147</v>
      </c>
      <c r="C149" s="39">
        <v>2</v>
      </c>
      <c r="D149" s="40">
        <v>36</v>
      </c>
      <c r="E149" s="40">
        <v>57</v>
      </c>
      <c r="F149" s="40">
        <v>51</v>
      </c>
      <c r="G149" s="40">
        <v>1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35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64</v>
      </c>
      <c r="C150" s="39">
        <v>52</v>
      </c>
      <c r="D150" s="40">
        <v>7</v>
      </c>
      <c r="E150" s="40">
        <v>4</v>
      </c>
      <c r="F150" s="40">
        <v>1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35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37</v>
      </c>
      <c r="C151" s="39">
        <v>0</v>
      </c>
      <c r="D151" s="40">
        <v>0</v>
      </c>
      <c r="E151" s="40">
        <v>0</v>
      </c>
      <c r="F151" s="40">
        <v>1</v>
      </c>
      <c r="G151" s="40">
        <v>5</v>
      </c>
      <c r="H151" s="40">
        <v>6</v>
      </c>
      <c r="I151" s="40">
        <v>5</v>
      </c>
      <c r="J151" s="40">
        <v>3</v>
      </c>
      <c r="K151" s="40">
        <v>3</v>
      </c>
      <c r="L151" s="40">
        <v>5</v>
      </c>
      <c r="M151" s="40">
        <v>2</v>
      </c>
      <c r="N151" s="40">
        <v>3</v>
      </c>
      <c r="O151" s="40">
        <v>0</v>
      </c>
      <c r="P151" s="40">
        <v>1</v>
      </c>
      <c r="Q151" s="40">
        <v>2</v>
      </c>
      <c r="R151" s="40">
        <v>1</v>
      </c>
      <c r="S151" s="151">
        <v>0</v>
      </c>
      <c r="T151" s="41">
        <v>3</v>
      </c>
      <c r="U151" s="41">
        <v>0</v>
      </c>
      <c r="V151" s="235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15</v>
      </c>
      <c r="C152" s="39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1</v>
      </c>
      <c r="I152" s="40">
        <v>3</v>
      </c>
      <c r="J152" s="40">
        <v>3</v>
      </c>
      <c r="K152" s="40">
        <v>1</v>
      </c>
      <c r="L152" s="40">
        <v>2</v>
      </c>
      <c r="M152" s="40">
        <v>1</v>
      </c>
      <c r="N152" s="40">
        <v>2</v>
      </c>
      <c r="O152" s="40">
        <v>2</v>
      </c>
      <c r="P152" s="40">
        <v>0</v>
      </c>
      <c r="Q152" s="40">
        <v>0</v>
      </c>
      <c r="R152" s="40">
        <v>0</v>
      </c>
      <c r="S152" s="151">
        <v>0</v>
      </c>
      <c r="T152" s="41">
        <v>0</v>
      </c>
      <c r="U152" s="41">
        <v>0</v>
      </c>
      <c r="V152" s="235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240</v>
      </c>
      <c r="C153" s="39">
        <v>0</v>
      </c>
      <c r="D153" s="40">
        <v>0</v>
      </c>
      <c r="E153" s="40">
        <v>0</v>
      </c>
      <c r="F153" s="40">
        <v>1</v>
      </c>
      <c r="G153" s="40">
        <v>4</v>
      </c>
      <c r="H153" s="40">
        <v>17</v>
      </c>
      <c r="I153" s="40">
        <v>36</v>
      </c>
      <c r="J153" s="40">
        <v>20</v>
      </c>
      <c r="K153" s="40">
        <v>45</v>
      </c>
      <c r="L153" s="40">
        <v>26</v>
      </c>
      <c r="M153" s="40">
        <v>25</v>
      </c>
      <c r="N153" s="40">
        <v>32</v>
      </c>
      <c r="O153" s="40">
        <v>23</v>
      </c>
      <c r="P153" s="40">
        <v>6</v>
      </c>
      <c r="Q153" s="40">
        <v>3</v>
      </c>
      <c r="R153" s="40">
        <v>2</v>
      </c>
      <c r="S153" s="151">
        <v>0</v>
      </c>
      <c r="T153" s="41">
        <v>0</v>
      </c>
      <c r="U153" s="41">
        <v>0</v>
      </c>
      <c r="V153" s="235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35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653">
        <f>SUM(B139:B154)</f>
        <v>1971</v>
      </c>
      <c r="C155" s="71">
        <f t="shared" ref="C155:T155" si="32">SUM(C139:C154)</f>
        <v>66</v>
      </c>
      <c r="D155" s="67">
        <f t="shared" si="32"/>
        <v>54</v>
      </c>
      <c r="E155" s="67">
        <f t="shared" si="32"/>
        <v>84</v>
      </c>
      <c r="F155" s="67">
        <f t="shared" si="32"/>
        <v>80</v>
      </c>
      <c r="G155" s="67">
        <f t="shared" si="32"/>
        <v>75</v>
      </c>
      <c r="H155" s="67">
        <f>SUM(H139:H154)</f>
        <v>137</v>
      </c>
      <c r="I155" s="67">
        <f t="shared" si="32"/>
        <v>215</v>
      </c>
      <c r="J155" s="67">
        <f t="shared" si="32"/>
        <v>177</v>
      </c>
      <c r="K155" s="67">
        <f t="shared" si="32"/>
        <v>180</v>
      </c>
      <c r="L155" s="67">
        <f t="shared" si="32"/>
        <v>142</v>
      </c>
      <c r="M155" s="67">
        <f t="shared" si="32"/>
        <v>178</v>
      </c>
      <c r="N155" s="67">
        <f t="shared" si="32"/>
        <v>138</v>
      </c>
      <c r="O155" s="67">
        <f t="shared" si="32"/>
        <v>131</v>
      </c>
      <c r="P155" s="67">
        <f t="shared" si="32"/>
        <v>90</v>
      </c>
      <c r="Q155" s="67">
        <f t="shared" si="32"/>
        <v>80</v>
      </c>
      <c r="R155" s="67">
        <f t="shared" si="32"/>
        <v>58</v>
      </c>
      <c r="S155" s="159">
        <f t="shared" si="32"/>
        <v>86</v>
      </c>
      <c r="T155" s="132">
        <f t="shared" si="32"/>
        <v>3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4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077" t="s">
        <v>150</v>
      </c>
      <c r="G157" s="1079"/>
      <c r="H157" s="1079"/>
      <c r="I157" s="1079"/>
      <c r="J157" s="1079"/>
      <c r="K157" s="1079"/>
      <c r="L157" s="1079"/>
      <c r="M157" s="1079"/>
      <c r="N157" s="1079"/>
      <c r="O157" s="1079"/>
      <c r="P157" s="1079"/>
      <c r="Q157" s="1079"/>
      <c r="R157" s="1079"/>
      <c r="S157" s="1079"/>
      <c r="T157" s="1079"/>
      <c r="U157" s="1079"/>
      <c r="V157" s="1079"/>
      <c r="W157" s="1079"/>
      <c r="X157" s="1079"/>
      <c r="Y157" s="1079"/>
      <c r="Z157" s="1079"/>
      <c r="AA157" s="1079"/>
      <c r="AB157" s="1079"/>
      <c r="AC157" s="1079"/>
      <c r="AD157" s="1079"/>
      <c r="AE157" s="1079"/>
      <c r="AF157" s="1079"/>
      <c r="AG157" s="1079"/>
      <c r="AH157" s="1079"/>
      <c r="AI157" s="1079"/>
      <c r="AJ157" s="1079"/>
      <c r="AK157" s="1079"/>
      <c r="AL157" s="1079"/>
      <c r="AM157" s="1081"/>
      <c r="AN157" s="917" t="s">
        <v>9</v>
      </c>
      <c r="AO157" s="917" t="s">
        <v>151</v>
      </c>
      <c r="AP157" s="1005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995"/>
      <c r="B158" s="946"/>
      <c r="C158" s="947"/>
      <c r="D158" s="950"/>
      <c r="E158" s="948"/>
      <c r="F158" s="1082" t="s">
        <v>13</v>
      </c>
      <c r="G158" s="1083"/>
      <c r="H158" s="1082" t="s">
        <v>14</v>
      </c>
      <c r="I158" s="1083"/>
      <c r="J158" s="1082" t="s">
        <v>15</v>
      </c>
      <c r="K158" s="1083"/>
      <c r="L158" s="1082" t="s">
        <v>16</v>
      </c>
      <c r="M158" s="1083"/>
      <c r="N158" s="1082" t="s">
        <v>17</v>
      </c>
      <c r="O158" s="1083"/>
      <c r="P158" s="1077" t="s">
        <v>18</v>
      </c>
      <c r="Q158" s="1078"/>
      <c r="R158" s="1077" t="s">
        <v>19</v>
      </c>
      <c r="S158" s="1078"/>
      <c r="T158" s="1077" t="s">
        <v>20</v>
      </c>
      <c r="U158" s="1078"/>
      <c r="V158" s="1077" t="s">
        <v>21</v>
      </c>
      <c r="W158" s="1078"/>
      <c r="X158" s="1077" t="s">
        <v>22</v>
      </c>
      <c r="Y158" s="1078"/>
      <c r="Z158" s="1077" t="s">
        <v>23</v>
      </c>
      <c r="AA158" s="1078"/>
      <c r="AB158" s="1077" t="s">
        <v>24</v>
      </c>
      <c r="AC158" s="1078"/>
      <c r="AD158" s="1077" t="s">
        <v>25</v>
      </c>
      <c r="AE158" s="1078"/>
      <c r="AF158" s="1077" t="s">
        <v>26</v>
      </c>
      <c r="AG158" s="1078"/>
      <c r="AH158" s="1077" t="s">
        <v>27</v>
      </c>
      <c r="AI158" s="1078"/>
      <c r="AJ158" s="1077" t="s">
        <v>28</v>
      </c>
      <c r="AK158" s="1078"/>
      <c r="AL158" s="1077" t="s">
        <v>29</v>
      </c>
      <c r="AM158" s="1081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680" t="s">
        <v>154</v>
      </c>
      <c r="D159" s="674" t="s">
        <v>30</v>
      </c>
      <c r="E159" s="603" t="s">
        <v>31</v>
      </c>
      <c r="F159" s="442" t="s">
        <v>30</v>
      </c>
      <c r="G159" s="362" t="s">
        <v>31</v>
      </c>
      <c r="H159" s="442" t="s">
        <v>30</v>
      </c>
      <c r="I159" s="362" t="s">
        <v>31</v>
      </c>
      <c r="J159" s="442" t="s">
        <v>30</v>
      </c>
      <c r="K159" s="362" t="s">
        <v>31</v>
      </c>
      <c r="L159" s="442" t="s">
        <v>30</v>
      </c>
      <c r="M159" s="362" t="s">
        <v>31</v>
      </c>
      <c r="N159" s="442" t="s">
        <v>30</v>
      </c>
      <c r="O159" s="362" t="s">
        <v>31</v>
      </c>
      <c r="P159" s="442" t="s">
        <v>30</v>
      </c>
      <c r="Q159" s="362" t="s">
        <v>31</v>
      </c>
      <c r="R159" s="442" t="s">
        <v>30</v>
      </c>
      <c r="S159" s="362" t="s">
        <v>31</v>
      </c>
      <c r="T159" s="442" t="s">
        <v>30</v>
      </c>
      <c r="U159" s="362" t="s">
        <v>31</v>
      </c>
      <c r="V159" s="442" t="s">
        <v>30</v>
      </c>
      <c r="W159" s="362" t="s">
        <v>31</v>
      </c>
      <c r="X159" s="442" t="s">
        <v>30</v>
      </c>
      <c r="Y159" s="362" t="s">
        <v>31</v>
      </c>
      <c r="Z159" s="442" t="s">
        <v>30</v>
      </c>
      <c r="AA159" s="362" t="s">
        <v>31</v>
      </c>
      <c r="AB159" s="442" t="s">
        <v>30</v>
      </c>
      <c r="AC159" s="362" t="s">
        <v>31</v>
      </c>
      <c r="AD159" s="442" t="s">
        <v>30</v>
      </c>
      <c r="AE159" s="362" t="s">
        <v>31</v>
      </c>
      <c r="AF159" s="442" t="s">
        <v>30</v>
      </c>
      <c r="AG159" s="362" t="s">
        <v>31</v>
      </c>
      <c r="AH159" s="442" t="s">
        <v>30</v>
      </c>
      <c r="AI159" s="362" t="s">
        <v>31</v>
      </c>
      <c r="AJ159" s="442" t="s">
        <v>30</v>
      </c>
      <c r="AK159" s="362" t="s">
        <v>31</v>
      </c>
      <c r="AL159" s="442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681">
        <f>SUM(D160+E160)</f>
        <v>1167</v>
      </c>
      <c r="D160" s="604">
        <f>SUM(F160+H160+J160+L160+N160+P160+R160+T160+V160+X160+Z160+AB160+AD160+AF160+AH160+AJ160+AL160)</f>
        <v>585</v>
      </c>
      <c r="E160" s="168">
        <f>SUM(G160+I160+K160+M160+O160+Q160+S160+U160+W160+Y160+AA160+AC160+AE160+AG160+AI160+AK160+AM160)</f>
        <v>582</v>
      </c>
      <c r="F160" s="456">
        <v>26</v>
      </c>
      <c r="G160" s="169">
        <v>21</v>
      </c>
      <c r="H160" s="456">
        <v>2</v>
      </c>
      <c r="I160" s="169">
        <v>0</v>
      </c>
      <c r="J160" s="456">
        <v>5</v>
      </c>
      <c r="K160" s="455">
        <v>5</v>
      </c>
      <c r="L160" s="456">
        <v>8</v>
      </c>
      <c r="M160" s="455">
        <v>6</v>
      </c>
      <c r="N160" s="456">
        <v>3</v>
      </c>
      <c r="O160" s="455">
        <v>2</v>
      </c>
      <c r="P160" s="456">
        <v>4</v>
      </c>
      <c r="Q160" s="455">
        <v>8</v>
      </c>
      <c r="R160" s="456">
        <v>4</v>
      </c>
      <c r="S160" s="455">
        <v>10</v>
      </c>
      <c r="T160" s="456">
        <v>7</v>
      </c>
      <c r="U160" s="455">
        <v>21</v>
      </c>
      <c r="V160" s="456">
        <v>9</v>
      </c>
      <c r="W160" s="455">
        <v>25</v>
      </c>
      <c r="X160" s="456">
        <v>10</v>
      </c>
      <c r="Y160" s="455">
        <v>30</v>
      </c>
      <c r="Z160" s="456">
        <v>22</v>
      </c>
      <c r="AA160" s="455">
        <v>27</v>
      </c>
      <c r="AB160" s="456">
        <v>36</v>
      </c>
      <c r="AC160" s="455">
        <v>54</v>
      </c>
      <c r="AD160" s="456">
        <v>58</v>
      </c>
      <c r="AE160" s="455">
        <v>61</v>
      </c>
      <c r="AF160" s="456">
        <v>95</v>
      </c>
      <c r="AG160" s="455">
        <v>86</v>
      </c>
      <c r="AH160" s="456">
        <v>101</v>
      </c>
      <c r="AI160" s="455">
        <v>86</v>
      </c>
      <c r="AJ160" s="456">
        <v>101</v>
      </c>
      <c r="AK160" s="455">
        <v>66</v>
      </c>
      <c r="AL160" s="445">
        <v>94</v>
      </c>
      <c r="AM160" s="457">
        <v>74</v>
      </c>
      <c r="AN160" s="169">
        <v>1167</v>
      </c>
      <c r="AO160" s="474">
        <v>916</v>
      </c>
      <c r="AP160" s="327">
        <v>0</v>
      </c>
      <c r="AQ160" s="169">
        <v>0</v>
      </c>
      <c r="AR160" s="235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034" t="s">
        <v>156</v>
      </c>
      <c r="B161" s="676" t="s">
        <v>157</v>
      </c>
      <c r="C161" s="170">
        <f>SUM(D161:E161)</f>
        <v>155</v>
      </c>
      <c r="D161" s="682"/>
      <c r="E161" s="683">
        <f>SUM(K161+M161+O161+Q161+S161+U161+W161+Y161+AA161+AC161+AE161+AG161+AI161+AK161+AM161)</f>
        <v>155</v>
      </c>
      <c r="F161" s="684"/>
      <c r="G161" s="685"/>
      <c r="H161" s="684"/>
      <c r="I161" s="685"/>
      <c r="J161" s="684"/>
      <c r="K161" s="666">
        <v>1</v>
      </c>
      <c r="L161" s="684"/>
      <c r="M161" s="666">
        <v>4</v>
      </c>
      <c r="N161" s="684"/>
      <c r="O161" s="666">
        <v>22</v>
      </c>
      <c r="P161" s="684"/>
      <c r="Q161" s="666">
        <v>31</v>
      </c>
      <c r="R161" s="684"/>
      <c r="S161" s="666">
        <v>50</v>
      </c>
      <c r="T161" s="684"/>
      <c r="U161" s="666">
        <v>36</v>
      </c>
      <c r="V161" s="684"/>
      <c r="W161" s="666">
        <v>11</v>
      </c>
      <c r="X161" s="684"/>
      <c r="Y161" s="666"/>
      <c r="Z161" s="684"/>
      <c r="AA161" s="666"/>
      <c r="AB161" s="684"/>
      <c r="AC161" s="666"/>
      <c r="AD161" s="684"/>
      <c r="AE161" s="666"/>
      <c r="AF161" s="684"/>
      <c r="AG161" s="666"/>
      <c r="AH161" s="684"/>
      <c r="AI161" s="666"/>
      <c r="AJ161" s="684"/>
      <c r="AK161" s="666"/>
      <c r="AL161" s="684"/>
      <c r="AM161" s="678"/>
      <c r="AN161" s="679">
        <v>155</v>
      </c>
      <c r="AO161" s="686">
        <v>54</v>
      </c>
      <c r="AP161" s="667">
        <v>0</v>
      </c>
      <c r="AQ161" s="679">
        <v>0</v>
      </c>
      <c r="AR161" s="235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989"/>
      <c r="B162" s="149" t="s">
        <v>158</v>
      </c>
      <c r="C162" s="170">
        <f>SUM(D162:E162)</f>
        <v>1</v>
      </c>
      <c r="D162" s="173"/>
      <c r="E162" s="174">
        <f>SUM(K162+M162+O162+Q162+S162+U162+W162+Y162+AA162+AC162+AE162+AG162+AI162+AK162+AM162)</f>
        <v>1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>
        <v>1</v>
      </c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1</v>
      </c>
      <c r="AO162" s="179">
        <v>0</v>
      </c>
      <c r="AP162" s="119">
        <v>0</v>
      </c>
      <c r="AQ162" s="28">
        <v>0</v>
      </c>
      <c r="AR162" s="235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989"/>
      <c r="B163" s="180" t="s">
        <v>159</v>
      </c>
      <c r="C163" s="181">
        <f t="shared" ref="C163:C170" si="38">SUM(D163+E163)</f>
        <v>483</v>
      </c>
      <c r="D163" s="182">
        <f>SUM(F163+H163+J163+L163+N163+P163+R163+T163+V163+X163+Z163+AB163+AD163+AF163+AH163+AJ163+AL163)</f>
        <v>165</v>
      </c>
      <c r="E163" s="183">
        <f>SUM(G163+I163+K163+M163+O163+Q163+S163+U163+W163+Y163+AA163+AC163+AE163+AG163+AI163+AK163+AM163)</f>
        <v>318</v>
      </c>
      <c r="F163" s="39">
        <v>0</v>
      </c>
      <c r="G163" s="34">
        <v>2</v>
      </c>
      <c r="H163" s="39">
        <v>0</v>
      </c>
      <c r="I163" s="34">
        <v>0</v>
      </c>
      <c r="J163" s="39">
        <v>0</v>
      </c>
      <c r="K163" s="34">
        <v>0</v>
      </c>
      <c r="L163" s="39">
        <v>2</v>
      </c>
      <c r="M163" s="34">
        <v>2</v>
      </c>
      <c r="N163" s="39">
        <v>8</v>
      </c>
      <c r="O163" s="34">
        <v>16</v>
      </c>
      <c r="P163" s="39">
        <v>13</v>
      </c>
      <c r="Q163" s="34">
        <v>36</v>
      </c>
      <c r="R163" s="39">
        <v>34</v>
      </c>
      <c r="S163" s="34">
        <v>33</v>
      </c>
      <c r="T163" s="39">
        <v>32</v>
      </c>
      <c r="U163" s="34">
        <v>63</v>
      </c>
      <c r="V163" s="39">
        <v>18</v>
      </c>
      <c r="W163" s="34">
        <v>39</v>
      </c>
      <c r="X163" s="39">
        <v>18</v>
      </c>
      <c r="Y163" s="34">
        <v>22</v>
      </c>
      <c r="Z163" s="39">
        <v>14</v>
      </c>
      <c r="AA163" s="34">
        <v>36</v>
      </c>
      <c r="AB163" s="39">
        <v>11</v>
      </c>
      <c r="AC163" s="34">
        <v>25</v>
      </c>
      <c r="AD163" s="39">
        <v>6</v>
      </c>
      <c r="AE163" s="34">
        <v>25</v>
      </c>
      <c r="AF163" s="39">
        <v>4</v>
      </c>
      <c r="AG163" s="34">
        <v>11</v>
      </c>
      <c r="AH163" s="39">
        <v>3</v>
      </c>
      <c r="AI163" s="34">
        <v>6</v>
      </c>
      <c r="AJ163" s="39">
        <v>1</v>
      </c>
      <c r="AK163" s="34">
        <v>1</v>
      </c>
      <c r="AL163" s="33">
        <v>1</v>
      </c>
      <c r="AM163" s="151">
        <v>1</v>
      </c>
      <c r="AN163" s="41">
        <v>483</v>
      </c>
      <c r="AO163" s="121">
        <v>236</v>
      </c>
      <c r="AP163" s="42">
        <v>0</v>
      </c>
      <c r="AQ163" s="41">
        <v>0</v>
      </c>
      <c r="AR163" s="235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>
        <v>0</v>
      </c>
      <c r="AO164" s="191"/>
      <c r="AP164" s="63">
        <v>0</v>
      </c>
      <c r="AQ164" s="59">
        <v>0</v>
      </c>
      <c r="AR164" s="235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582</v>
      </c>
      <c r="D165" s="193">
        <f t="shared" ref="D165:E170" si="43">SUM(F165+H165+J165+L165+N165+P165+R165+T165+V165+X165+Z165+AB165+AD165+AF165+AH165+AJ165+AL165)</f>
        <v>240</v>
      </c>
      <c r="E165" s="194">
        <f t="shared" si="43"/>
        <v>342</v>
      </c>
      <c r="F165" s="29">
        <v>52</v>
      </c>
      <c r="G165" s="28">
        <v>67</v>
      </c>
      <c r="H165" s="29">
        <v>7</v>
      </c>
      <c r="I165" s="28">
        <v>11</v>
      </c>
      <c r="J165" s="29">
        <v>10</v>
      </c>
      <c r="K165" s="30">
        <v>18</v>
      </c>
      <c r="L165" s="29">
        <v>11</v>
      </c>
      <c r="M165" s="30">
        <v>6</v>
      </c>
      <c r="N165" s="29">
        <v>4</v>
      </c>
      <c r="O165" s="30">
        <v>6</v>
      </c>
      <c r="P165" s="29">
        <v>1</v>
      </c>
      <c r="Q165" s="30">
        <v>8</v>
      </c>
      <c r="R165" s="29">
        <v>3</v>
      </c>
      <c r="S165" s="30">
        <v>8</v>
      </c>
      <c r="T165" s="29">
        <v>1</v>
      </c>
      <c r="U165" s="30">
        <v>15</v>
      </c>
      <c r="V165" s="29">
        <v>8</v>
      </c>
      <c r="W165" s="30">
        <v>14</v>
      </c>
      <c r="X165" s="29">
        <v>3</v>
      </c>
      <c r="Y165" s="30">
        <v>16</v>
      </c>
      <c r="Z165" s="29">
        <v>8</v>
      </c>
      <c r="AA165" s="30">
        <v>23</v>
      </c>
      <c r="AB165" s="29">
        <v>15</v>
      </c>
      <c r="AC165" s="30">
        <v>22</v>
      </c>
      <c r="AD165" s="29">
        <v>26</v>
      </c>
      <c r="AE165" s="30">
        <v>19</v>
      </c>
      <c r="AF165" s="29">
        <v>13</v>
      </c>
      <c r="AG165" s="30">
        <v>26</v>
      </c>
      <c r="AH165" s="29">
        <v>11</v>
      </c>
      <c r="AI165" s="28">
        <v>29</v>
      </c>
      <c r="AJ165" s="29">
        <v>32</v>
      </c>
      <c r="AK165" s="28">
        <v>21</v>
      </c>
      <c r="AL165" s="53">
        <v>35</v>
      </c>
      <c r="AM165" s="178">
        <v>33</v>
      </c>
      <c r="AN165" s="28">
        <v>582</v>
      </c>
      <c r="AO165" s="179">
        <v>459</v>
      </c>
      <c r="AP165" s="119">
        <v>0</v>
      </c>
      <c r="AQ165" s="28">
        <v>0</v>
      </c>
      <c r="AR165" s="235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26</v>
      </c>
      <c r="D166" s="182">
        <f t="shared" si="43"/>
        <v>7</v>
      </c>
      <c r="E166" s="183">
        <f t="shared" si="43"/>
        <v>19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2</v>
      </c>
      <c r="O166" s="34">
        <v>0</v>
      </c>
      <c r="P166" s="39">
        <v>0</v>
      </c>
      <c r="Q166" s="34">
        <v>1</v>
      </c>
      <c r="R166" s="39">
        <v>2</v>
      </c>
      <c r="S166" s="34">
        <v>5</v>
      </c>
      <c r="T166" s="39">
        <v>0</v>
      </c>
      <c r="U166" s="34">
        <v>2</v>
      </c>
      <c r="V166" s="39">
        <v>0</v>
      </c>
      <c r="W166" s="34">
        <v>4</v>
      </c>
      <c r="X166" s="39">
        <v>1</v>
      </c>
      <c r="Y166" s="34">
        <v>2</v>
      </c>
      <c r="Z166" s="39">
        <v>2</v>
      </c>
      <c r="AA166" s="34">
        <v>3</v>
      </c>
      <c r="AB166" s="39">
        <v>0</v>
      </c>
      <c r="AC166" s="41">
        <v>1</v>
      </c>
      <c r="AD166" s="39">
        <v>0</v>
      </c>
      <c r="AE166" s="41">
        <v>0</v>
      </c>
      <c r="AF166" s="39">
        <v>0</v>
      </c>
      <c r="AG166" s="41">
        <v>0</v>
      </c>
      <c r="AH166" s="39">
        <v>0</v>
      </c>
      <c r="AI166" s="41">
        <v>0</v>
      </c>
      <c r="AJ166" s="39">
        <v>0</v>
      </c>
      <c r="AK166" s="41">
        <v>0</v>
      </c>
      <c r="AL166" s="33">
        <v>0</v>
      </c>
      <c r="AM166" s="151">
        <v>1</v>
      </c>
      <c r="AN166" s="41">
        <v>26</v>
      </c>
      <c r="AO166" s="121">
        <v>13</v>
      </c>
      <c r="AP166" s="42">
        <v>0</v>
      </c>
      <c r="AQ166" s="41">
        <v>0</v>
      </c>
      <c r="AR166" s="235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32</v>
      </c>
      <c r="D167" s="197">
        <f t="shared" si="43"/>
        <v>17</v>
      </c>
      <c r="E167" s="183">
        <f t="shared" si="43"/>
        <v>15</v>
      </c>
      <c r="F167" s="39">
        <v>0</v>
      </c>
      <c r="G167" s="41">
        <v>0</v>
      </c>
      <c r="H167" s="39">
        <v>0</v>
      </c>
      <c r="I167" s="41">
        <v>0</v>
      </c>
      <c r="J167" s="39">
        <v>0</v>
      </c>
      <c r="K167" s="34">
        <v>0</v>
      </c>
      <c r="L167" s="39">
        <v>2</v>
      </c>
      <c r="M167" s="34">
        <v>1</v>
      </c>
      <c r="N167" s="39">
        <v>0</v>
      </c>
      <c r="O167" s="34">
        <v>1</v>
      </c>
      <c r="P167" s="39">
        <v>0</v>
      </c>
      <c r="Q167" s="34">
        <v>0</v>
      </c>
      <c r="R167" s="39">
        <v>0</v>
      </c>
      <c r="S167" s="34">
        <v>5</v>
      </c>
      <c r="T167" s="39">
        <v>0</v>
      </c>
      <c r="U167" s="34">
        <v>0</v>
      </c>
      <c r="V167" s="39">
        <v>5</v>
      </c>
      <c r="W167" s="34">
        <v>0</v>
      </c>
      <c r="X167" s="39">
        <v>0</v>
      </c>
      <c r="Y167" s="34">
        <v>0</v>
      </c>
      <c r="Z167" s="39">
        <v>0</v>
      </c>
      <c r="AA167" s="34">
        <v>2</v>
      </c>
      <c r="AB167" s="39">
        <v>1</v>
      </c>
      <c r="AC167" s="41">
        <v>0</v>
      </c>
      <c r="AD167" s="39">
        <v>2</v>
      </c>
      <c r="AE167" s="41">
        <v>3</v>
      </c>
      <c r="AF167" s="39">
        <v>1</v>
      </c>
      <c r="AG167" s="41">
        <v>0</v>
      </c>
      <c r="AH167" s="39">
        <v>5</v>
      </c>
      <c r="AI167" s="41">
        <v>1</v>
      </c>
      <c r="AJ167" s="39">
        <v>0</v>
      </c>
      <c r="AK167" s="41">
        <v>0</v>
      </c>
      <c r="AL167" s="33">
        <v>1</v>
      </c>
      <c r="AM167" s="151">
        <v>2</v>
      </c>
      <c r="AN167" s="41">
        <v>32</v>
      </c>
      <c r="AO167" s="121">
        <v>32</v>
      </c>
      <c r="AP167" s="42">
        <v>0</v>
      </c>
      <c r="AQ167" s="41">
        <v>0</v>
      </c>
      <c r="AR167" s="235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577</v>
      </c>
      <c r="D168" s="182">
        <f t="shared" si="43"/>
        <v>256</v>
      </c>
      <c r="E168" s="183">
        <f t="shared" si="43"/>
        <v>321</v>
      </c>
      <c r="F168" s="39">
        <v>13</v>
      </c>
      <c r="G168" s="41">
        <v>15</v>
      </c>
      <c r="H168" s="39">
        <v>37</v>
      </c>
      <c r="I168" s="41">
        <v>35</v>
      </c>
      <c r="J168" s="39">
        <v>25</v>
      </c>
      <c r="K168" s="34">
        <v>24</v>
      </c>
      <c r="L168" s="39">
        <v>9</v>
      </c>
      <c r="M168" s="34">
        <v>8</v>
      </c>
      <c r="N168" s="39">
        <v>1</v>
      </c>
      <c r="O168" s="34">
        <v>0</v>
      </c>
      <c r="P168" s="39">
        <v>2</v>
      </c>
      <c r="Q168" s="34">
        <v>1</v>
      </c>
      <c r="R168" s="39">
        <v>0</v>
      </c>
      <c r="S168" s="34">
        <v>3</v>
      </c>
      <c r="T168" s="39">
        <v>1</v>
      </c>
      <c r="U168" s="34">
        <v>4</v>
      </c>
      <c r="V168" s="39">
        <v>3</v>
      </c>
      <c r="W168" s="34">
        <v>5</v>
      </c>
      <c r="X168" s="39">
        <v>2</v>
      </c>
      <c r="Y168" s="34">
        <v>2</v>
      </c>
      <c r="Z168" s="39">
        <v>4</v>
      </c>
      <c r="AA168" s="34">
        <v>6</v>
      </c>
      <c r="AB168" s="39">
        <v>3</v>
      </c>
      <c r="AC168" s="34">
        <v>3</v>
      </c>
      <c r="AD168" s="39">
        <v>7</v>
      </c>
      <c r="AE168" s="34">
        <v>10</v>
      </c>
      <c r="AF168" s="39">
        <v>51</v>
      </c>
      <c r="AG168" s="34">
        <v>65</v>
      </c>
      <c r="AH168" s="39">
        <v>45</v>
      </c>
      <c r="AI168" s="41">
        <v>64</v>
      </c>
      <c r="AJ168" s="39">
        <v>31</v>
      </c>
      <c r="AK168" s="41">
        <v>41</v>
      </c>
      <c r="AL168" s="33">
        <v>22</v>
      </c>
      <c r="AM168" s="151">
        <v>35</v>
      </c>
      <c r="AN168" s="41">
        <v>577</v>
      </c>
      <c r="AO168" s="121">
        <v>284</v>
      </c>
      <c r="AP168" s="42">
        <v>0</v>
      </c>
      <c r="AQ168" s="41">
        <v>0</v>
      </c>
      <c r="AR168" s="235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443</v>
      </c>
      <c r="D169" s="199">
        <f>SUM(F169+H169+J169+L169+N169+P169+R169+T169+V169+X169+Z169+AB169+AD169+AF169+AH169+AJ169+AL169)</f>
        <v>249</v>
      </c>
      <c r="E169" s="200">
        <f>SUM(G169+I169+K169+M169+O169+Q169+S169+U169+W169+Y169+AA169+AC169+AE169+AG169+AI169+AK169+AM169)</f>
        <v>194</v>
      </c>
      <c r="F169" s="105">
        <v>7</v>
      </c>
      <c r="G169" s="201">
        <v>11</v>
      </c>
      <c r="H169" s="105">
        <v>19</v>
      </c>
      <c r="I169" s="201">
        <v>8</v>
      </c>
      <c r="J169" s="105">
        <v>30</v>
      </c>
      <c r="K169" s="202">
        <v>16</v>
      </c>
      <c r="L169" s="105">
        <v>6</v>
      </c>
      <c r="M169" s="202">
        <v>14</v>
      </c>
      <c r="N169" s="105">
        <v>6</v>
      </c>
      <c r="O169" s="202">
        <v>0</v>
      </c>
      <c r="P169" s="105">
        <v>1</v>
      </c>
      <c r="Q169" s="202">
        <v>0</v>
      </c>
      <c r="R169" s="105">
        <v>4</v>
      </c>
      <c r="S169" s="202">
        <v>1</v>
      </c>
      <c r="T169" s="105">
        <v>7</v>
      </c>
      <c r="U169" s="202">
        <v>4</v>
      </c>
      <c r="V169" s="105">
        <v>2</v>
      </c>
      <c r="W169" s="202">
        <v>7</v>
      </c>
      <c r="X169" s="105">
        <v>1</v>
      </c>
      <c r="Y169" s="202">
        <v>3</v>
      </c>
      <c r="Z169" s="105">
        <v>11</v>
      </c>
      <c r="AA169" s="202">
        <v>12</v>
      </c>
      <c r="AB169" s="105">
        <v>2</v>
      </c>
      <c r="AC169" s="202">
        <v>9</v>
      </c>
      <c r="AD169" s="105">
        <v>33</v>
      </c>
      <c r="AE169" s="202">
        <v>20</v>
      </c>
      <c r="AF169" s="105">
        <v>69</v>
      </c>
      <c r="AG169" s="202">
        <v>8</v>
      </c>
      <c r="AH169" s="105">
        <v>14</v>
      </c>
      <c r="AI169" s="201">
        <v>8</v>
      </c>
      <c r="AJ169" s="105">
        <v>4</v>
      </c>
      <c r="AK169" s="201">
        <v>26</v>
      </c>
      <c r="AL169" s="203">
        <v>33</v>
      </c>
      <c r="AM169" s="204">
        <v>47</v>
      </c>
      <c r="AN169" s="201">
        <v>443</v>
      </c>
      <c r="AO169" s="205">
        <v>163</v>
      </c>
      <c r="AP169" s="109">
        <v>0</v>
      </c>
      <c r="AQ169" s="201">
        <v>19</v>
      </c>
      <c r="AR169" s="235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>
        <v>0</v>
      </c>
      <c r="AO170" s="191"/>
      <c r="AP170" s="63">
        <v>0</v>
      </c>
      <c r="AQ170" s="59">
        <v>0</v>
      </c>
      <c r="AR170" s="235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084" t="s">
        <v>99</v>
      </c>
      <c r="B171" s="1085"/>
      <c r="C171" s="210">
        <f t="shared" ref="C171:AQ171" si="44">SUM(C160:C170)</f>
        <v>3466</v>
      </c>
      <c r="D171" s="211">
        <f t="shared" si="44"/>
        <v>1519</v>
      </c>
      <c r="E171" s="187">
        <f t="shared" si="44"/>
        <v>1947</v>
      </c>
      <c r="F171" s="71">
        <f t="shared" si="44"/>
        <v>98</v>
      </c>
      <c r="G171" s="132">
        <f t="shared" si="44"/>
        <v>116</v>
      </c>
      <c r="H171" s="71">
        <f t="shared" si="44"/>
        <v>65</v>
      </c>
      <c r="I171" s="132">
        <f t="shared" si="44"/>
        <v>54</v>
      </c>
      <c r="J171" s="670">
        <f t="shared" si="44"/>
        <v>70</v>
      </c>
      <c r="K171" s="671">
        <f t="shared" si="44"/>
        <v>64</v>
      </c>
      <c r="L171" s="670">
        <f t="shared" si="44"/>
        <v>38</v>
      </c>
      <c r="M171" s="671">
        <f t="shared" si="44"/>
        <v>41</v>
      </c>
      <c r="N171" s="670">
        <f t="shared" si="44"/>
        <v>24</v>
      </c>
      <c r="O171" s="671">
        <f t="shared" si="44"/>
        <v>47</v>
      </c>
      <c r="P171" s="670">
        <f t="shared" si="44"/>
        <v>21</v>
      </c>
      <c r="Q171" s="671">
        <f t="shared" si="44"/>
        <v>85</v>
      </c>
      <c r="R171" s="670">
        <f t="shared" si="44"/>
        <v>47</v>
      </c>
      <c r="S171" s="671">
        <f t="shared" si="44"/>
        <v>116</v>
      </c>
      <c r="T171" s="670">
        <f t="shared" si="44"/>
        <v>48</v>
      </c>
      <c r="U171" s="671">
        <f t="shared" si="44"/>
        <v>145</v>
      </c>
      <c r="V171" s="670">
        <f t="shared" si="44"/>
        <v>45</v>
      </c>
      <c r="W171" s="671">
        <f t="shared" si="44"/>
        <v>105</v>
      </c>
      <c r="X171" s="670">
        <f t="shared" si="44"/>
        <v>35</v>
      </c>
      <c r="Y171" s="671">
        <f t="shared" si="44"/>
        <v>75</v>
      </c>
      <c r="Z171" s="670">
        <f t="shared" si="44"/>
        <v>61</v>
      </c>
      <c r="AA171" s="671">
        <f t="shared" si="44"/>
        <v>109</v>
      </c>
      <c r="AB171" s="670">
        <f t="shared" si="44"/>
        <v>68</v>
      </c>
      <c r="AC171" s="671">
        <f t="shared" si="44"/>
        <v>114</v>
      </c>
      <c r="AD171" s="670">
        <f t="shared" si="44"/>
        <v>132</v>
      </c>
      <c r="AE171" s="671">
        <f t="shared" si="44"/>
        <v>138</v>
      </c>
      <c r="AF171" s="670">
        <f t="shared" si="44"/>
        <v>233</v>
      </c>
      <c r="AG171" s="671">
        <f t="shared" si="44"/>
        <v>196</v>
      </c>
      <c r="AH171" s="670">
        <f t="shared" si="44"/>
        <v>179</v>
      </c>
      <c r="AI171" s="671">
        <f t="shared" si="44"/>
        <v>194</v>
      </c>
      <c r="AJ171" s="670">
        <f t="shared" si="44"/>
        <v>169</v>
      </c>
      <c r="AK171" s="671">
        <f t="shared" si="44"/>
        <v>155</v>
      </c>
      <c r="AL171" s="605">
        <f t="shared" si="44"/>
        <v>186</v>
      </c>
      <c r="AM171" s="687">
        <f t="shared" si="44"/>
        <v>193</v>
      </c>
      <c r="AN171" s="132">
        <f t="shared" si="44"/>
        <v>3466</v>
      </c>
      <c r="AO171" s="131">
        <f t="shared" si="44"/>
        <v>2157</v>
      </c>
      <c r="AP171" s="66">
        <f t="shared" si="44"/>
        <v>0</v>
      </c>
      <c r="AQ171" s="132">
        <f t="shared" si="44"/>
        <v>19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606"/>
      <c r="C172" s="606"/>
      <c r="D172" s="606"/>
      <c r="E172" s="606"/>
      <c r="F172" s="606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43" t="s">
        <v>169</v>
      </c>
      <c r="B173" s="1034" t="s">
        <v>149</v>
      </c>
      <c r="C173" s="1021" t="s">
        <v>147</v>
      </c>
      <c r="D173" s="949"/>
      <c r="E173" s="944"/>
      <c r="F173" s="1077" t="s">
        <v>150</v>
      </c>
      <c r="G173" s="1079"/>
      <c r="H173" s="1079"/>
      <c r="I173" s="1079"/>
      <c r="J173" s="1079"/>
      <c r="K173" s="1079"/>
      <c r="L173" s="1079"/>
      <c r="M173" s="1079"/>
      <c r="N173" s="1079"/>
      <c r="O173" s="1079"/>
      <c r="P173" s="1079"/>
      <c r="Q173" s="1079"/>
      <c r="R173" s="1079"/>
      <c r="S173" s="1079"/>
      <c r="T173" s="1079"/>
      <c r="U173" s="1079"/>
      <c r="V173" s="1079"/>
      <c r="W173" s="1079"/>
      <c r="X173" s="1079"/>
      <c r="Y173" s="1079"/>
      <c r="Z173" s="1079"/>
      <c r="AA173" s="1079"/>
      <c r="AB173" s="1079"/>
      <c r="AC173" s="1079"/>
      <c r="AD173" s="1079"/>
      <c r="AE173" s="1079"/>
      <c r="AF173" s="1079"/>
      <c r="AG173" s="1079"/>
      <c r="AH173" s="1079"/>
      <c r="AI173" s="1079"/>
      <c r="AJ173" s="1079"/>
      <c r="AK173" s="1079"/>
      <c r="AL173" s="1079"/>
      <c r="AM173" s="1081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1034" t="s">
        <v>171</v>
      </c>
      <c r="AT173" s="1034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04"/>
      <c r="B174" s="989"/>
      <c r="C174" s="947"/>
      <c r="D174" s="950"/>
      <c r="E174" s="948"/>
      <c r="F174" s="1082" t="s">
        <v>13</v>
      </c>
      <c r="G174" s="1083"/>
      <c r="H174" s="1082" t="s">
        <v>14</v>
      </c>
      <c r="I174" s="1083"/>
      <c r="J174" s="1082" t="s">
        <v>15</v>
      </c>
      <c r="K174" s="1083"/>
      <c r="L174" s="1082" t="s">
        <v>16</v>
      </c>
      <c r="M174" s="1083"/>
      <c r="N174" s="1082" t="s">
        <v>17</v>
      </c>
      <c r="O174" s="1083"/>
      <c r="P174" s="1077" t="s">
        <v>18</v>
      </c>
      <c r="Q174" s="1078"/>
      <c r="R174" s="1077" t="s">
        <v>19</v>
      </c>
      <c r="S174" s="1078"/>
      <c r="T174" s="1077" t="s">
        <v>20</v>
      </c>
      <c r="U174" s="1078"/>
      <c r="V174" s="1077" t="s">
        <v>21</v>
      </c>
      <c r="W174" s="1078"/>
      <c r="X174" s="1077" t="s">
        <v>22</v>
      </c>
      <c r="Y174" s="1078"/>
      <c r="Z174" s="1077" t="s">
        <v>23</v>
      </c>
      <c r="AA174" s="1078"/>
      <c r="AB174" s="1077" t="s">
        <v>24</v>
      </c>
      <c r="AC174" s="1078"/>
      <c r="AD174" s="1077" t="s">
        <v>25</v>
      </c>
      <c r="AE174" s="1078"/>
      <c r="AF174" s="1077" t="s">
        <v>26</v>
      </c>
      <c r="AG174" s="1078"/>
      <c r="AH174" s="1077" t="s">
        <v>27</v>
      </c>
      <c r="AI174" s="1078"/>
      <c r="AJ174" s="1077" t="s">
        <v>28</v>
      </c>
      <c r="AK174" s="1078"/>
      <c r="AL174" s="1077" t="s">
        <v>29</v>
      </c>
      <c r="AM174" s="1081"/>
      <c r="AN174" s="952"/>
      <c r="AO174" s="971"/>
      <c r="AP174" s="972"/>
      <c r="AQ174" s="954"/>
      <c r="AR174" s="952"/>
      <c r="AS174" s="989"/>
      <c r="AT174" s="989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490" t="s">
        <v>154</v>
      </c>
      <c r="D175" s="607" t="s">
        <v>173</v>
      </c>
      <c r="E175" s="219" t="s">
        <v>174</v>
      </c>
      <c r="F175" s="442" t="s">
        <v>173</v>
      </c>
      <c r="G175" s="659" t="s">
        <v>174</v>
      </c>
      <c r="H175" s="658" t="s">
        <v>173</v>
      </c>
      <c r="I175" s="362" t="s">
        <v>174</v>
      </c>
      <c r="J175" s="442" t="s">
        <v>173</v>
      </c>
      <c r="K175" s="659" t="s">
        <v>174</v>
      </c>
      <c r="L175" s="442" t="s">
        <v>173</v>
      </c>
      <c r="M175" s="659" t="s">
        <v>174</v>
      </c>
      <c r="N175" s="442" t="s">
        <v>173</v>
      </c>
      <c r="O175" s="659" t="s">
        <v>174</v>
      </c>
      <c r="P175" s="658" t="s">
        <v>173</v>
      </c>
      <c r="Q175" s="362" t="s">
        <v>174</v>
      </c>
      <c r="R175" s="658" t="s">
        <v>173</v>
      </c>
      <c r="S175" s="362" t="s">
        <v>174</v>
      </c>
      <c r="T175" s="442" t="s">
        <v>173</v>
      </c>
      <c r="U175" s="659" t="s">
        <v>174</v>
      </c>
      <c r="V175" s="658" t="s">
        <v>173</v>
      </c>
      <c r="W175" s="362" t="s">
        <v>174</v>
      </c>
      <c r="X175" s="658" t="s">
        <v>173</v>
      </c>
      <c r="Y175" s="362" t="s">
        <v>174</v>
      </c>
      <c r="Z175" s="442" t="s">
        <v>173</v>
      </c>
      <c r="AA175" s="659" t="s">
        <v>174</v>
      </c>
      <c r="AB175" s="442" t="s">
        <v>173</v>
      </c>
      <c r="AC175" s="659" t="s">
        <v>174</v>
      </c>
      <c r="AD175" s="658" t="s">
        <v>173</v>
      </c>
      <c r="AE175" s="362" t="s">
        <v>174</v>
      </c>
      <c r="AF175" s="658" t="s">
        <v>173</v>
      </c>
      <c r="AG175" s="362" t="s">
        <v>174</v>
      </c>
      <c r="AH175" s="442" t="s">
        <v>173</v>
      </c>
      <c r="AI175" s="659" t="s">
        <v>174</v>
      </c>
      <c r="AJ175" s="658" t="s">
        <v>173</v>
      </c>
      <c r="AK175" s="362" t="s">
        <v>174</v>
      </c>
      <c r="AL175" s="442" t="s">
        <v>173</v>
      </c>
      <c r="AM175" s="675" t="s">
        <v>174</v>
      </c>
      <c r="AN175" s="921"/>
      <c r="AO175" s="361" t="s">
        <v>175</v>
      </c>
      <c r="AP175" s="659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092" t="s">
        <v>177</v>
      </c>
      <c r="B176" s="688" t="s">
        <v>155</v>
      </c>
      <c r="C176" s="689">
        <f t="shared" ref="C176:C186" si="45">SUM(D176+E176)</f>
        <v>0</v>
      </c>
      <c r="D176" s="690">
        <f t="shared" ref="D176:D184" si="46">SUM(F176+H176+J176+L176+N176+P176+R176+T176+V176+X176+Z176+AB176+AD176+AF176+AH176+AJ176+AL176)</f>
        <v>0</v>
      </c>
      <c r="E176" s="691">
        <f t="shared" ref="E176:E184" si="47">SUM(G176+I176+K176+M176+O176+Q176+S176+U176+W176+Y176+AA176+AC176+AE176+AG176+AI176+AK176+AM176)</f>
        <v>0</v>
      </c>
      <c r="F176" s="665"/>
      <c r="G176" s="679"/>
      <c r="H176" s="665"/>
      <c r="I176" s="679"/>
      <c r="J176" s="665"/>
      <c r="K176" s="666"/>
      <c r="L176" s="665"/>
      <c r="M176" s="666"/>
      <c r="N176" s="665"/>
      <c r="O176" s="666"/>
      <c r="P176" s="665"/>
      <c r="Q176" s="666"/>
      <c r="R176" s="665"/>
      <c r="S176" s="666"/>
      <c r="T176" s="665"/>
      <c r="U176" s="666"/>
      <c r="V176" s="665"/>
      <c r="W176" s="666"/>
      <c r="X176" s="665"/>
      <c r="Y176" s="666"/>
      <c r="Z176" s="665"/>
      <c r="AA176" s="666"/>
      <c r="AB176" s="665"/>
      <c r="AC176" s="666"/>
      <c r="AD176" s="665"/>
      <c r="AE176" s="666"/>
      <c r="AF176" s="665"/>
      <c r="AG176" s="666"/>
      <c r="AH176" s="665"/>
      <c r="AI176" s="666"/>
      <c r="AJ176" s="665"/>
      <c r="AK176" s="666"/>
      <c r="AL176" s="692"/>
      <c r="AM176" s="678"/>
      <c r="AN176" s="679"/>
      <c r="AO176" s="667">
        <v>0</v>
      </c>
      <c r="AP176" s="679">
        <v>0</v>
      </c>
      <c r="AQ176" s="667">
        <v>0</v>
      </c>
      <c r="AR176" s="679">
        <v>0</v>
      </c>
      <c r="AS176" s="679">
        <v>0</v>
      </c>
      <c r="AT176" s="679">
        <v>0</v>
      </c>
      <c r="AU176" s="235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45</v>
      </c>
      <c r="D177" s="207">
        <f t="shared" si="46"/>
        <v>2</v>
      </c>
      <c r="E177" s="208">
        <f t="shared" si="47"/>
        <v>43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0</v>
      </c>
      <c r="M177" s="58">
        <v>0</v>
      </c>
      <c r="N177" s="56">
        <v>0</v>
      </c>
      <c r="O177" s="58">
        <v>11</v>
      </c>
      <c r="P177" s="56">
        <v>0</v>
      </c>
      <c r="Q177" s="58">
        <v>12</v>
      </c>
      <c r="R177" s="56">
        <v>0</v>
      </c>
      <c r="S177" s="58">
        <v>4</v>
      </c>
      <c r="T177" s="56">
        <v>1</v>
      </c>
      <c r="U177" s="58">
        <v>5</v>
      </c>
      <c r="V177" s="56">
        <v>0</v>
      </c>
      <c r="W177" s="58">
        <v>1</v>
      </c>
      <c r="X177" s="56">
        <v>0</v>
      </c>
      <c r="Y177" s="58">
        <v>1</v>
      </c>
      <c r="Z177" s="56">
        <v>1</v>
      </c>
      <c r="AA177" s="58">
        <v>4</v>
      </c>
      <c r="AB177" s="56">
        <v>0</v>
      </c>
      <c r="AC177" s="58">
        <v>2</v>
      </c>
      <c r="AD177" s="56">
        <v>0</v>
      </c>
      <c r="AE177" s="58">
        <v>0</v>
      </c>
      <c r="AF177" s="56">
        <v>0</v>
      </c>
      <c r="AG177" s="58">
        <v>0</v>
      </c>
      <c r="AH177" s="56">
        <v>0</v>
      </c>
      <c r="AI177" s="58">
        <v>2</v>
      </c>
      <c r="AJ177" s="56">
        <v>0</v>
      </c>
      <c r="AK177" s="58">
        <v>1</v>
      </c>
      <c r="AL177" s="60">
        <v>0</v>
      </c>
      <c r="AM177" s="209">
        <v>0</v>
      </c>
      <c r="AN177" s="59">
        <v>45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35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093" t="s">
        <v>178</v>
      </c>
      <c r="B178" s="688" t="s">
        <v>155</v>
      </c>
      <c r="C178" s="689">
        <f t="shared" si="45"/>
        <v>0</v>
      </c>
      <c r="D178" s="690">
        <f t="shared" si="46"/>
        <v>0</v>
      </c>
      <c r="E178" s="691">
        <f>SUM(G178+I178+K178+M178+O178+Q178+S178+U178+W178+Y178+AA178+AC178+AE178+AG178+AI178+AK178+AM178)</f>
        <v>0</v>
      </c>
      <c r="F178" s="665"/>
      <c r="G178" s="679"/>
      <c r="H178" s="665"/>
      <c r="I178" s="679"/>
      <c r="J178" s="665"/>
      <c r="K178" s="666"/>
      <c r="L178" s="665"/>
      <c r="M178" s="666"/>
      <c r="N178" s="665"/>
      <c r="O178" s="666"/>
      <c r="P178" s="665"/>
      <c r="Q178" s="666"/>
      <c r="R178" s="665"/>
      <c r="S178" s="666"/>
      <c r="T178" s="665"/>
      <c r="U178" s="666"/>
      <c r="V178" s="665"/>
      <c r="W178" s="666"/>
      <c r="X178" s="665"/>
      <c r="Y178" s="666"/>
      <c r="Z178" s="665"/>
      <c r="AA178" s="666"/>
      <c r="AB178" s="665"/>
      <c r="AC178" s="666"/>
      <c r="AD178" s="665"/>
      <c r="AE178" s="666"/>
      <c r="AF178" s="665"/>
      <c r="AG178" s="666"/>
      <c r="AH178" s="665"/>
      <c r="AI178" s="666"/>
      <c r="AJ178" s="665"/>
      <c r="AK178" s="666"/>
      <c r="AL178" s="692"/>
      <c r="AM178" s="678"/>
      <c r="AN178" s="679"/>
      <c r="AO178" s="667">
        <v>0</v>
      </c>
      <c r="AP178" s="679">
        <v>0</v>
      </c>
      <c r="AQ178" s="667">
        <v>0</v>
      </c>
      <c r="AR178" s="679">
        <v>0</v>
      </c>
      <c r="AS178" s="679">
        <v>0</v>
      </c>
      <c r="AT178" s="679">
        <v>0</v>
      </c>
      <c r="AU178" s="235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35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/>
      <c r="AO180" s="63">
        <v>0</v>
      </c>
      <c r="AP180" s="59">
        <v>0</v>
      </c>
      <c r="AQ180" s="63">
        <v>0</v>
      </c>
      <c r="AR180" s="59">
        <v>0</v>
      </c>
      <c r="AS180" s="59">
        <v>0</v>
      </c>
      <c r="AT180" s="59">
        <v>0</v>
      </c>
      <c r="AU180" s="235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688" t="s">
        <v>155</v>
      </c>
      <c r="C181" s="689">
        <f t="shared" si="45"/>
        <v>0</v>
      </c>
      <c r="D181" s="690">
        <f t="shared" si="46"/>
        <v>0</v>
      </c>
      <c r="E181" s="691">
        <f t="shared" si="47"/>
        <v>0</v>
      </c>
      <c r="F181" s="665"/>
      <c r="G181" s="679"/>
      <c r="H181" s="665"/>
      <c r="I181" s="679"/>
      <c r="J181" s="665"/>
      <c r="K181" s="666"/>
      <c r="L181" s="665"/>
      <c r="M181" s="666"/>
      <c r="N181" s="665"/>
      <c r="O181" s="666"/>
      <c r="P181" s="665"/>
      <c r="Q181" s="666"/>
      <c r="R181" s="665"/>
      <c r="S181" s="666"/>
      <c r="T181" s="665"/>
      <c r="U181" s="666"/>
      <c r="V181" s="665"/>
      <c r="W181" s="679"/>
      <c r="X181" s="665"/>
      <c r="Y181" s="666"/>
      <c r="Z181" s="665"/>
      <c r="AA181" s="666"/>
      <c r="AB181" s="665"/>
      <c r="AC181" s="666"/>
      <c r="AD181" s="665"/>
      <c r="AE181" s="666"/>
      <c r="AF181" s="665"/>
      <c r="AG181" s="666"/>
      <c r="AH181" s="665"/>
      <c r="AI181" s="666"/>
      <c r="AJ181" s="665"/>
      <c r="AK181" s="666"/>
      <c r="AL181" s="692"/>
      <c r="AM181" s="678"/>
      <c r="AN181" s="679"/>
      <c r="AO181" s="667">
        <v>0</v>
      </c>
      <c r="AP181" s="679">
        <v>0</v>
      </c>
      <c r="AQ181" s="667">
        <v>0</v>
      </c>
      <c r="AR181" s="679">
        <v>0</v>
      </c>
      <c r="AS181" s="679">
        <v>0</v>
      </c>
      <c r="AT181" s="679">
        <v>0</v>
      </c>
      <c r="AU181" s="235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206</v>
      </c>
      <c r="D182" s="182">
        <f t="shared" si="46"/>
        <v>154</v>
      </c>
      <c r="E182" s="183">
        <f t="shared" si="47"/>
        <v>52</v>
      </c>
      <c r="F182" s="56">
        <v>0</v>
      </c>
      <c r="G182" s="59">
        <v>2</v>
      </c>
      <c r="H182" s="56">
        <v>0</v>
      </c>
      <c r="I182" s="59">
        <v>0</v>
      </c>
      <c r="J182" s="56">
        <v>0</v>
      </c>
      <c r="K182" s="58">
        <v>0</v>
      </c>
      <c r="L182" s="56">
        <v>1</v>
      </c>
      <c r="M182" s="58">
        <v>0</v>
      </c>
      <c r="N182" s="56">
        <v>8</v>
      </c>
      <c r="O182" s="58">
        <v>0</v>
      </c>
      <c r="P182" s="56">
        <v>13</v>
      </c>
      <c r="Q182" s="58">
        <v>4</v>
      </c>
      <c r="R182" s="56">
        <v>29</v>
      </c>
      <c r="S182" s="58">
        <v>6</v>
      </c>
      <c r="T182" s="56">
        <v>30</v>
      </c>
      <c r="U182" s="58">
        <v>9</v>
      </c>
      <c r="V182" s="56">
        <v>18</v>
      </c>
      <c r="W182" s="58">
        <v>11</v>
      </c>
      <c r="X182" s="56">
        <v>16</v>
      </c>
      <c r="Y182" s="58">
        <v>7</v>
      </c>
      <c r="Z182" s="56">
        <v>13</v>
      </c>
      <c r="AA182" s="58">
        <v>6</v>
      </c>
      <c r="AB182" s="56">
        <v>11</v>
      </c>
      <c r="AC182" s="58">
        <v>6</v>
      </c>
      <c r="AD182" s="56">
        <v>6</v>
      </c>
      <c r="AE182" s="58">
        <v>0</v>
      </c>
      <c r="AF182" s="56">
        <v>4</v>
      </c>
      <c r="AG182" s="58">
        <v>1</v>
      </c>
      <c r="AH182" s="56">
        <v>3</v>
      </c>
      <c r="AI182" s="58">
        <v>0</v>
      </c>
      <c r="AJ182" s="56">
        <v>1</v>
      </c>
      <c r="AK182" s="58">
        <v>0</v>
      </c>
      <c r="AL182" s="60">
        <v>1</v>
      </c>
      <c r="AM182" s="209">
        <v>0</v>
      </c>
      <c r="AN182" s="59">
        <v>206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35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688" t="s">
        <v>155</v>
      </c>
      <c r="C183" s="689">
        <f t="shared" si="45"/>
        <v>0</v>
      </c>
      <c r="D183" s="690">
        <f t="shared" si="46"/>
        <v>0</v>
      </c>
      <c r="E183" s="691">
        <f t="shared" si="47"/>
        <v>0</v>
      </c>
      <c r="F183" s="665"/>
      <c r="G183" s="679"/>
      <c r="H183" s="665"/>
      <c r="I183" s="679"/>
      <c r="J183" s="665"/>
      <c r="K183" s="666"/>
      <c r="L183" s="665"/>
      <c r="M183" s="666"/>
      <c r="N183" s="665"/>
      <c r="O183" s="666"/>
      <c r="P183" s="665"/>
      <c r="Q183" s="666"/>
      <c r="R183" s="665"/>
      <c r="S183" s="666"/>
      <c r="T183" s="665"/>
      <c r="U183" s="666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679"/>
      <c r="AO183" s="667">
        <v>0</v>
      </c>
      <c r="AP183" s="679">
        <v>0</v>
      </c>
      <c r="AQ183" s="667">
        <v>0</v>
      </c>
      <c r="AR183" s="679">
        <v>0</v>
      </c>
      <c r="AS183" s="679">
        <v>0</v>
      </c>
      <c r="AT183" s="679">
        <v>0</v>
      </c>
      <c r="AU183" s="235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17</v>
      </c>
      <c r="D184" s="182">
        <f t="shared" si="46"/>
        <v>9</v>
      </c>
      <c r="E184" s="183">
        <f t="shared" si="47"/>
        <v>8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1</v>
      </c>
      <c r="M184" s="58">
        <v>1</v>
      </c>
      <c r="N184" s="56">
        <v>0</v>
      </c>
      <c r="O184" s="58">
        <v>2</v>
      </c>
      <c r="P184" s="56">
        <v>0</v>
      </c>
      <c r="Q184" s="58">
        <v>0</v>
      </c>
      <c r="R184" s="56">
        <v>5</v>
      </c>
      <c r="S184" s="58">
        <v>1</v>
      </c>
      <c r="T184" s="56">
        <v>1</v>
      </c>
      <c r="U184" s="58">
        <v>3</v>
      </c>
      <c r="V184" s="113">
        <v>0</v>
      </c>
      <c r="W184" s="28">
        <v>1</v>
      </c>
      <c r="X184" s="29">
        <v>2</v>
      </c>
      <c r="Y184" s="30">
        <v>0</v>
      </c>
      <c r="Z184" s="29">
        <v>0</v>
      </c>
      <c r="AA184" s="30">
        <v>0</v>
      </c>
      <c r="AB184" s="29">
        <v>0</v>
      </c>
      <c r="AC184" s="30">
        <v>0</v>
      </c>
      <c r="AD184" s="29">
        <v>0</v>
      </c>
      <c r="AE184" s="30">
        <v>0</v>
      </c>
      <c r="AF184" s="29">
        <v>0</v>
      </c>
      <c r="AG184" s="30">
        <v>0</v>
      </c>
      <c r="AH184" s="29">
        <v>0</v>
      </c>
      <c r="AI184" s="30">
        <v>0</v>
      </c>
      <c r="AJ184" s="29">
        <v>0</v>
      </c>
      <c r="AK184" s="30">
        <v>0</v>
      </c>
      <c r="AL184" s="53">
        <v>0</v>
      </c>
      <c r="AM184" s="178">
        <v>0</v>
      </c>
      <c r="AN184" s="28">
        <v>17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35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034" t="s">
        <v>182</v>
      </c>
      <c r="B185" s="688" t="s">
        <v>155</v>
      </c>
      <c r="C185" s="501">
        <f t="shared" si="45"/>
        <v>0</v>
      </c>
      <c r="D185" s="604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502"/>
      <c r="G185" s="228"/>
      <c r="H185" s="502"/>
      <c r="I185" s="228"/>
      <c r="J185" s="502"/>
      <c r="K185" s="228"/>
      <c r="L185" s="608"/>
      <c r="M185" s="455"/>
      <c r="N185" s="456"/>
      <c r="O185" s="455"/>
      <c r="P185" s="456"/>
      <c r="Q185" s="455"/>
      <c r="R185" s="456"/>
      <c r="S185" s="455"/>
      <c r="T185" s="456"/>
      <c r="U185" s="455"/>
      <c r="V185" s="456"/>
      <c r="W185" s="455"/>
      <c r="X185" s="456"/>
      <c r="Y185" s="455"/>
      <c r="Z185" s="456"/>
      <c r="AA185" s="455"/>
      <c r="AB185" s="456"/>
      <c r="AC185" s="455"/>
      <c r="AD185" s="456"/>
      <c r="AE185" s="455"/>
      <c r="AF185" s="456"/>
      <c r="AG185" s="455"/>
      <c r="AH185" s="456"/>
      <c r="AI185" s="455"/>
      <c r="AJ185" s="456"/>
      <c r="AK185" s="455"/>
      <c r="AL185" s="445"/>
      <c r="AM185" s="457"/>
      <c r="AN185" s="169"/>
      <c r="AO185" s="327">
        <v>0</v>
      </c>
      <c r="AP185" s="169">
        <v>0</v>
      </c>
      <c r="AQ185" s="327">
        <v>0</v>
      </c>
      <c r="AR185" s="169">
        <v>0</v>
      </c>
      <c r="AS185" s="169">
        <v>0</v>
      </c>
      <c r="AT185" s="169">
        <v>0</v>
      </c>
      <c r="AU185" s="235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695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/>
      <c r="AO186" s="63">
        <v>0</v>
      </c>
      <c r="AP186" s="59">
        <v>0</v>
      </c>
      <c r="AQ186" s="63">
        <v>0</v>
      </c>
      <c r="AR186" s="59">
        <v>0</v>
      </c>
      <c r="AS186" s="59">
        <v>0</v>
      </c>
      <c r="AT186" s="59">
        <v>0</v>
      </c>
      <c r="AU186" s="235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22598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A6" sqref="A6:AD6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",[12]NOMBRE!B2," - ","( ",[12]NOMBRE!C2,[12]NOMBRE!D2,[12]NOMBRE!E2,[12]NOMBRE!F2,[12]NOMBRE!G2,"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",[12]NOMBRE!B6," - ","( ",[12]NOMBRE!C6,[12]NOMBRE!D6," )")</f>
        <v>MES: SEPTIEMBRE - ( 09 )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",[12]NOMBRE!B7)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094" t="s">
        <v>234</v>
      </c>
      <c r="C8" s="1095"/>
      <c r="D8" s="1095"/>
      <c r="E8" s="1095"/>
      <c r="F8" s="1095"/>
      <c r="G8" s="1095"/>
      <c r="H8" s="1095"/>
      <c r="I8" s="1095"/>
      <c r="J8" s="1095"/>
      <c r="K8" s="1095"/>
      <c r="L8" s="1095"/>
      <c r="M8" s="1095"/>
      <c r="N8" s="1095"/>
      <c r="O8" s="1095"/>
      <c r="P8" s="1095"/>
      <c r="Q8" s="1095"/>
      <c r="R8" s="1095"/>
      <c r="S8" s="1095"/>
      <c r="T8" s="1095"/>
      <c r="U8" s="1095"/>
      <c r="V8" s="1096"/>
      <c r="W8" s="1008" t="s">
        <v>5</v>
      </c>
      <c r="X8" s="916"/>
      <c r="Y8" s="916"/>
      <c r="Z8" s="916"/>
      <c r="AA8" s="916"/>
      <c r="AB8" s="916"/>
      <c r="AC8" s="916"/>
      <c r="AD8" s="917"/>
      <c r="AE8" s="1097" t="s">
        <v>6</v>
      </c>
      <c r="AF8" s="1097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980"/>
      <c r="B9" s="1098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098" t="s">
        <v>9</v>
      </c>
      <c r="U9" s="1099" t="s">
        <v>10</v>
      </c>
      <c r="V9" s="1100"/>
      <c r="W9" s="1101" t="s">
        <v>11</v>
      </c>
      <c r="X9" s="1101"/>
      <c r="Y9" s="1101"/>
      <c r="Z9" s="1100"/>
      <c r="AA9" s="1099" t="s">
        <v>12</v>
      </c>
      <c r="AB9" s="1101"/>
      <c r="AC9" s="1101"/>
      <c r="AD9" s="1100"/>
      <c r="AE9" s="1097"/>
      <c r="AF9" s="1097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754" t="s">
        <v>13</v>
      </c>
      <c r="D10" s="755" t="s">
        <v>14</v>
      </c>
      <c r="E10" s="756" t="s">
        <v>15</v>
      </c>
      <c r="F10" s="756" t="s">
        <v>16</v>
      </c>
      <c r="G10" s="756" t="s">
        <v>17</v>
      </c>
      <c r="H10" s="757" t="s">
        <v>18</v>
      </c>
      <c r="I10" s="757" t="s">
        <v>19</v>
      </c>
      <c r="J10" s="757" t="s">
        <v>20</v>
      </c>
      <c r="K10" s="757" t="s">
        <v>21</v>
      </c>
      <c r="L10" s="757" t="s">
        <v>22</v>
      </c>
      <c r="M10" s="757" t="s">
        <v>23</v>
      </c>
      <c r="N10" s="757" t="s">
        <v>24</v>
      </c>
      <c r="O10" s="757" t="s">
        <v>25</v>
      </c>
      <c r="P10" s="757" t="s">
        <v>26</v>
      </c>
      <c r="Q10" s="757" t="s">
        <v>27</v>
      </c>
      <c r="R10" s="757" t="s">
        <v>28</v>
      </c>
      <c r="S10" s="758" t="s">
        <v>29</v>
      </c>
      <c r="T10" s="921"/>
      <c r="U10" s="807" t="s">
        <v>30</v>
      </c>
      <c r="V10" s="758" t="s">
        <v>31</v>
      </c>
      <c r="W10" s="809" t="s">
        <v>32</v>
      </c>
      <c r="X10" s="759" t="s">
        <v>33</v>
      </c>
      <c r="Y10" s="756" t="s">
        <v>34</v>
      </c>
      <c r="Z10" s="758" t="s">
        <v>35</v>
      </c>
      <c r="AA10" s="759" t="s">
        <v>32</v>
      </c>
      <c r="AB10" s="759" t="s">
        <v>33</v>
      </c>
      <c r="AC10" s="756" t="s">
        <v>34</v>
      </c>
      <c r="AD10" s="758" t="s">
        <v>36</v>
      </c>
      <c r="AE10" s="754" t="s">
        <v>37</v>
      </c>
      <c r="AF10" s="758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370</v>
      </c>
      <c r="C11" s="760">
        <v>167</v>
      </c>
      <c r="D11" s="761">
        <v>77</v>
      </c>
      <c r="E11" s="761">
        <v>107</v>
      </c>
      <c r="F11" s="761">
        <v>19</v>
      </c>
      <c r="G11" s="762">
        <v>0</v>
      </c>
      <c r="H11" s="762">
        <v>0</v>
      </c>
      <c r="I11" s="762">
        <v>0</v>
      </c>
      <c r="J11" s="762">
        <v>0</v>
      </c>
      <c r="K11" s="762">
        <v>0</v>
      </c>
      <c r="L11" s="762">
        <v>0</v>
      </c>
      <c r="M11" s="762">
        <v>0</v>
      </c>
      <c r="N11" s="762">
        <v>0</v>
      </c>
      <c r="O11" s="762">
        <v>0</v>
      </c>
      <c r="P11" s="762">
        <v>0</v>
      </c>
      <c r="Q11" s="762">
        <v>0</v>
      </c>
      <c r="R11" s="762">
        <v>0</v>
      </c>
      <c r="S11" s="763">
        <v>0</v>
      </c>
      <c r="T11" s="28">
        <v>370</v>
      </c>
      <c r="U11" s="29">
        <v>160</v>
      </c>
      <c r="V11" s="30">
        <v>210</v>
      </c>
      <c r="W11" s="25">
        <f>SUM(X11+Y11+Z11)</f>
        <v>128</v>
      </c>
      <c r="X11" s="29">
        <v>19</v>
      </c>
      <c r="Y11" s="31">
        <v>109</v>
      </c>
      <c r="Z11" s="30">
        <v>0</v>
      </c>
      <c r="AA11" s="232">
        <f>SUM(AB11+AC11+AD11)</f>
        <v>6</v>
      </c>
      <c r="AB11" s="29">
        <v>1</v>
      </c>
      <c r="AC11" s="31">
        <v>5</v>
      </c>
      <c r="AD11" s="30">
        <v>0</v>
      </c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1211</v>
      </c>
      <c r="C12" s="39">
        <v>0</v>
      </c>
      <c r="D12" s="40">
        <v>0</v>
      </c>
      <c r="E12" s="40">
        <v>0</v>
      </c>
      <c r="F12" s="40">
        <v>19</v>
      </c>
      <c r="G12" s="40">
        <v>21</v>
      </c>
      <c r="H12" s="40">
        <v>53</v>
      </c>
      <c r="I12" s="40">
        <v>71</v>
      </c>
      <c r="J12" s="40">
        <v>63</v>
      </c>
      <c r="K12" s="40">
        <v>67</v>
      </c>
      <c r="L12" s="40">
        <v>66</v>
      </c>
      <c r="M12" s="40">
        <v>102</v>
      </c>
      <c r="N12" s="40">
        <v>116</v>
      </c>
      <c r="O12" s="40">
        <v>139</v>
      </c>
      <c r="P12" s="40">
        <v>130</v>
      </c>
      <c r="Q12" s="40">
        <v>142</v>
      </c>
      <c r="R12" s="40">
        <v>105</v>
      </c>
      <c r="S12" s="34">
        <v>117</v>
      </c>
      <c r="T12" s="41">
        <v>1211</v>
      </c>
      <c r="U12" s="39">
        <v>422</v>
      </c>
      <c r="V12" s="34">
        <v>789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2">
        <f t="shared" ref="AA12:AA37" si="11">SUM(AB12+AC12+AD12)</f>
        <v>326</v>
      </c>
      <c r="AB12" s="39">
        <v>35</v>
      </c>
      <c r="AC12" s="42">
        <v>291</v>
      </c>
      <c r="AD12" s="34">
        <v>0</v>
      </c>
      <c r="AE12" s="33"/>
      <c r="AF12" s="34"/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2">
        <f t="shared" si="11"/>
        <v>0</v>
      </c>
      <c r="AB13" s="39">
        <v>0</v>
      </c>
      <c r="AC13" s="42">
        <v>0</v>
      </c>
      <c r="AD13" s="34">
        <v>0</v>
      </c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46</v>
      </c>
      <c r="C14" s="39">
        <v>23</v>
      </c>
      <c r="D14" s="40">
        <v>14</v>
      </c>
      <c r="E14" s="40">
        <v>7</v>
      </c>
      <c r="F14" s="40">
        <v>2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46</v>
      </c>
      <c r="U14" s="39">
        <v>25</v>
      </c>
      <c r="V14" s="34">
        <v>21</v>
      </c>
      <c r="W14" s="38">
        <f t="shared" si="10"/>
        <v>13</v>
      </c>
      <c r="X14" s="39">
        <v>1</v>
      </c>
      <c r="Y14" s="40">
        <v>12</v>
      </c>
      <c r="Z14" s="34">
        <v>0</v>
      </c>
      <c r="AA14" s="232">
        <f t="shared" si="11"/>
        <v>0</v>
      </c>
      <c r="AB14" s="39">
        <v>0</v>
      </c>
      <c r="AC14" s="42">
        <v>0</v>
      </c>
      <c r="AD14" s="34">
        <v>0</v>
      </c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108</v>
      </c>
      <c r="C15" s="39">
        <v>0</v>
      </c>
      <c r="D15" s="40">
        <v>0</v>
      </c>
      <c r="E15" s="40">
        <v>0</v>
      </c>
      <c r="F15" s="40">
        <v>3</v>
      </c>
      <c r="G15" s="40">
        <v>1</v>
      </c>
      <c r="H15" s="40">
        <v>0</v>
      </c>
      <c r="I15" s="40">
        <v>0</v>
      </c>
      <c r="J15" s="40">
        <v>1</v>
      </c>
      <c r="K15" s="40">
        <v>3</v>
      </c>
      <c r="L15" s="40">
        <v>5</v>
      </c>
      <c r="M15" s="40">
        <v>9</v>
      </c>
      <c r="N15" s="40">
        <v>5</v>
      </c>
      <c r="O15" s="40">
        <v>9</v>
      </c>
      <c r="P15" s="40">
        <v>22</v>
      </c>
      <c r="Q15" s="40">
        <v>16</v>
      </c>
      <c r="R15" s="40">
        <v>14</v>
      </c>
      <c r="S15" s="34">
        <v>20</v>
      </c>
      <c r="T15" s="41">
        <v>108</v>
      </c>
      <c r="U15" s="39">
        <v>52</v>
      </c>
      <c r="V15" s="34">
        <v>56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27</v>
      </c>
      <c r="AB15" s="39">
        <v>11</v>
      </c>
      <c r="AC15" s="42">
        <v>16</v>
      </c>
      <c r="AD15" s="34">
        <v>0</v>
      </c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44</v>
      </c>
      <c r="C16" s="39">
        <v>29</v>
      </c>
      <c r="D16" s="40">
        <v>8</v>
      </c>
      <c r="E16" s="40">
        <v>6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44</v>
      </c>
      <c r="U16" s="39">
        <v>25</v>
      </c>
      <c r="V16" s="34">
        <v>19</v>
      </c>
      <c r="W16" s="38">
        <f t="shared" si="10"/>
        <v>13</v>
      </c>
      <c r="X16" s="39">
        <v>6</v>
      </c>
      <c r="Y16" s="40">
        <v>7</v>
      </c>
      <c r="Z16" s="34">
        <v>0</v>
      </c>
      <c r="AA16" s="45">
        <f t="shared" si="11"/>
        <v>0</v>
      </c>
      <c r="AB16" s="39">
        <v>0</v>
      </c>
      <c r="AC16" s="42">
        <v>0</v>
      </c>
      <c r="AD16" s="34">
        <v>0</v>
      </c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289</v>
      </c>
      <c r="C17" s="39">
        <v>0</v>
      </c>
      <c r="D17" s="40">
        <v>0</v>
      </c>
      <c r="E17" s="40">
        <v>0</v>
      </c>
      <c r="F17" s="40">
        <v>1</v>
      </c>
      <c r="G17" s="40">
        <v>1</v>
      </c>
      <c r="H17" s="40">
        <v>3</v>
      </c>
      <c r="I17" s="40">
        <v>0</v>
      </c>
      <c r="J17" s="40">
        <v>0</v>
      </c>
      <c r="K17" s="40">
        <v>4</v>
      </c>
      <c r="L17" s="40">
        <v>8</v>
      </c>
      <c r="M17" s="40">
        <v>13</v>
      </c>
      <c r="N17" s="40">
        <v>30</v>
      </c>
      <c r="O17" s="40">
        <v>31</v>
      </c>
      <c r="P17" s="40">
        <v>48</v>
      </c>
      <c r="Q17" s="40">
        <v>56</v>
      </c>
      <c r="R17" s="40">
        <v>47</v>
      </c>
      <c r="S17" s="34">
        <v>47</v>
      </c>
      <c r="T17" s="41">
        <v>289</v>
      </c>
      <c r="U17" s="39">
        <v>168</v>
      </c>
      <c r="V17" s="34">
        <v>121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86</v>
      </c>
      <c r="AB17" s="39">
        <v>15</v>
      </c>
      <c r="AC17" s="42">
        <v>71</v>
      </c>
      <c r="AD17" s="34">
        <v>0</v>
      </c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88</v>
      </c>
      <c r="C19" s="39">
        <v>0</v>
      </c>
      <c r="D19" s="40">
        <v>0</v>
      </c>
      <c r="E19" s="40">
        <v>0</v>
      </c>
      <c r="F19" s="40">
        <v>3</v>
      </c>
      <c r="G19" s="40">
        <v>4</v>
      </c>
      <c r="H19" s="40">
        <v>2</v>
      </c>
      <c r="I19" s="40">
        <v>4</v>
      </c>
      <c r="J19" s="40">
        <v>4</v>
      </c>
      <c r="K19" s="40">
        <v>10</v>
      </c>
      <c r="L19" s="40">
        <v>13</v>
      </c>
      <c r="M19" s="40">
        <v>12</v>
      </c>
      <c r="N19" s="40">
        <v>11</v>
      </c>
      <c r="O19" s="40">
        <v>9</v>
      </c>
      <c r="P19" s="40">
        <v>6</v>
      </c>
      <c r="Q19" s="40">
        <v>6</v>
      </c>
      <c r="R19" s="40">
        <v>3</v>
      </c>
      <c r="S19" s="34">
        <v>1</v>
      </c>
      <c r="T19" s="41">
        <v>88</v>
      </c>
      <c r="U19" s="39">
        <v>11</v>
      </c>
      <c r="V19" s="34">
        <v>77</v>
      </c>
      <c r="W19" s="38">
        <f t="shared" si="10"/>
        <v>0</v>
      </c>
      <c r="X19" s="39">
        <v>0</v>
      </c>
      <c r="Y19" s="40">
        <v>0</v>
      </c>
      <c r="Z19" s="34">
        <v>0</v>
      </c>
      <c r="AA19" s="45">
        <f t="shared" si="11"/>
        <v>38</v>
      </c>
      <c r="AB19" s="39">
        <v>7</v>
      </c>
      <c r="AC19" s="42">
        <v>31</v>
      </c>
      <c r="AD19" s="34">
        <v>0</v>
      </c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57</v>
      </c>
      <c r="C21" s="39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2</v>
      </c>
      <c r="J21" s="40">
        <v>3</v>
      </c>
      <c r="K21" s="40">
        <v>1</v>
      </c>
      <c r="L21" s="40">
        <v>2</v>
      </c>
      <c r="M21" s="40">
        <v>10</v>
      </c>
      <c r="N21" s="40">
        <v>6</v>
      </c>
      <c r="O21" s="40">
        <v>11</v>
      </c>
      <c r="P21" s="40">
        <v>6</v>
      </c>
      <c r="Q21" s="40">
        <v>6</v>
      </c>
      <c r="R21" s="40">
        <v>3</v>
      </c>
      <c r="S21" s="34">
        <v>7</v>
      </c>
      <c r="T21" s="41">
        <v>57</v>
      </c>
      <c r="U21" s="39">
        <v>23</v>
      </c>
      <c r="V21" s="34">
        <v>34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30</v>
      </c>
      <c r="AB21" s="39">
        <v>12</v>
      </c>
      <c r="AC21" s="42">
        <v>18</v>
      </c>
      <c r="AD21" s="34">
        <v>0</v>
      </c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75</v>
      </c>
      <c r="C31" s="39">
        <v>4</v>
      </c>
      <c r="D31" s="40">
        <v>2</v>
      </c>
      <c r="E31" s="40">
        <v>3</v>
      </c>
      <c r="F31" s="40">
        <v>4</v>
      </c>
      <c r="G31" s="40">
        <v>2</v>
      </c>
      <c r="H31" s="40">
        <v>2</v>
      </c>
      <c r="I31" s="40">
        <v>1</v>
      </c>
      <c r="J31" s="40">
        <v>2</v>
      </c>
      <c r="K31" s="40">
        <v>3</v>
      </c>
      <c r="L31" s="40">
        <v>1</v>
      </c>
      <c r="M31" s="40">
        <v>4</v>
      </c>
      <c r="N31" s="40">
        <v>9</v>
      </c>
      <c r="O31" s="40">
        <v>13</v>
      </c>
      <c r="P31" s="40">
        <v>5</v>
      </c>
      <c r="Q31" s="40">
        <v>7</v>
      </c>
      <c r="R31" s="40">
        <v>9</v>
      </c>
      <c r="S31" s="34">
        <v>4</v>
      </c>
      <c r="T31" s="41">
        <v>75</v>
      </c>
      <c r="U31" s="39">
        <v>33</v>
      </c>
      <c r="V31" s="34">
        <v>42</v>
      </c>
      <c r="W31" s="38">
        <f t="shared" si="10"/>
        <v>5</v>
      </c>
      <c r="X31" s="39">
        <v>0</v>
      </c>
      <c r="Y31" s="40">
        <v>5</v>
      </c>
      <c r="Z31" s="34">
        <v>0</v>
      </c>
      <c r="AA31" s="45">
        <f t="shared" si="11"/>
        <v>34</v>
      </c>
      <c r="AB31" s="39">
        <v>6</v>
      </c>
      <c r="AC31" s="42">
        <v>28</v>
      </c>
      <c r="AD31" s="34">
        <v>0</v>
      </c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>
        <v>0</v>
      </c>
      <c r="Y35" s="40">
        <v>0</v>
      </c>
      <c r="Z35" s="34">
        <v>0</v>
      </c>
      <c r="AA35" s="45">
        <f t="shared" si="11"/>
        <v>0</v>
      </c>
      <c r="AB35" s="39">
        <v>0</v>
      </c>
      <c r="AC35" s="42">
        <v>0</v>
      </c>
      <c r="AD35" s="34">
        <v>0</v>
      </c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>
        <v>0</v>
      </c>
      <c r="AA36" s="45">
        <f t="shared" si="11"/>
        <v>0</v>
      </c>
      <c r="AB36" s="39">
        <v>0</v>
      </c>
      <c r="AC36" s="42">
        <v>0</v>
      </c>
      <c r="AD36" s="34">
        <v>0</v>
      </c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>
        <v>0</v>
      </c>
      <c r="AA37" s="45">
        <f t="shared" si="11"/>
        <v>0</v>
      </c>
      <c r="AB37" s="39">
        <v>0</v>
      </c>
      <c r="AC37" s="42">
        <v>0</v>
      </c>
      <c r="AD37" s="34">
        <v>0</v>
      </c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126</v>
      </c>
      <c r="C38" s="48">
        <v>35</v>
      </c>
      <c r="D38" s="47">
        <v>50</v>
      </c>
      <c r="E38" s="47">
        <v>32</v>
      </c>
      <c r="F38" s="47">
        <v>9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126</v>
      </c>
      <c r="U38" s="39">
        <v>82</v>
      </c>
      <c r="V38" s="34">
        <v>44</v>
      </c>
      <c r="W38" s="38">
        <f>SUM(X38+Y38+Z38)</f>
        <v>28</v>
      </c>
      <c r="X38" s="39">
        <v>14</v>
      </c>
      <c r="Y38" s="40">
        <v>14</v>
      </c>
      <c r="Z38" s="34">
        <v>0</v>
      </c>
      <c r="AA38" s="45">
        <f>SUM(AB38+AC38+AD38)</f>
        <v>0</v>
      </c>
      <c r="AB38" s="39">
        <v>0</v>
      </c>
      <c r="AC38" s="42">
        <v>0</v>
      </c>
      <c r="AD38" s="34">
        <v>0</v>
      </c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165</v>
      </c>
      <c r="C39" s="48">
        <v>0</v>
      </c>
      <c r="D39" s="47">
        <v>0</v>
      </c>
      <c r="E39" s="47">
        <v>0</v>
      </c>
      <c r="F39" s="40">
        <v>10</v>
      </c>
      <c r="G39" s="40">
        <v>0</v>
      </c>
      <c r="H39" s="40">
        <v>7</v>
      </c>
      <c r="I39" s="40">
        <v>8</v>
      </c>
      <c r="J39" s="40">
        <v>3</v>
      </c>
      <c r="K39" s="40">
        <v>12</v>
      </c>
      <c r="L39" s="40">
        <v>8</v>
      </c>
      <c r="M39" s="40">
        <v>12</v>
      </c>
      <c r="N39" s="40">
        <v>10</v>
      </c>
      <c r="O39" s="40">
        <v>16</v>
      </c>
      <c r="P39" s="40">
        <v>19</v>
      </c>
      <c r="Q39" s="40">
        <v>18</v>
      </c>
      <c r="R39" s="40">
        <v>23</v>
      </c>
      <c r="S39" s="34">
        <v>19</v>
      </c>
      <c r="T39" s="41">
        <v>165</v>
      </c>
      <c r="U39" s="39">
        <v>83</v>
      </c>
      <c r="V39" s="34">
        <v>82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76</v>
      </c>
      <c r="AB39" s="39">
        <v>24</v>
      </c>
      <c r="AC39" s="42">
        <v>52</v>
      </c>
      <c r="AD39" s="34">
        <v>0</v>
      </c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51</v>
      </c>
      <c r="C41" s="48">
        <v>0</v>
      </c>
      <c r="D41" s="47">
        <v>2</v>
      </c>
      <c r="E41" s="47">
        <v>18</v>
      </c>
      <c r="F41" s="40">
        <v>31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51</v>
      </c>
      <c r="U41" s="39">
        <v>16</v>
      </c>
      <c r="V41" s="34">
        <v>35</v>
      </c>
      <c r="W41" s="38">
        <f>SUM(X41+Y41+Z41)</f>
        <v>4</v>
      </c>
      <c r="X41" s="39">
        <v>1</v>
      </c>
      <c r="Y41" s="40">
        <v>3</v>
      </c>
      <c r="Z41" s="34">
        <v>0</v>
      </c>
      <c r="AA41" s="45">
        <f>SUM(AB41+AC41+AD41)</f>
        <v>9</v>
      </c>
      <c r="AB41" s="39">
        <v>3</v>
      </c>
      <c r="AC41" s="42">
        <v>6</v>
      </c>
      <c r="AD41" s="34">
        <v>0</v>
      </c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192</v>
      </c>
      <c r="C42" s="39">
        <v>0</v>
      </c>
      <c r="D42" s="40">
        <v>0</v>
      </c>
      <c r="E42" s="40">
        <v>0</v>
      </c>
      <c r="F42" s="40">
        <v>6</v>
      </c>
      <c r="G42" s="40">
        <v>12</v>
      </c>
      <c r="H42" s="40">
        <v>28</v>
      </c>
      <c r="I42" s="40">
        <v>13</v>
      </c>
      <c r="J42" s="40">
        <v>23</v>
      </c>
      <c r="K42" s="40">
        <v>22</v>
      </c>
      <c r="L42" s="40">
        <v>23</v>
      </c>
      <c r="M42" s="40">
        <v>14</v>
      </c>
      <c r="N42" s="40">
        <v>21</v>
      </c>
      <c r="O42" s="40">
        <v>18</v>
      </c>
      <c r="P42" s="40">
        <v>7</v>
      </c>
      <c r="Q42" s="40">
        <v>3</v>
      </c>
      <c r="R42" s="40">
        <v>2</v>
      </c>
      <c r="S42" s="34">
        <v>0</v>
      </c>
      <c r="T42" s="41">
        <v>192</v>
      </c>
      <c r="U42" s="39">
        <v>84</v>
      </c>
      <c r="V42" s="34">
        <v>108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13</v>
      </c>
      <c r="AB42" s="39">
        <v>2</v>
      </c>
      <c r="AC42" s="42">
        <v>11</v>
      </c>
      <c r="AD42" s="34">
        <v>0</v>
      </c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119</v>
      </c>
      <c r="C43" s="39">
        <v>36</v>
      </c>
      <c r="D43" s="40">
        <v>60</v>
      </c>
      <c r="E43" s="40">
        <v>22</v>
      </c>
      <c r="F43" s="40">
        <v>1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119</v>
      </c>
      <c r="U43" s="39">
        <v>93</v>
      </c>
      <c r="V43" s="34">
        <v>26</v>
      </c>
      <c r="W43" s="38">
        <f t="shared" si="13"/>
        <v>49</v>
      </c>
      <c r="X43" s="39">
        <v>12</v>
      </c>
      <c r="Y43" s="40">
        <v>37</v>
      </c>
      <c r="Z43" s="34">
        <v>0</v>
      </c>
      <c r="AA43" s="45">
        <f t="shared" ref="AA43:AA70" si="14">SUM(AB43+AC43+AD43)</f>
        <v>0</v>
      </c>
      <c r="AB43" s="39">
        <v>0</v>
      </c>
      <c r="AC43" s="42">
        <v>0</v>
      </c>
      <c r="AD43" s="34">
        <v>0</v>
      </c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514</v>
      </c>
      <c r="C44" s="39">
        <v>0</v>
      </c>
      <c r="D44" s="40">
        <v>0</v>
      </c>
      <c r="E44" s="40">
        <v>1</v>
      </c>
      <c r="F44" s="40">
        <v>7</v>
      </c>
      <c r="G44" s="40">
        <v>6</v>
      </c>
      <c r="H44" s="40">
        <v>19</v>
      </c>
      <c r="I44" s="40">
        <v>17</v>
      </c>
      <c r="J44" s="40">
        <v>18</v>
      </c>
      <c r="K44" s="40">
        <v>48</v>
      </c>
      <c r="L44" s="40">
        <v>49</v>
      </c>
      <c r="M44" s="40">
        <v>39</v>
      </c>
      <c r="N44" s="40">
        <v>47</v>
      </c>
      <c r="O44" s="40">
        <v>56</v>
      </c>
      <c r="P44" s="40">
        <v>57</v>
      </c>
      <c r="Q44" s="40">
        <v>67</v>
      </c>
      <c r="R44" s="40">
        <v>43</v>
      </c>
      <c r="S44" s="34">
        <v>40</v>
      </c>
      <c r="T44" s="41">
        <v>514</v>
      </c>
      <c r="U44" s="39">
        <v>141</v>
      </c>
      <c r="V44" s="34">
        <v>373</v>
      </c>
      <c r="W44" s="38">
        <f t="shared" si="13"/>
        <v>0</v>
      </c>
      <c r="X44" s="39">
        <v>0</v>
      </c>
      <c r="Y44" s="40">
        <v>0</v>
      </c>
      <c r="Z44" s="34">
        <v>0</v>
      </c>
      <c r="AA44" s="45">
        <f t="shared" si="14"/>
        <v>202</v>
      </c>
      <c r="AB44" s="39">
        <v>55</v>
      </c>
      <c r="AC44" s="42">
        <v>147</v>
      </c>
      <c r="AD44" s="34">
        <v>0</v>
      </c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57</v>
      </c>
      <c r="C50" s="39">
        <v>0</v>
      </c>
      <c r="D50" s="40">
        <v>0</v>
      </c>
      <c r="E50" s="40">
        <v>0</v>
      </c>
      <c r="F50" s="40">
        <v>4</v>
      </c>
      <c r="G50" s="40">
        <v>1</v>
      </c>
      <c r="H50" s="40">
        <v>2</v>
      </c>
      <c r="I50" s="40">
        <v>4</v>
      </c>
      <c r="J50" s="40">
        <v>3</v>
      </c>
      <c r="K50" s="40">
        <v>0</v>
      </c>
      <c r="L50" s="40">
        <v>2</v>
      </c>
      <c r="M50" s="40">
        <v>8</v>
      </c>
      <c r="N50" s="40">
        <v>6</v>
      </c>
      <c r="O50" s="40">
        <v>8</v>
      </c>
      <c r="P50" s="40">
        <v>9</v>
      </c>
      <c r="Q50" s="40">
        <v>6</v>
      </c>
      <c r="R50" s="40">
        <v>3</v>
      </c>
      <c r="S50" s="34">
        <v>1</v>
      </c>
      <c r="T50" s="41">
        <v>57</v>
      </c>
      <c r="U50" s="39">
        <v>19</v>
      </c>
      <c r="V50" s="34">
        <v>38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21</v>
      </c>
      <c r="AB50" s="39">
        <v>2</v>
      </c>
      <c r="AC50" s="42">
        <v>19</v>
      </c>
      <c r="AD50" s="34">
        <v>0</v>
      </c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31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2</v>
      </c>
      <c r="K51" s="40">
        <v>0</v>
      </c>
      <c r="L51" s="40">
        <v>5</v>
      </c>
      <c r="M51" s="40">
        <v>3</v>
      </c>
      <c r="N51" s="40">
        <v>3</v>
      </c>
      <c r="O51" s="40">
        <v>7</v>
      </c>
      <c r="P51" s="40">
        <v>3</v>
      </c>
      <c r="Q51" s="40">
        <v>5</v>
      </c>
      <c r="R51" s="40">
        <v>2</v>
      </c>
      <c r="S51" s="34">
        <v>1</v>
      </c>
      <c r="T51" s="41">
        <v>18</v>
      </c>
      <c r="U51" s="39">
        <v>12</v>
      </c>
      <c r="V51" s="34">
        <v>19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23</v>
      </c>
      <c r="AB51" s="39">
        <v>6</v>
      </c>
      <c r="AC51" s="42">
        <v>17</v>
      </c>
      <c r="AD51" s="34">
        <v>0</v>
      </c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34"/>
      <c r="T52" s="41"/>
      <c r="U52" s="39"/>
      <c r="V52" s="34"/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34"/>
      <c r="T53" s="41"/>
      <c r="U53" s="39"/>
      <c r="V53" s="34"/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253</v>
      </c>
      <c r="C54" s="39">
        <v>1</v>
      </c>
      <c r="D54" s="40">
        <v>0</v>
      </c>
      <c r="E54" s="40">
        <v>0</v>
      </c>
      <c r="F54" s="40">
        <v>2</v>
      </c>
      <c r="G54" s="40">
        <v>0</v>
      </c>
      <c r="H54" s="40">
        <v>1</v>
      </c>
      <c r="I54" s="40">
        <v>3</v>
      </c>
      <c r="J54" s="40">
        <v>3</v>
      </c>
      <c r="K54" s="40">
        <v>7</v>
      </c>
      <c r="L54" s="40">
        <v>8</v>
      </c>
      <c r="M54" s="40">
        <v>10</v>
      </c>
      <c r="N54" s="40">
        <v>16</v>
      </c>
      <c r="O54" s="40">
        <v>30</v>
      </c>
      <c r="P54" s="40">
        <v>45</v>
      </c>
      <c r="Q54" s="40">
        <v>47</v>
      </c>
      <c r="R54" s="40">
        <v>44</v>
      </c>
      <c r="S54" s="34">
        <v>36</v>
      </c>
      <c r="T54" s="41">
        <v>253</v>
      </c>
      <c r="U54" s="39">
        <v>124</v>
      </c>
      <c r="V54" s="34">
        <v>129</v>
      </c>
      <c r="W54" s="38">
        <f t="shared" si="13"/>
        <v>0</v>
      </c>
      <c r="X54" s="39">
        <v>0</v>
      </c>
      <c r="Y54" s="40">
        <v>0</v>
      </c>
      <c r="Z54" s="34">
        <v>0</v>
      </c>
      <c r="AA54" s="45">
        <f t="shared" si="14"/>
        <v>134</v>
      </c>
      <c r="AB54" s="39">
        <v>1</v>
      </c>
      <c r="AC54" s="42">
        <v>133</v>
      </c>
      <c r="AD54" s="34">
        <v>0</v>
      </c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200</v>
      </c>
      <c r="C55" s="39">
        <v>0</v>
      </c>
      <c r="D55" s="40">
        <v>0</v>
      </c>
      <c r="E55" s="40">
        <v>1</v>
      </c>
      <c r="F55" s="40">
        <v>4</v>
      </c>
      <c r="G55" s="40">
        <v>37</v>
      </c>
      <c r="H55" s="40">
        <v>49</v>
      </c>
      <c r="I55" s="40">
        <v>52</v>
      </c>
      <c r="J55" s="40">
        <v>44</v>
      </c>
      <c r="K55" s="40">
        <v>13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200</v>
      </c>
      <c r="U55" s="39">
        <v>0</v>
      </c>
      <c r="V55" s="34">
        <v>200</v>
      </c>
      <c r="W55" s="38">
        <f t="shared" si="13"/>
        <v>0</v>
      </c>
      <c r="X55" s="39">
        <v>0</v>
      </c>
      <c r="Y55" s="40">
        <v>0</v>
      </c>
      <c r="Z55" s="34">
        <v>0</v>
      </c>
      <c r="AA55" s="45">
        <f t="shared" si="14"/>
        <v>85</v>
      </c>
      <c r="AB55" s="39">
        <v>30</v>
      </c>
      <c r="AC55" s="42">
        <v>55</v>
      </c>
      <c r="AD55" s="34">
        <v>0</v>
      </c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70</v>
      </c>
      <c r="C56" s="39">
        <v>1</v>
      </c>
      <c r="D56" s="40">
        <v>23</v>
      </c>
      <c r="E56" s="40">
        <v>32</v>
      </c>
      <c r="F56" s="40">
        <v>14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70</v>
      </c>
      <c r="U56" s="39">
        <v>0</v>
      </c>
      <c r="V56" s="34">
        <v>70</v>
      </c>
      <c r="W56" s="38">
        <f t="shared" si="13"/>
        <v>21</v>
      </c>
      <c r="X56" s="39">
        <v>7</v>
      </c>
      <c r="Y56" s="40">
        <v>14</v>
      </c>
      <c r="Z56" s="34">
        <v>0</v>
      </c>
      <c r="AA56" s="45">
        <f t="shared" si="14"/>
        <v>4</v>
      </c>
      <c r="AB56" s="39">
        <v>0</v>
      </c>
      <c r="AC56" s="42">
        <v>4</v>
      </c>
      <c r="AD56" s="34">
        <v>0</v>
      </c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658</v>
      </c>
      <c r="C57" s="39">
        <v>0</v>
      </c>
      <c r="D57" s="40">
        <v>0</v>
      </c>
      <c r="E57" s="40">
        <v>0</v>
      </c>
      <c r="F57" s="40">
        <v>9</v>
      </c>
      <c r="G57" s="40">
        <v>23</v>
      </c>
      <c r="H57" s="40">
        <v>44</v>
      </c>
      <c r="I57" s="40">
        <v>76</v>
      </c>
      <c r="J57" s="40">
        <v>63</v>
      </c>
      <c r="K57" s="40">
        <v>76</v>
      </c>
      <c r="L57" s="40">
        <v>77</v>
      </c>
      <c r="M57" s="40">
        <v>96</v>
      </c>
      <c r="N57" s="40">
        <v>59</v>
      </c>
      <c r="O57" s="40">
        <v>43</v>
      </c>
      <c r="P57" s="40">
        <v>33</v>
      </c>
      <c r="Q57" s="40">
        <v>38</v>
      </c>
      <c r="R57" s="40">
        <v>13</v>
      </c>
      <c r="S57" s="34">
        <v>8</v>
      </c>
      <c r="T57" s="41">
        <v>658</v>
      </c>
      <c r="U57" s="39">
        <v>1</v>
      </c>
      <c r="V57" s="34">
        <v>657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277</v>
      </c>
      <c r="AB57" s="39">
        <v>36</v>
      </c>
      <c r="AC57" s="42">
        <v>240</v>
      </c>
      <c r="AD57" s="34">
        <v>1</v>
      </c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244</v>
      </c>
      <c r="C58" s="39">
        <v>14</v>
      </c>
      <c r="D58" s="40">
        <v>2</v>
      </c>
      <c r="E58" s="40">
        <v>8</v>
      </c>
      <c r="F58" s="40">
        <v>1</v>
      </c>
      <c r="G58" s="40">
        <v>2</v>
      </c>
      <c r="H58" s="40">
        <v>0</v>
      </c>
      <c r="I58" s="40">
        <v>0</v>
      </c>
      <c r="J58" s="40">
        <v>4</v>
      </c>
      <c r="K58" s="40">
        <v>14</v>
      </c>
      <c r="L58" s="40">
        <v>8</v>
      </c>
      <c r="M58" s="40">
        <v>10</v>
      </c>
      <c r="N58" s="40">
        <v>16</v>
      </c>
      <c r="O58" s="40">
        <v>25</v>
      </c>
      <c r="P58" s="40">
        <v>39</v>
      </c>
      <c r="Q58" s="40">
        <v>28</v>
      </c>
      <c r="R58" s="40">
        <v>43</v>
      </c>
      <c r="S58" s="34">
        <v>30</v>
      </c>
      <c r="T58" s="41">
        <v>244</v>
      </c>
      <c r="U58" s="39">
        <v>109</v>
      </c>
      <c r="V58" s="34">
        <v>135</v>
      </c>
      <c r="W58" s="38">
        <f t="shared" si="13"/>
        <v>13</v>
      </c>
      <c r="X58" s="39">
        <v>1</v>
      </c>
      <c r="Y58" s="40">
        <v>12</v>
      </c>
      <c r="Z58" s="34">
        <v>0</v>
      </c>
      <c r="AA58" s="45">
        <f t="shared" si="14"/>
        <v>95</v>
      </c>
      <c r="AB58" s="39">
        <v>12</v>
      </c>
      <c r="AC58" s="42">
        <v>83</v>
      </c>
      <c r="AD58" s="34">
        <v>0</v>
      </c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287</v>
      </c>
      <c r="C59" s="39">
        <v>32</v>
      </c>
      <c r="D59" s="40">
        <v>44</v>
      </c>
      <c r="E59" s="40">
        <v>20</v>
      </c>
      <c r="F59" s="40">
        <v>12</v>
      </c>
      <c r="G59" s="40">
        <v>13</v>
      </c>
      <c r="H59" s="40">
        <v>5</v>
      </c>
      <c r="I59" s="40">
        <v>10</v>
      </c>
      <c r="J59" s="40">
        <v>6</v>
      </c>
      <c r="K59" s="40">
        <v>7</v>
      </c>
      <c r="L59" s="40">
        <v>9</v>
      </c>
      <c r="M59" s="40">
        <v>10</v>
      </c>
      <c r="N59" s="40">
        <v>9</v>
      </c>
      <c r="O59" s="40">
        <v>18</v>
      </c>
      <c r="P59" s="40">
        <v>18</v>
      </c>
      <c r="Q59" s="40">
        <v>23</v>
      </c>
      <c r="R59" s="40">
        <v>25</v>
      </c>
      <c r="S59" s="34">
        <v>26</v>
      </c>
      <c r="T59" s="41">
        <v>287</v>
      </c>
      <c r="U59" s="39">
        <v>139</v>
      </c>
      <c r="V59" s="34">
        <v>148</v>
      </c>
      <c r="W59" s="38">
        <f t="shared" si="13"/>
        <v>36</v>
      </c>
      <c r="X59" s="39">
        <v>6</v>
      </c>
      <c r="Y59" s="40">
        <v>30</v>
      </c>
      <c r="Z59" s="34">
        <v>0</v>
      </c>
      <c r="AA59" s="45">
        <f t="shared" si="14"/>
        <v>103</v>
      </c>
      <c r="AB59" s="39">
        <v>20</v>
      </c>
      <c r="AC59" s="42">
        <v>83</v>
      </c>
      <c r="AD59" s="34">
        <v>0</v>
      </c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244</v>
      </c>
      <c r="C60" s="39">
        <v>102</v>
      </c>
      <c r="D60" s="40">
        <v>43</v>
      </c>
      <c r="E60" s="40">
        <v>91</v>
      </c>
      <c r="F60" s="40">
        <v>8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244</v>
      </c>
      <c r="U60" s="39">
        <v>108</v>
      </c>
      <c r="V60" s="34">
        <v>136</v>
      </c>
      <c r="W60" s="38">
        <f t="shared" si="13"/>
        <v>131</v>
      </c>
      <c r="X60" s="39">
        <v>22</v>
      </c>
      <c r="Y60" s="40">
        <v>109</v>
      </c>
      <c r="Z60" s="34">
        <v>0</v>
      </c>
      <c r="AA60" s="45">
        <f t="shared" si="14"/>
        <v>0</v>
      </c>
      <c r="AB60" s="39">
        <v>0</v>
      </c>
      <c r="AC60" s="42">
        <v>0</v>
      </c>
      <c r="AD60" s="34">
        <v>0</v>
      </c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575</v>
      </c>
      <c r="C61" s="39">
        <v>0</v>
      </c>
      <c r="D61" s="40">
        <v>0</v>
      </c>
      <c r="E61" s="40">
        <v>0</v>
      </c>
      <c r="F61" s="40">
        <v>34</v>
      </c>
      <c r="G61" s="40">
        <v>19</v>
      </c>
      <c r="H61" s="40">
        <v>18</v>
      </c>
      <c r="I61" s="40">
        <v>34</v>
      </c>
      <c r="J61" s="40">
        <v>24</v>
      </c>
      <c r="K61" s="40">
        <v>34</v>
      </c>
      <c r="L61" s="40">
        <v>37</v>
      </c>
      <c r="M61" s="40">
        <v>41</v>
      </c>
      <c r="N61" s="40">
        <v>66</v>
      </c>
      <c r="O61" s="40">
        <v>70</v>
      </c>
      <c r="P61" s="40">
        <v>64</v>
      </c>
      <c r="Q61" s="40">
        <v>63</v>
      </c>
      <c r="R61" s="40">
        <v>48</v>
      </c>
      <c r="S61" s="34">
        <v>23</v>
      </c>
      <c r="T61" s="41">
        <v>575</v>
      </c>
      <c r="U61" s="39">
        <v>242</v>
      </c>
      <c r="V61" s="34">
        <v>333</v>
      </c>
      <c r="W61" s="38">
        <f>SUM(X61+Y61+Z61)</f>
        <v>0</v>
      </c>
      <c r="X61" s="39">
        <v>0</v>
      </c>
      <c r="Y61" s="40">
        <v>0</v>
      </c>
      <c r="Z61" s="34">
        <v>0</v>
      </c>
      <c r="AA61" s="45">
        <f t="shared" si="14"/>
        <v>215</v>
      </c>
      <c r="AB61" s="39">
        <v>63</v>
      </c>
      <c r="AC61" s="42">
        <v>152</v>
      </c>
      <c r="AD61" s="34">
        <v>0</v>
      </c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34"/>
      <c r="T62" s="41"/>
      <c r="U62" s="39"/>
      <c r="V62" s="34"/>
      <c r="W62" s="38">
        <f t="shared" si="13"/>
        <v>0</v>
      </c>
      <c r="X62" s="39">
        <v>0</v>
      </c>
      <c r="Y62" s="40">
        <v>0</v>
      </c>
      <c r="Z62" s="34">
        <v>0</v>
      </c>
      <c r="AA62" s="45">
        <f t="shared" si="14"/>
        <v>0</v>
      </c>
      <c r="AB62" s="39">
        <v>0</v>
      </c>
      <c r="AC62" s="42">
        <v>0</v>
      </c>
      <c r="AD62" s="34">
        <v>0</v>
      </c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127</v>
      </c>
      <c r="C63" s="39">
        <v>0</v>
      </c>
      <c r="D63" s="40">
        <v>0</v>
      </c>
      <c r="E63" s="40">
        <v>0</v>
      </c>
      <c r="F63" s="40">
        <v>1</v>
      </c>
      <c r="G63" s="40">
        <v>3</v>
      </c>
      <c r="H63" s="40">
        <v>4</v>
      </c>
      <c r="I63" s="40">
        <v>4</v>
      </c>
      <c r="J63" s="40">
        <v>3</v>
      </c>
      <c r="K63" s="40">
        <v>6</v>
      </c>
      <c r="L63" s="40">
        <v>4</v>
      </c>
      <c r="M63" s="40">
        <v>6</v>
      </c>
      <c r="N63" s="40">
        <v>11</v>
      </c>
      <c r="O63" s="40">
        <v>15</v>
      </c>
      <c r="P63" s="40">
        <v>15</v>
      </c>
      <c r="Q63" s="40">
        <v>22</v>
      </c>
      <c r="R63" s="40">
        <v>15</v>
      </c>
      <c r="S63" s="34">
        <v>18</v>
      </c>
      <c r="T63" s="41">
        <v>127</v>
      </c>
      <c r="U63" s="39">
        <v>115</v>
      </c>
      <c r="V63" s="34">
        <v>12</v>
      </c>
      <c r="W63" s="38">
        <f t="shared" si="13"/>
        <v>0</v>
      </c>
      <c r="X63" s="39">
        <v>0</v>
      </c>
      <c r="Y63" s="40">
        <v>0</v>
      </c>
      <c r="Z63" s="34">
        <v>0</v>
      </c>
      <c r="AA63" s="45">
        <f t="shared" si="14"/>
        <v>38</v>
      </c>
      <c r="AB63" s="39">
        <v>3</v>
      </c>
      <c r="AC63" s="42">
        <v>35</v>
      </c>
      <c r="AD63" s="34">
        <v>0</v>
      </c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34">
        <v>0</v>
      </c>
      <c r="T64" s="41">
        <v>0</v>
      </c>
      <c r="U64" s="39">
        <v>0</v>
      </c>
      <c r="V64" s="34">
        <v>0</v>
      </c>
      <c r="W64" s="38">
        <f t="shared" si="13"/>
        <v>0</v>
      </c>
      <c r="X64" s="39">
        <v>0</v>
      </c>
      <c r="Y64" s="40">
        <v>0</v>
      </c>
      <c r="Z64" s="34">
        <v>0</v>
      </c>
      <c r="AA64" s="45">
        <f t="shared" si="14"/>
        <v>0</v>
      </c>
      <c r="AB64" s="39">
        <v>0</v>
      </c>
      <c r="AC64" s="42">
        <v>0</v>
      </c>
      <c r="AD64" s="34">
        <v>0</v>
      </c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26</v>
      </c>
      <c r="C65" s="39">
        <v>0</v>
      </c>
      <c r="D65" s="40">
        <v>0</v>
      </c>
      <c r="E65" s="40">
        <v>0</v>
      </c>
      <c r="F65" s="40">
        <v>0</v>
      </c>
      <c r="G65" s="40">
        <v>1</v>
      </c>
      <c r="H65" s="40">
        <v>5</v>
      </c>
      <c r="I65" s="40">
        <v>2</v>
      </c>
      <c r="J65" s="40">
        <v>4</v>
      </c>
      <c r="K65" s="40">
        <v>1</v>
      </c>
      <c r="L65" s="40">
        <v>3</v>
      </c>
      <c r="M65" s="40">
        <v>3</v>
      </c>
      <c r="N65" s="40">
        <v>4</v>
      </c>
      <c r="O65" s="40">
        <v>1</v>
      </c>
      <c r="P65" s="40">
        <v>0</v>
      </c>
      <c r="Q65" s="40">
        <v>0</v>
      </c>
      <c r="R65" s="40">
        <v>2</v>
      </c>
      <c r="S65" s="34">
        <v>0</v>
      </c>
      <c r="T65" s="41">
        <v>26</v>
      </c>
      <c r="U65" s="39">
        <v>3</v>
      </c>
      <c r="V65" s="34">
        <v>23</v>
      </c>
      <c r="W65" s="38">
        <f t="shared" si="13"/>
        <v>0</v>
      </c>
      <c r="X65" s="39">
        <v>0</v>
      </c>
      <c r="Y65" s="40">
        <v>0</v>
      </c>
      <c r="Z65" s="34">
        <v>0</v>
      </c>
      <c r="AA65" s="45">
        <f t="shared" si="14"/>
        <v>17</v>
      </c>
      <c r="AB65" s="39">
        <v>0</v>
      </c>
      <c r="AC65" s="42">
        <v>17</v>
      </c>
      <c r="AD65" s="34">
        <v>0</v>
      </c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>
        <v>0</v>
      </c>
      <c r="Y66" s="40">
        <v>0</v>
      </c>
      <c r="Z66" s="34">
        <v>0</v>
      </c>
      <c r="AA66" s="45">
        <f t="shared" si="14"/>
        <v>0</v>
      </c>
      <c r="AB66" s="39">
        <v>0</v>
      </c>
      <c r="AC66" s="42">
        <v>0</v>
      </c>
      <c r="AD66" s="34">
        <v>0</v>
      </c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>
        <v>0</v>
      </c>
      <c r="Y67" s="40">
        <v>0</v>
      </c>
      <c r="Z67" s="34">
        <v>0</v>
      </c>
      <c r="AA67" s="45">
        <f t="shared" si="14"/>
        <v>0</v>
      </c>
      <c r="AB67" s="39">
        <v>0</v>
      </c>
      <c r="AC67" s="42">
        <v>0</v>
      </c>
      <c r="AD67" s="34">
        <v>0</v>
      </c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>
        <v>0</v>
      </c>
      <c r="Y68" s="40">
        <v>0</v>
      </c>
      <c r="Z68" s="34">
        <v>0</v>
      </c>
      <c r="AA68" s="45">
        <f t="shared" si="14"/>
        <v>0</v>
      </c>
      <c r="AB68" s="39">
        <v>0</v>
      </c>
      <c r="AC68" s="42">
        <v>0</v>
      </c>
      <c r="AD68" s="34">
        <v>0</v>
      </c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>
        <v>0</v>
      </c>
      <c r="Y69" s="40">
        <v>0</v>
      </c>
      <c r="Z69" s="34">
        <v>0</v>
      </c>
      <c r="AA69" s="54">
        <f t="shared" si="14"/>
        <v>0</v>
      </c>
      <c r="AB69" s="39">
        <v>0</v>
      </c>
      <c r="AC69" s="42">
        <v>0</v>
      </c>
      <c r="AD69" s="34">
        <v>0</v>
      </c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2" t="s">
        <v>98</v>
      </c>
      <c r="B70" s="233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>
        <v>0</v>
      </c>
      <c r="Y70" s="57">
        <v>0</v>
      </c>
      <c r="Z70" s="58">
        <v>0</v>
      </c>
      <c r="AA70" s="62">
        <f t="shared" si="14"/>
        <v>0</v>
      </c>
      <c r="AB70" s="56">
        <v>0</v>
      </c>
      <c r="AC70" s="63">
        <v>0</v>
      </c>
      <c r="AD70" s="58">
        <v>0</v>
      </c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806" t="s">
        <v>99</v>
      </c>
      <c r="B71" s="764">
        <f t="shared" ref="B71:AA71" si="15">SUM(B11:B70)</f>
        <v>6227</v>
      </c>
      <c r="C71" s="66">
        <f>SUM(C11:C70)</f>
        <v>444</v>
      </c>
      <c r="D71" s="67">
        <f t="shared" si="15"/>
        <v>325</v>
      </c>
      <c r="E71" s="67">
        <f t="shared" si="15"/>
        <v>348</v>
      </c>
      <c r="F71" s="67">
        <f t="shared" si="15"/>
        <v>205</v>
      </c>
      <c r="G71" s="67">
        <f t="shared" si="15"/>
        <v>146</v>
      </c>
      <c r="H71" s="67">
        <f t="shared" si="15"/>
        <v>242</v>
      </c>
      <c r="I71" s="67">
        <f t="shared" si="15"/>
        <v>301</v>
      </c>
      <c r="J71" s="67">
        <f t="shared" si="15"/>
        <v>273</v>
      </c>
      <c r="K71" s="67">
        <f t="shared" si="15"/>
        <v>328</v>
      </c>
      <c r="L71" s="67">
        <f t="shared" si="15"/>
        <v>328</v>
      </c>
      <c r="M71" s="67">
        <f t="shared" si="15"/>
        <v>402</v>
      </c>
      <c r="N71" s="67">
        <f t="shared" si="15"/>
        <v>445</v>
      </c>
      <c r="O71" s="67">
        <f t="shared" si="15"/>
        <v>519</v>
      </c>
      <c r="P71" s="67">
        <f t="shared" si="15"/>
        <v>526</v>
      </c>
      <c r="Q71" s="67">
        <f t="shared" si="15"/>
        <v>553</v>
      </c>
      <c r="R71" s="67">
        <f t="shared" si="15"/>
        <v>444</v>
      </c>
      <c r="S71" s="68">
        <f t="shared" si="15"/>
        <v>398</v>
      </c>
      <c r="T71" s="69">
        <f t="shared" si="15"/>
        <v>6214</v>
      </c>
      <c r="U71" s="70">
        <f t="shared" si="15"/>
        <v>2290</v>
      </c>
      <c r="V71" s="68">
        <f t="shared" si="15"/>
        <v>3937</v>
      </c>
      <c r="W71" s="70">
        <f t="shared" si="15"/>
        <v>441</v>
      </c>
      <c r="X71" s="70">
        <f t="shared" si="15"/>
        <v>89</v>
      </c>
      <c r="Y71" s="67">
        <f t="shared" si="15"/>
        <v>352</v>
      </c>
      <c r="Z71" s="69">
        <f t="shared" si="15"/>
        <v>0</v>
      </c>
      <c r="AA71" s="71">
        <f t="shared" si="15"/>
        <v>1859</v>
      </c>
      <c r="AB71" s="70">
        <f>SUM(AB11:AB70)</f>
        <v>344</v>
      </c>
      <c r="AC71" s="67">
        <f>SUM(AC11:AC70)</f>
        <v>1514</v>
      </c>
      <c r="AD71" s="68">
        <f>SUM(AD11:AD70)</f>
        <v>1</v>
      </c>
      <c r="AE71" s="72">
        <f>SUM(AE11:AE70)</f>
        <v>0</v>
      </c>
      <c r="AF71" s="73">
        <f>SUM(AF11:AF70)</f>
        <v>0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4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098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098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098" t="s">
        <v>112</v>
      </c>
      <c r="AE73" s="1020" t="s">
        <v>113</v>
      </c>
      <c r="AF73" s="939"/>
      <c r="AG73" s="1102" t="s">
        <v>114</v>
      </c>
      <c r="AH73" s="1102"/>
      <c r="AI73" s="1102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989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989"/>
      <c r="X74" s="912"/>
      <c r="Y74" s="921"/>
      <c r="Z74" s="912"/>
      <c r="AA74" s="921"/>
      <c r="AB74" s="912"/>
      <c r="AC74" s="921"/>
      <c r="AD74" s="989"/>
      <c r="AE74" s="940"/>
      <c r="AF74" s="941"/>
      <c r="AG74" s="1102"/>
      <c r="AH74" s="1102"/>
      <c r="AI74" s="1102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800" t="s">
        <v>32</v>
      </c>
      <c r="C75" s="765" t="s">
        <v>33</v>
      </c>
      <c r="D75" s="766" t="s">
        <v>115</v>
      </c>
      <c r="E75" s="767" t="s">
        <v>36</v>
      </c>
      <c r="F75" s="804" t="s">
        <v>32</v>
      </c>
      <c r="G75" s="765" t="s">
        <v>33</v>
      </c>
      <c r="H75" s="766" t="s">
        <v>115</v>
      </c>
      <c r="I75" s="767" t="s">
        <v>36</v>
      </c>
      <c r="J75" s="800" t="s">
        <v>32</v>
      </c>
      <c r="K75" s="765" t="s">
        <v>33</v>
      </c>
      <c r="L75" s="766" t="s">
        <v>115</v>
      </c>
      <c r="M75" s="766" t="s">
        <v>36</v>
      </c>
      <c r="N75" s="810" t="s">
        <v>32</v>
      </c>
      <c r="O75" s="768" t="s">
        <v>11</v>
      </c>
      <c r="P75" s="801" t="s">
        <v>116</v>
      </c>
      <c r="Q75" s="754" t="s">
        <v>37</v>
      </c>
      <c r="R75" s="758" t="s">
        <v>38</v>
      </c>
      <c r="S75" s="754" t="s">
        <v>37</v>
      </c>
      <c r="T75" s="758" t="s">
        <v>38</v>
      </c>
      <c r="U75" s="754" t="s">
        <v>117</v>
      </c>
      <c r="V75" s="758" t="s">
        <v>118</v>
      </c>
      <c r="W75" s="920"/>
      <c r="X75" s="754" t="s">
        <v>37</v>
      </c>
      <c r="Y75" s="758" t="s">
        <v>38</v>
      </c>
      <c r="Z75" s="805" t="s">
        <v>119</v>
      </c>
      <c r="AA75" s="805" t="s">
        <v>120</v>
      </c>
      <c r="AB75" s="799" t="s">
        <v>121</v>
      </c>
      <c r="AC75" s="799" t="s">
        <v>122</v>
      </c>
      <c r="AD75" s="920"/>
      <c r="AE75" s="769" t="s">
        <v>11</v>
      </c>
      <c r="AF75" s="811" t="s">
        <v>116</v>
      </c>
      <c r="AG75" s="770" t="s">
        <v>123</v>
      </c>
      <c r="AH75" s="771" t="s">
        <v>124</v>
      </c>
      <c r="AI75" s="812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813">
        <f>SUM(C76:E76)</f>
        <v>0</v>
      </c>
      <c r="C76" s="814"/>
      <c r="D76" s="815"/>
      <c r="E76" s="815"/>
      <c r="F76" s="813">
        <f>SUM(G76:I76)</f>
        <v>0</v>
      </c>
      <c r="G76" s="814"/>
      <c r="H76" s="815"/>
      <c r="I76" s="815"/>
      <c r="J76" s="813">
        <f>SUM(K76:M76)</f>
        <v>32</v>
      </c>
      <c r="K76" s="814">
        <v>19</v>
      </c>
      <c r="L76" s="815">
        <v>13</v>
      </c>
      <c r="M76" s="816">
        <v>0</v>
      </c>
      <c r="N76" s="772">
        <f>SUM(O76:P76)</f>
        <v>34</v>
      </c>
      <c r="O76" s="99">
        <v>33</v>
      </c>
      <c r="P76" s="100">
        <v>1</v>
      </c>
      <c r="Q76" s="33">
        <v>2</v>
      </c>
      <c r="R76" s="34">
        <v>0</v>
      </c>
      <c r="S76" s="760">
        <v>17</v>
      </c>
      <c r="T76" s="773">
        <v>5</v>
      </c>
      <c r="U76" s="774">
        <v>14</v>
      </c>
      <c r="V76" s="773">
        <v>27</v>
      </c>
      <c r="W76" s="101">
        <v>198</v>
      </c>
      <c r="X76" s="33">
        <v>0</v>
      </c>
      <c r="Y76" s="34">
        <v>0</v>
      </c>
      <c r="Z76" s="30"/>
      <c r="AA76" s="30"/>
      <c r="AB76" s="30">
        <v>0</v>
      </c>
      <c r="AC76" s="30"/>
      <c r="AD76" s="30"/>
      <c r="AE76" s="102"/>
      <c r="AF76" s="103"/>
      <c r="AG76" s="760"/>
      <c r="AH76" s="761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65</v>
      </c>
      <c r="K77" s="105">
        <v>33</v>
      </c>
      <c r="L77" s="106">
        <v>32</v>
      </c>
      <c r="M77" s="107">
        <v>0</v>
      </c>
      <c r="N77" s="108">
        <f t="shared" ref="N77:N135" si="17">SUM(O77:P77)</f>
        <v>71</v>
      </c>
      <c r="O77" s="109">
        <v>1</v>
      </c>
      <c r="P77" s="110">
        <v>70</v>
      </c>
      <c r="Q77" s="33">
        <v>0</v>
      </c>
      <c r="R77" s="34">
        <v>14</v>
      </c>
      <c r="S77" s="39">
        <v>0</v>
      </c>
      <c r="T77" s="34">
        <v>58</v>
      </c>
      <c r="U77" s="42">
        <v>37</v>
      </c>
      <c r="V77" s="34">
        <v>102</v>
      </c>
      <c r="W77" s="101">
        <v>1127</v>
      </c>
      <c r="X77" s="33">
        <v>0</v>
      </c>
      <c r="Y77" s="34">
        <v>33</v>
      </c>
      <c r="Z77" s="30"/>
      <c r="AA77" s="30"/>
      <c r="AB77" s="30">
        <v>0</v>
      </c>
      <c r="AC77" s="30"/>
      <c r="AD77" s="30"/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>
        <v>0</v>
      </c>
      <c r="L78" s="40">
        <v>0</v>
      </c>
      <c r="M78" s="111">
        <v>0</v>
      </c>
      <c r="N78" s="108">
        <f t="shared" si="17"/>
        <v>0</v>
      </c>
      <c r="O78" s="42">
        <v>0</v>
      </c>
      <c r="P78" s="101">
        <v>0</v>
      </c>
      <c r="Q78" s="33">
        <v>0</v>
      </c>
      <c r="R78" s="34">
        <v>0</v>
      </c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/>
      <c r="AA78" s="30"/>
      <c r="AB78" s="30">
        <v>0</v>
      </c>
      <c r="AC78" s="30"/>
      <c r="AD78" s="30"/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>
        <v>0</v>
      </c>
      <c r="L79" s="40">
        <v>0</v>
      </c>
      <c r="M79" s="111">
        <v>0</v>
      </c>
      <c r="N79" s="108">
        <f t="shared" si="17"/>
        <v>0</v>
      </c>
      <c r="O79" s="42">
        <v>0</v>
      </c>
      <c r="P79" s="101">
        <v>0</v>
      </c>
      <c r="Q79" s="33">
        <v>0</v>
      </c>
      <c r="R79" s="34">
        <v>0</v>
      </c>
      <c r="S79" s="39">
        <v>2</v>
      </c>
      <c r="T79" s="34">
        <v>0</v>
      </c>
      <c r="U79" s="42">
        <v>0</v>
      </c>
      <c r="V79" s="34">
        <v>10</v>
      </c>
      <c r="W79" s="101">
        <v>0</v>
      </c>
      <c r="X79" s="33">
        <v>0</v>
      </c>
      <c r="Y79" s="34">
        <v>0</v>
      </c>
      <c r="Z79" s="30"/>
      <c r="AA79" s="30"/>
      <c r="AB79" s="30">
        <v>0</v>
      </c>
      <c r="AC79" s="30"/>
      <c r="AD79" s="30"/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22</v>
      </c>
      <c r="K80" s="39">
        <v>11</v>
      </c>
      <c r="L80" s="40">
        <v>11</v>
      </c>
      <c r="M80" s="111">
        <v>0</v>
      </c>
      <c r="N80" s="108">
        <f t="shared" si="17"/>
        <v>24</v>
      </c>
      <c r="O80" s="42">
        <v>0</v>
      </c>
      <c r="P80" s="101">
        <v>24</v>
      </c>
      <c r="Q80" s="33">
        <v>0</v>
      </c>
      <c r="R80" s="34">
        <v>1</v>
      </c>
      <c r="S80" s="39">
        <v>0</v>
      </c>
      <c r="T80" s="34">
        <v>6</v>
      </c>
      <c r="U80" s="42">
        <v>1</v>
      </c>
      <c r="V80" s="34">
        <v>21</v>
      </c>
      <c r="W80" s="101">
        <v>6</v>
      </c>
      <c r="X80" s="33">
        <v>0</v>
      </c>
      <c r="Y80" s="34">
        <v>3</v>
      </c>
      <c r="Z80" s="30"/>
      <c r="AA80" s="30"/>
      <c r="AB80" s="30">
        <v>0</v>
      </c>
      <c r="AC80" s="30"/>
      <c r="AD80" s="30"/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6</v>
      </c>
      <c r="K81" s="39">
        <v>5</v>
      </c>
      <c r="L81" s="40">
        <v>1</v>
      </c>
      <c r="M81" s="111">
        <v>0</v>
      </c>
      <c r="N81" s="108">
        <f t="shared" si="17"/>
        <v>6</v>
      </c>
      <c r="O81" s="42">
        <v>6</v>
      </c>
      <c r="P81" s="101">
        <v>0</v>
      </c>
      <c r="Q81" s="33">
        <v>0</v>
      </c>
      <c r="R81" s="34">
        <v>0</v>
      </c>
      <c r="S81" s="39">
        <v>3</v>
      </c>
      <c r="T81" s="34">
        <v>0</v>
      </c>
      <c r="U81" s="42">
        <v>0</v>
      </c>
      <c r="V81" s="34">
        <v>0</v>
      </c>
      <c r="W81" s="101">
        <v>46</v>
      </c>
      <c r="X81" s="33">
        <v>7</v>
      </c>
      <c r="Y81" s="34">
        <v>0</v>
      </c>
      <c r="Z81" s="30"/>
      <c r="AA81" s="30"/>
      <c r="AB81" s="30">
        <v>0</v>
      </c>
      <c r="AC81" s="30"/>
      <c r="AD81" s="30"/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30</v>
      </c>
      <c r="K82" s="39">
        <v>21</v>
      </c>
      <c r="L82" s="40">
        <v>9</v>
      </c>
      <c r="M82" s="111">
        <v>0</v>
      </c>
      <c r="N82" s="108">
        <f t="shared" si="17"/>
        <v>30</v>
      </c>
      <c r="O82" s="42">
        <v>0</v>
      </c>
      <c r="P82" s="101">
        <v>30</v>
      </c>
      <c r="Q82" s="33">
        <v>0</v>
      </c>
      <c r="R82" s="34">
        <v>1</v>
      </c>
      <c r="S82" s="39">
        <v>0</v>
      </c>
      <c r="T82" s="34">
        <v>12</v>
      </c>
      <c r="U82" s="42">
        <v>3</v>
      </c>
      <c r="V82" s="34">
        <v>20</v>
      </c>
      <c r="W82" s="101">
        <v>451</v>
      </c>
      <c r="X82" s="33">
        <v>0</v>
      </c>
      <c r="Y82" s="34">
        <v>2</v>
      </c>
      <c r="Z82" s="30"/>
      <c r="AA82" s="30"/>
      <c r="AB82" s="30">
        <v>11</v>
      </c>
      <c r="AC82" s="30"/>
      <c r="AD82" s="30"/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>
        <v>0</v>
      </c>
      <c r="L83" s="40">
        <v>0</v>
      </c>
      <c r="M83" s="111">
        <v>0</v>
      </c>
      <c r="N83" s="108">
        <f t="shared" si="17"/>
        <v>0</v>
      </c>
      <c r="O83" s="42">
        <v>0</v>
      </c>
      <c r="P83" s="101">
        <v>0</v>
      </c>
      <c r="Q83" s="33">
        <v>0</v>
      </c>
      <c r="R83" s="34">
        <v>0</v>
      </c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/>
      <c r="AA83" s="30"/>
      <c r="AB83" s="30">
        <v>0</v>
      </c>
      <c r="AC83" s="30"/>
      <c r="AD83" s="30"/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11</v>
      </c>
      <c r="K84" s="39">
        <v>8</v>
      </c>
      <c r="L84" s="40">
        <v>3</v>
      </c>
      <c r="M84" s="111">
        <v>0</v>
      </c>
      <c r="N84" s="108">
        <f t="shared" si="17"/>
        <v>11</v>
      </c>
      <c r="O84" s="42">
        <v>0</v>
      </c>
      <c r="P84" s="101">
        <v>11</v>
      </c>
      <c r="Q84" s="33">
        <v>0</v>
      </c>
      <c r="R84" s="34">
        <v>0</v>
      </c>
      <c r="S84" s="39">
        <v>0</v>
      </c>
      <c r="T84" s="34">
        <v>1</v>
      </c>
      <c r="U84" s="42">
        <v>4</v>
      </c>
      <c r="V84" s="34">
        <v>4</v>
      </c>
      <c r="W84" s="101">
        <v>10</v>
      </c>
      <c r="X84" s="33">
        <v>0</v>
      </c>
      <c r="Y84" s="34">
        <v>2</v>
      </c>
      <c r="Z84" s="30"/>
      <c r="AA84" s="30"/>
      <c r="AB84" s="30">
        <v>0</v>
      </c>
      <c r="AC84" s="30"/>
      <c r="AD84" s="30"/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>
        <v>0</v>
      </c>
      <c r="L85" s="40">
        <v>0</v>
      </c>
      <c r="M85" s="111">
        <v>0</v>
      </c>
      <c r="N85" s="108">
        <f t="shared" si="17"/>
        <v>0</v>
      </c>
      <c r="O85" s="42">
        <v>0</v>
      </c>
      <c r="P85" s="101">
        <v>0</v>
      </c>
      <c r="Q85" s="33">
        <v>0</v>
      </c>
      <c r="R85" s="34">
        <v>0</v>
      </c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/>
      <c r="AA85" s="30"/>
      <c r="AB85" s="30">
        <v>0</v>
      </c>
      <c r="AC85" s="30"/>
      <c r="AD85" s="30"/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41</v>
      </c>
      <c r="K86" s="39">
        <v>29</v>
      </c>
      <c r="L86" s="40">
        <v>12</v>
      </c>
      <c r="M86" s="111">
        <v>0</v>
      </c>
      <c r="N86" s="108">
        <f t="shared" si="17"/>
        <v>46</v>
      </c>
      <c r="O86" s="42">
        <v>0</v>
      </c>
      <c r="P86" s="101">
        <v>46</v>
      </c>
      <c r="Q86" s="33">
        <v>0</v>
      </c>
      <c r="R86" s="34">
        <v>3</v>
      </c>
      <c r="S86" s="39">
        <v>0</v>
      </c>
      <c r="T86" s="34">
        <v>6</v>
      </c>
      <c r="U86" s="42">
        <v>3</v>
      </c>
      <c r="V86" s="34">
        <v>4</v>
      </c>
      <c r="W86" s="101">
        <v>4</v>
      </c>
      <c r="X86" s="33">
        <v>0</v>
      </c>
      <c r="Y86" s="34">
        <v>4</v>
      </c>
      <c r="Z86" s="30"/>
      <c r="AA86" s="30"/>
      <c r="AB86" s="30">
        <v>38</v>
      </c>
      <c r="AC86" s="30"/>
      <c r="AD86" s="30"/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>
        <v>0</v>
      </c>
      <c r="L87" s="40">
        <v>0</v>
      </c>
      <c r="M87" s="111">
        <v>0</v>
      </c>
      <c r="N87" s="108">
        <f t="shared" si="17"/>
        <v>0</v>
      </c>
      <c r="O87" s="42">
        <v>0</v>
      </c>
      <c r="P87" s="101">
        <v>0</v>
      </c>
      <c r="Q87" s="33">
        <v>0</v>
      </c>
      <c r="R87" s="34">
        <v>0</v>
      </c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/>
      <c r="AA87" s="30"/>
      <c r="AB87" s="30">
        <v>0</v>
      </c>
      <c r="AC87" s="30"/>
      <c r="AD87" s="30"/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>
        <v>0</v>
      </c>
      <c r="L88" s="40">
        <v>0</v>
      </c>
      <c r="M88" s="111">
        <v>0</v>
      </c>
      <c r="N88" s="108">
        <f t="shared" si="17"/>
        <v>0</v>
      </c>
      <c r="O88" s="42">
        <v>0</v>
      </c>
      <c r="P88" s="101">
        <v>0</v>
      </c>
      <c r="Q88" s="33">
        <v>0</v>
      </c>
      <c r="R88" s="34">
        <v>0</v>
      </c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/>
      <c r="AA88" s="30"/>
      <c r="AB88" s="30">
        <v>0</v>
      </c>
      <c r="AC88" s="30"/>
      <c r="AD88" s="30"/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>
        <v>0</v>
      </c>
      <c r="L89" s="40">
        <v>0</v>
      </c>
      <c r="M89" s="111">
        <v>0</v>
      </c>
      <c r="N89" s="108">
        <f t="shared" si="17"/>
        <v>0</v>
      </c>
      <c r="O89" s="42">
        <v>0</v>
      </c>
      <c r="P89" s="101">
        <v>0</v>
      </c>
      <c r="Q89" s="33">
        <v>0</v>
      </c>
      <c r="R89" s="34">
        <v>0</v>
      </c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/>
      <c r="AA89" s="30"/>
      <c r="AB89" s="30">
        <v>0</v>
      </c>
      <c r="AC89" s="30"/>
      <c r="AD89" s="30"/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>
        <v>0</v>
      </c>
      <c r="L90" s="40">
        <v>0</v>
      </c>
      <c r="M90" s="111">
        <v>0</v>
      </c>
      <c r="N90" s="108">
        <f t="shared" si="17"/>
        <v>0</v>
      </c>
      <c r="O90" s="42">
        <v>0</v>
      </c>
      <c r="P90" s="101">
        <v>0</v>
      </c>
      <c r="Q90" s="33">
        <v>0</v>
      </c>
      <c r="R90" s="34">
        <v>0</v>
      </c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/>
      <c r="AA90" s="30"/>
      <c r="AB90" s="30">
        <v>0</v>
      </c>
      <c r="AC90" s="30"/>
      <c r="AD90" s="30"/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>
        <v>0</v>
      </c>
      <c r="L91" s="40">
        <v>0</v>
      </c>
      <c r="M91" s="111">
        <v>0</v>
      </c>
      <c r="N91" s="108">
        <f t="shared" si="17"/>
        <v>0</v>
      </c>
      <c r="O91" s="42">
        <v>0</v>
      </c>
      <c r="P91" s="101">
        <v>0</v>
      </c>
      <c r="Q91" s="33">
        <v>0</v>
      </c>
      <c r="R91" s="34">
        <v>0</v>
      </c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0</v>
      </c>
      <c r="Z91" s="30"/>
      <c r="AA91" s="30"/>
      <c r="AB91" s="30">
        <v>0</v>
      </c>
      <c r="AC91" s="30"/>
      <c r="AD91" s="30"/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>
        <v>0</v>
      </c>
      <c r="L92" s="40">
        <v>0</v>
      </c>
      <c r="M92" s="111">
        <v>0</v>
      </c>
      <c r="N92" s="108">
        <f t="shared" si="17"/>
        <v>0</v>
      </c>
      <c r="O92" s="42">
        <v>0</v>
      </c>
      <c r="P92" s="101">
        <v>0</v>
      </c>
      <c r="Q92" s="33">
        <v>0</v>
      </c>
      <c r="R92" s="34">
        <v>0</v>
      </c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/>
      <c r="AA92" s="30"/>
      <c r="AB92" s="30">
        <v>0</v>
      </c>
      <c r="AC92" s="30"/>
      <c r="AD92" s="30"/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>
        <v>0</v>
      </c>
      <c r="L93" s="40">
        <v>0</v>
      </c>
      <c r="M93" s="111">
        <v>0</v>
      </c>
      <c r="N93" s="108">
        <f t="shared" si="17"/>
        <v>0</v>
      </c>
      <c r="O93" s="42">
        <v>0</v>
      </c>
      <c r="P93" s="101">
        <v>0</v>
      </c>
      <c r="Q93" s="33">
        <v>0</v>
      </c>
      <c r="R93" s="34">
        <v>0</v>
      </c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/>
      <c r="AA93" s="30"/>
      <c r="AB93" s="30">
        <v>0</v>
      </c>
      <c r="AC93" s="30"/>
      <c r="AD93" s="30"/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>
        <v>0</v>
      </c>
      <c r="L94" s="40">
        <v>0</v>
      </c>
      <c r="M94" s="111">
        <v>0</v>
      </c>
      <c r="N94" s="108">
        <f t="shared" si="17"/>
        <v>0</v>
      </c>
      <c r="O94" s="42">
        <v>0</v>
      </c>
      <c r="P94" s="101">
        <v>0</v>
      </c>
      <c r="Q94" s="33">
        <v>0</v>
      </c>
      <c r="R94" s="34">
        <v>0</v>
      </c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/>
      <c r="AA94" s="30"/>
      <c r="AB94" s="30">
        <v>0</v>
      </c>
      <c r="AC94" s="30"/>
      <c r="AD94" s="30"/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>
        <v>0</v>
      </c>
      <c r="L95" s="40">
        <v>0</v>
      </c>
      <c r="M95" s="111">
        <v>0</v>
      </c>
      <c r="N95" s="108">
        <f t="shared" si="17"/>
        <v>0</v>
      </c>
      <c r="O95" s="42">
        <v>0</v>
      </c>
      <c r="P95" s="101">
        <v>0</v>
      </c>
      <c r="Q95" s="33">
        <v>0</v>
      </c>
      <c r="R95" s="34">
        <v>0</v>
      </c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/>
      <c r="AA95" s="30"/>
      <c r="AB95" s="30">
        <v>0</v>
      </c>
      <c r="AC95" s="30"/>
      <c r="AD95" s="30"/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13</v>
      </c>
      <c r="K96" s="39">
        <v>6</v>
      </c>
      <c r="L96" s="40">
        <v>7</v>
      </c>
      <c r="M96" s="111">
        <v>0</v>
      </c>
      <c r="N96" s="108">
        <f t="shared" si="17"/>
        <v>13</v>
      </c>
      <c r="O96" s="42">
        <v>0</v>
      </c>
      <c r="P96" s="101">
        <v>13</v>
      </c>
      <c r="Q96" s="33">
        <v>0</v>
      </c>
      <c r="R96" s="34">
        <v>1</v>
      </c>
      <c r="S96" s="39">
        <v>2</v>
      </c>
      <c r="T96" s="34">
        <v>3</v>
      </c>
      <c r="U96" s="42">
        <v>13</v>
      </c>
      <c r="V96" s="34">
        <v>2</v>
      </c>
      <c r="W96" s="101">
        <v>2</v>
      </c>
      <c r="X96" s="33">
        <v>0</v>
      </c>
      <c r="Y96" s="34">
        <v>0</v>
      </c>
      <c r="Z96" s="30"/>
      <c r="AA96" s="30"/>
      <c r="AB96" s="30">
        <v>0</v>
      </c>
      <c r="AC96" s="30"/>
      <c r="AD96" s="30"/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>
        <v>0</v>
      </c>
      <c r="L97" s="40">
        <v>0</v>
      </c>
      <c r="M97" s="111">
        <v>0</v>
      </c>
      <c r="N97" s="108">
        <f t="shared" si="17"/>
        <v>0</v>
      </c>
      <c r="O97" s="42">
        <v>0</v>
      </c>
      <c r="P97" s="101">
        <v>0</v>
      </c>
      <c r="Q97" s="33">
        <v>0</v>
      </c>
      <c r="R97" s="34">
        <v>0</v>
      </c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/>
      <c r="AA97" s="30"/>
      <c r="AB97" s="30">
        <v>0</v>
      </c>
      <c r="AC97" s="30"/>
      <c r="AD97" s="30"/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>
        <v>0</v>
      </c>
      <c r="L98" s="40">
        <v>0</v>
      </c>
      <c r="M98" s="111">
        <v>0</v>
      </c>
      <c r="N98" s="108">
        <f t="shared" si="17"/>
        <v>0</v>
      </c>
      <c r="O98" s="42">
        <v>0</v>
      </c>
      <c r="P98" s="101">
        <v>0</v>
      </c>
      <c r="Q98" s="33">
        <v>0</v>
      </c>
      <c r="R98" s="34">
        <v>0</v>
      </c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/>
      <c r="AA98" s="30"/>
      <c r="AB98" s="30">
        <v>0</v>
      </c>
      <c r="AC98" s="30"/>
      <c r="AD98" s="30"/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>
        <v>0</v>
      </c>
      <c r="L99" s="40">
        <v>0</v>
      </c>
      <c r="M99" s="111">
        <v>0</v>
      </c>
      <c r="N99" s="108">
        <f t="shared" si="17"/>
        <v>0</v>
      </c>
      <c r="O99" s="42">
        <v>0</v>
      </c>
      <c r="P99" s="101">
        <v>0</v>
      </c>
      <c r="Q99" s="33">
        <v>0</v>
      </c>
      <c r="R99" s="34">
        <v>0</v>
      </c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/>
      <c r="AA99" s="30"/>
      <c r="AB99" s="30">
        <v>0</v>
      </c>
      <c r="AC99" s="30"/>
      <c r="AD99" s="30"/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>
        <v>0</v>
      </c>
      <c r="L100" s="40">
        <v>0</v>
      </c>
      <c r="M100" s="111">
        <v>0</v>
      </c>
      <c r="N100" s="108">
        <f t="shared" si="17"/>
        <v>0</v>
      </c>
      <c r="O100" s="42">
        <v>0</v>
      </c>
      <c r="P100" s="101">
        <v>0</v>
      </c>
      <c r="Q100" s="33">
        <v>0</v>
      </c>
      <c r="R100" s="34">
        <v>0</v>
      </c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/>
      <c r="AA100" s="30"/>
      <c r="AB100" s="30">
        <v>0</v>
      </c>
      <c r="AC100" s="30"/>
      <c r="AD100" s="30"/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>
        <v>0</v>
      </c>
      <c r="L101" s="40">
        <v>0</v>
      </c>
      <c r="M101" s="111">
        <v>0</v>
      </c>
      <c r="N101" s="108">
        <f t="shared" si="17"/>
        <v>0</v>
      </c>
      <c r="O101" s="42">
        <v>0</v>
      </c>
      <c r="P101" s="101">
        <v>0</v>
      </c>
      <c r="Q101" s="33">
        <v>0</v>
      </c>
      <c r="R101" s="34">
        <v>0</v>
      </c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/>
      <c r="AA101" s="30"/>
      <c r="AB101" s="30">
        <v>0</v>
      </c>
      <c r="AC101" s="30"/>
      <c r="AD101" s="30"/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>
        <v>0</v>
      </c>
      <c r="L102" s="40">
        <v>0</v>
      </c>
      <c r="M102" s="111">
        <v>0</v>
      </c>
      <c r="N102" s="108">
        <f t="shared" si="17"/>
        <v>0</v>
      </c>
      <c r="O102" s="42">
        <v>0</v>
      </c>
      <c r="P102" s="101">
        <v>0</v>
      </c>
      <c r="Q102" s="33">
        <v>0</v>
      </c>
      <c r="R102" s="34">
        <v>0</v>
      </c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/>
      <c r="AA102" s="30"/>
      <c r="AB102" s="30">
        <v>0</v>
      </c>
      <c r="AC102" s="30"/>
      <c r="AD102" s="30"/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23</v>
      </c>
      <c r="K103" s="39">
        <v>14</v>
      </c>
      <c r="L103" s="40">
        <v>9</v>
      </c>
      <c r="M103" s="111">
        <v>0</v>
      </c>
      <c r="N103" s="108">
        <f t="shared" si="17"/>
        <v>23</v>
      </c>
      <c r="O103" s="42">
        <v>23</v>
      </c>
      <c r="P103" s="101">
        <v>0</v>
      </c>
      <c r="Q103" s="33">
        <v>0</v>
      </c>
      <c r="R103" s="34">
        <v>0</v>
      </c>
      <c r="S103" s="39">
        <v>0</v>
      </c>
      <c r="T103" s="34">
        <v>1</v>
      </c>
      <c r="U103" s="42">
        <v>0</v>
      </c>
      <c r="V103" s="34">
        <v>0</v>
      </c>
      <c r="W103" s="101">
        <v>88</v>
      </c>
      <c r="X103" s="33">
        <v>4</v>
      </c>
      <c r="Y103" s="34">
        <v>0</v>
      </c>
      <c r="Z103" s="30"/>
      <c r="AA103" s="30"/>
      <c r="AB103" s="30">
        <v>0</v>
      </c>
      <c r="AC103" s="30"/>
      <c r="AD103" s="30"/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115">
        <f t="shared" si="18"/>
        <v>0</v>
      </c>
      <c r="C104" s="113"/>
      <c r="D104" s="114"/>
      <c r="E104" s="114"/>
      <c r="F104" s="115">
        <f t="shared" si="16"/>
        <v>0</v>
      </c>
      <c r="G104" s="113"/>
      <c r="H104" s="114"/>
      <c r="I104" s="114"/>
      <c r="J104" s="115">
        <f t="shared" si="19"/>
        <v>38</v>
      </c>
      <c r="K104" s="113">
        <v>32</v>
      </c>
      <c r="L104" s="114">
        <v>6</v>
      </c>
      <c r="M104" s="116">
        <v>0</v>
      </c>
      <c r="N104" s="108">
        <f t="shared" si="17"/>
        <v>39</v>
      </c>
      <c r="O104" s="99">
        <v>0</v>
      </c>
      <c r="P104" s="100">
        <v>39</v>
      </c>
      <c r="Q104" s="33">
        <v>0</v>
      </c>
      <c r="R104" s="34">
        <v>5</v>
      </c>
      <c r="S104" s="39">
        <v>0</v>
      </c>
      <c r="T104" s="34">
        <v>18</v>
      </c>
      <c r="U104" s="42">
        <v>1</v>
      </c>
      <c r="V104" s="34">
        <v>6</v>
      </c>
      <c r="W104" s="101">
        <v>36</v>
      </c>
      <c r="X104" s="33">
        <v>0</v>
      </c>
      <c r="Y104" s="34">
        <v>14</v>
      </c>
      <c r="Z104" s="30"/>
      <c r="AA104" s="30"/>
      <c r="AB104" s="30">
        <v>20</v>
      </c>
      <c r="AC104" s="30"/>
      <c r="AD104" s="30"/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>
        <v>0</v>
      </c>
      <c r="L105" s="40">
        <v>0</v>
      </c>
      <c r="M105" s="111">
        <v>0</v>
      </c>
      <c r="N105" s="108">
        <f t="shared" si="17"/>
        <v>0</v>
      </c>
      <c r="O105" s="42">
        <v>0</v>
      </c>
      <c r="P105" s="101">
        <v>0</v>
      </c>
      <c r="Q105" s="33">
        <v>0</v>
      </c>
      <c r="R105" s="34">
        <v>0</v>
      </c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/>
      <c r="AA105" s="30"/>
      <c r="AB105" s="30">
        <v>0</v>
      </c>
      <c r="AC105" s="30"/>
      <c r="AD105" s="30"/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12</v>
      </c>
      <c r="K106" s="39">
        <v>3</v>
      </c>
      <c r="L106" s="40">
        <v>9</v>
      </c>
      <c r="M106" s="111">
        <v>0</v>
      </c>
      <c r="N106" s="108">
        <f t="shared" si="17"/>
        <v>13</v>
      </c>
      <c r="O106" s="42">
        <v>7</v>
      </c>
      <c r="P106" s="101">
        <v>6</v>
      </c>
      <c r="Q106" s="33">
        <v>1</v>
      </c>
      <c r="R106" s="34">
        <v>0</v>
      </c>
      <c r="S106" s="39">
        <v>2</v>
      </c>
      <c r="T106" s="34">
        <v>1</v>
      </c>
      <c r="U106" s="42">
        <v>0</v>
      </c>
      <c r="V106" s="34">
        <v>0</v>
      </c>
      <c r="W106" s="101">
        <v>28</v>
      </c>
      <c r="X106" s="33">
        <v>6</v>
      </c>
      <c r="Y106" s="34">
        <v>8</v>
      </c>
      <c r="Z106" s="30"/>
      <c r="AA106" s="30"/>
      <c r="AB106" s="30">
        <v>0</v>
      </c>
      <c r="AC106" s="30"/>
      <c r="AD106" s="30"/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15</v>
      </c>
      <c r="K107" s="39">
        <v>4</v>
      </c>
      <c r="L107" s="40">
        <v>11</v>
      </c>
      <c r="M107" s="111">
        <v>0</v>
      </c>
      <c r="N107" s="108">
        <f t="shared" si="17"/>
        <v>16</v>
      </c>
      <c r="O107" s="42">
        <v>0</v>
      </c>
      <c r="P107" s="101">
        <v>16</v>
      </c>
      <c r="Q107" s="33">
        <v>0</v>
      </c>
      <c r="R107" s="34">
        <v>2</v>
      </c>
      <c r="S107" s="39">
        <v>0</v>
      </c>
      <c r="T107" s="34">
        <v>7</v>
      </c>
      <c r="U107" s="42">
        <v>1</v>
      </c>
      <c r="V107" s="34">
        <v>3</v>
      </c>
      <c r="W107" s="101">
        <v>259</v>
      </c>
      <c r="X107" s="33">
        <v>0</v>
      </c>
      <c r="Y107" s="34">
        <v>6</v>
      </c>
      <c r="Z107" s="30"/>
      <c r="AA107" s="30"/>
      <c r="AB107" s="30">
        <v>0</v>
      </c>
      <c r="AC107" s="30"/>
      <c r="AD107" s="30"/>
      <c r="AE107" s="102"/>
      <c r="AF107" s="103"/>
      <c r="AG107" s="29">
        <v>2</v>
      </c>
      <c r="AH107" s="31">
        <v>8</v>
      </c>
      <c r="AI107" s="28">
        <v>8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29</v>
      </c>
      <c r="K108" s="29">
        <v>12</v>
      </c>
      <c r="L108" s="31">
        <v>17</v>
      </c>
      <c r="M108" s="118">
        <v>0</v>
      </c>
      <c r="N108" s="108">
        <f t="shared" si="17"/>
        <v>32</v>
      </c>
      <c r="O108" s="119">
        <v>32</v>
      </c>
      <c r="P108" s="120">
        <v>0</v>
      </c>
      <c r="Q108" s="33">
        <v>9</v>
      </c>
      <c r="R108" s="34">
        <v>0</v>
      </c>
      <c r="S108" s="39">
        <v>35</v>
      </c>
      <c r="T108" s="34">
        <v>1</v>
      </c>
      <c r="U108" s="42">
        <v>12</v>
      </c>
      <c r="V108" s="34">
        <v>13</v>
      </c>
      <c r="W108" s="101">
        <v>0</v>
      </c>
      <c r="X108" s="33">
        <v>3</v>
      </c>
      <c r="Y108" s="34">
        <v>0</v>
      </c>
      <c r="Z108" s="30"/>
      <c r="AA108" s="30"/>
      <c r="AB108" s="30">
        <v>0</v>
      </c>
      <c r="AC108" s="30"/>
      <c r="AD108" s="30"/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115">
        <f t="shared" si="18"/>
        <v>0</v>
      </c>
      <c r="C109" s="113"/>
      <c r="D109" s="114"/>
      <c r="E109" s="114"/>
      <c r="F109" s="115">
        <f t="shared" si="16"/>
        <v>0</v>
      </c>
      <c r="G109" s="113"/>
      <c r="H109" s="114"/>
      <c r="I109" s="114"/>
      <c r="J109" s="115">
        <f t="shared" si="19"/>
        <v>97</v>
      </c>
      <c r="K109" s="113">
        <v>60</v>
      </c>
      <c r="L109" s="114">
        <v>37</v>
      </c>
      <c r="M109" s="116">
        <v>0</v>
      </c>
      <c r="N109" s="108">
        <f t="shared" si="17"/>
        <v>99</v>
      </c>
      <c r="O109" s="99">
        <v>0</v>
      </c>
      <c r="P109" s="100">
        <v>99</v>
      </c>
      <c r="Q109" s="33">
        <v>0</v>
      </c>
      <c r="R109" s="34">
        <v>3</v>
      </c>
      <c r="S109" s="39">
        <v>0</v>
      </c>
      <c r="T109" s="34">
        <v>52</v>
      </c>
      <c r="U109" s="42">
        <v>0</v>
      </c>
      <c r="V109" s="34">
        <v>0</v>
      </c>
      <c r="W109" s="41">
        <v>33</v>
      </c>
      <c r="X109" s="33">
        <v>0</v>
      </c>
      <c r="Y109" s="34">
        <v>35</v>
      </c>
      <c r="Z109" s="30"/>
      <c r="AA109" s="30"/>
      <c r="AB109" s="30">
        <v>18</v>
      </c>
      <c r="AC109" s="30"/>
      <c r="AD109" s="30"/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>
        <v>0</v>
      </c>
      <c r="L110" s="40">
        <v>0</v>
      </c>
      <c r="M110" s="111">
        <v>0</v>
      </c>
      <c r="N110" s="108">
        <f t="shared" si="17"/>
        <v>0</v>
      </c>
      <c r="O110" s="42">
        <v>0</v>
      </c>
      <c r="P110" s="101">
        <v>0</v>
      </c>
      <c r="Q110" s="33">
        <v>0</v>
      </c>
      <c r="R110" s="34">
        <v>0</v>
      </c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/>
      <c r="AA110" s="30"/>
      <c r="AB110" s="30">
        <v>0</v>
      </c>
      <c r="AC110" s="30"/>
      <c r="AD110" s="30"/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115">
        <f t="shared" si="18"/>
        <v>0</v>
      </c>
      <c r="C111" s="113"/>
      <c r="D111" s="114"/>
      <c r="E111" s="114"/>
      <c r="F111" s="115">
        <f t="shared" si="16"/>
        <v>0</v>
      </c>
      <c r="G111" s="113"/>
      <c r="H111" s="114"/>
      <c r="I111" s="114"/>
      <c r="J111" s="115">
        <f t="shared" si="19"/>
        <v>0</v>
      </c>
      <c r="K111" s="113">
        <v>0</v>
      </c>
      <c r="L111" s="114">
        <v>0</v>
      </c>
      <c r="M111" s="116">
        <v>0</v>
      </c>
      <c r="N111" s="108">
        <f t="shared" si="17"/>
        <v>0</v>
      </c>
      <c r="O111" s="99">
        <v>0</v>
      </c>
      <c r="P111" s="100">
        <v>0</v>
      </c>
      <c r="Q111" s="33">
        <v>0</v>
      </c>
      <c r="R111" s="34">
        <v>0</v>
      </c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/>
      <c r="AA111" s="30"/>
      <c r="AB111" s="30">
        <v>0</v>
      </c>
      <c r="AC111" s="30"/>
      <c r="AD111" s="30"/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>
        <v>0</v>
      </c>
      <c r="L112" s="40">
        <v>0</v>
      </c>
      <c r="M112" s="111">
        <v>0</v>
      </c>
      <c r="N112" s="108">
        <f t="shared" si="17"/>
        <v>0</v>
      </c>
      <c r="O112" s="42">
        <v>0</v>
      </c>
      <c r="P112" s="101">
        <v>0</v>
      </c>
      <c r="Q112" s="33">
        <v>0</v>
      </c>
      <c r="R112" s="34">
        <v>0</v>
      </c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/>
      <c r="AA112" s="30"/>
      <c r="AB112" s="30">
        <v>0</v>
      </c>
      <c r="AC112" s="30"/>
      <c r="AD112" s="30"/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>
        <v>0</v>
      </c>
      <c r="L113" s="40">
        <v>0</v>
      </c>
      <c r="M113" s="111">
        <v>0</v>
      </c>
      <c r="N113" s="108">
        <f t="shared" si="17"/>
        <v>0</v>
      </c>
      <c r="O113" s="42">
        <v>0</v>
      </c>
      <c r="P113" s="101">
        <v>0</v>
      </c>
      <c r="Q113" s="33">
        <v>0</v>
      </c>
      <c r="R113" s="34">
        <v>0</v>
      </c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/>
      <c r="AA113" s="30"/>
      <c r="AB113" s="30">
        <v>0</v>
      </c>
      <c r="AC113" s="30"/>
      <c r="AD113" s="30"/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115">
        <f t="shared" si="18"/>
        <v>0</v>
      </c>
      <c r="C114" s="113"/>
      <c r="D114" s="114"/>
      <c r="E114" s="114"/>
      <c r="F114" s="115">
        <f t="shared" si="16"/>
        <v>0</v>
      </c>
      <c r="G114" s="113"/>
      <c r="H114" s="114"/>
      <c r="I114" s="114"/>
      <c r="J114" s="115">
        <f t="shared" si="19"/>
        <v>0</v>
      </c>
      <c r="K114" s="113">
        <v>0</v>
      </c>
      <c r="L114" s="114">
        <v>0</v>
      </c>
      <c r="M114" s="116">
        <v>0</v>
      </c>
      <c r="N114" s="108">
        <f t="shared" si="17"/>
        <v>0</v>
      </c>
      <c r="O114" s="99">
        <v>0</v>
      </c>
      <c r="P114" s="100">
        <v>0</v>
      </c>
      <c r="Q114" s="33">
        <v>0</v>
      </c>
      <c r="R114" s="34">
        <v>0</v>
      </c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/>
      <c r="AA114" s="30"/>
      <c r="AB114" s="30">
        <v>0</v>
      </c>
      <c r="AC114" s="30"/>
      <c r="AD114" s="30"/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2</v>
      </c>
      <c r="K115" s="39">
        <v>2</v>
      </c>
      <c r="L115" s="40">
        <v>0</v>
      </c>
      <c r="M115" s="111">
        <v>0</v>
      </c>
      <c r="N115" s="108">
        <f t="shared" si="17"/>
        <v>2</v>
      </c>
      <c r="O115" s="42">
        <v>0</v>
      </c>
      <c r="P115" s="101">
        <v>2</v>
      </c>
      <c r="Q115" s="33">
        <v>0</v>
      </c>
      <c r="R115" s="34">
        <v>0</v>
      </c>
      <c r="S115" s="39">
        <v>0</v>
      </c>
      <c r="T115" s="34">
        <v>15</v>
      </c>
      <c r="U115" s="42">
        <v>0</v>
      </c>
      <c r="V115" s="34">
        <v>0</v>
      </c>
      <c r="W115" s="101">
        <v>0</v>
      </c>
      <c r="X115" s="33">
        <v>0</v>
      </c>
      <c r="Y115" s="34">
        <v>4</v>
      </c>
      <c r="Z115" s="30"/>
      <c r="AA115" s="30"/>
      <c r="AB115" s="30">
        <v>0</v>
      </c>
      <c r="AC115" s="30"/>
      <c r="AD115" s="30"/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19</v>
      </c>
      <c r="K116" s="105">
        <v>16</v>
      </c>
      <c r="L116" s="106">
        <v>3</v>
      </c>
      <c r="M116" s="107">
        <v>0</v>
      </c>
      <c r="N116" s="108">
        <f t="shared" si="17"/>
        <v>19</v>
      </c>
      <c r="O116" s="109">
        <v>0</v>
      </c>
      <c r="P116" s="110">
        <v>19</v>
      </c>
      <c r="Q116" s="33">
        <v>0</v>
      </c>
      <c r="R116" s="34">
        <v>1</v>
      </c>
      <c r="S116" s="39">
        <v>0</v>
      </c>
      <c r="T116" s="34">
        <v>0</v>
      </c>
      <c r="U116" s="42">
        <v>3</v>
      </c>
      <c r="V116" s="34">
        <v>0</v>
      </c>
      <c r="W116" s="101">
        <v>0</v>
      </c>
      <c r="X116" s="33">
        <v>0</v>
      </c>
      <c r="Y116" s="34">
        <v>3</v>
      </c>
      <c r="Z116" s="121"/>
      <c r="AA116" s="34"/>
      <c r="AB116" s="30">
        <v>24</v>
      </c>
      <c r="AC116" s="30"/>
      <c r="AD116" s="30"/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>
        <v>0</v>
      </c>
      <c r="L117" s="106">
        <v>0</v>
      </c>
      <c r="M117" s="107">
        <v>0</v>
      </c>
      <c r="N117" s="108">
        <f t="shared" si="17"/>
        <v>0</v>
      </c>
      <c r="O117" s="109">
        <v>0</v>
      </c>
      <c r="P117" s="110">
        <v>0</v>
      </c>
      <c r="Q117" s="33">
        <v>0</v>
      </c>
      <c r="R117" s="34">
        <v>0</v>
      </c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/>
      <c r="AA117" s="34"/>
      <c r="AB117" s="30">
        <v>0</v>
      </c>
      <c r="AC117" s="30"/>
      <c r="AD117" s="30"/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>
        <v>0</v>
      </c>
      <c r="L118" s="106">
        <v>0</v>
      </c>
      <c r="M118" s="107">
        <v>0</v>
      </c>
      <c r="N118" s="108">
        <f t="shared" si="17"/>
        <v>0</v>
      </c>
      <c r="O118" s="109">
        <v>0</v>
      </c>
      <c r="P118" s="110">
        <v>0</v>
      </c>
      <c r="Q118" s="33">
        <v>0</v>
      </c>
      <c r="R118" s="34">
        <v>0</v>
      </c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/>
      <c r="AA118" s="34"/>
      <c r="AB118" s="30">
        <v>0</v>
      </c>
      <c r="AC118" s="30"/>
      <c r="AD118" s="30"/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4</v>
      </c>
      <c r="K119" s="105">
        <v>1</v>
      </c>
      <c r="L119" s="106">
        <v>3</v>
      </c>
      <c r="M119" s="107">
        <v>0</v>
      </c>
      <c r="N119" s="108">
        <f t="shared" si="17"/>
        <v>4</v>
      </c>
      <c r="O119" s="109">
        <v>0</v>
      </c>
      <c r="P119" s="110">
        <v>4</v>
      </c>
      <c r="Q119" s="33">
        <v>0</v>
      </c>
      <c r="R119" s="34">
        <v>0</v>
      </c>
      <c r="S119" s="39">
        <v>0</v>
      </c>
      <c r="T119" s="34">
        <v>0</v>
      </c>
      <c r="U119" s="42">
        <v>10</v>
      </c>
      <c r="V119" s="34">
        <v>2</v>
      </c>
      <c r="W119" s="101">
        <v>34</v>
      </c>
      <c r="X119" s="33">
        <v>0</v>
      </c>
      <c r="Y119" s="34">
        <v>33</v>
      </c>
      <c r="Z119" s="121"/>
      <c r="AA119" s="34"/>
      <c r="AB119" s="30">
        <v>0</v>
      </c>
      <c r="AC119" s="30"/>
      <c r="AD119" s="30"/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32</v>
      </c>
      <c r="K120" s="105">
        <v>30</v>
      </c>
      <c r="L120" s="106">
        <v>2</v>
      </c>
      <c r="M120" s="107">
        <v>0</v>
      </c>
      <c r="N120" s="108">
        <f t="shared" si="17"/>
        <v>33</v>
      </c>
      <c r="O120" s="109">
        <v>0</v>
      </c>
      <c r="P120" s="110">
        <v>33</v>
      </c>
      <c r="Q120" s="33">
        <v>0</v>
      </c>
      <c r="R120" s="34">
        <v>11</v>
      </c>
      <c r="S120" s="39">
        <v>0</v>
      </c>
      <c r="T120" s="34">
        <v>21</v>
      </c>
      <c r="U120" s="42">
        <v>10</v>
      </c>
      <c r="V120" s="34">
        <v>23</v>
      </c>
      <c r="W120" s="101">
        <v>7</v>
      </c>
      <c r="X120" s="33">
        <v>0</v>
      </c>
      <c r="Y120" s="34">
        <v>2</v>
      </c>
      <c r="Z120" s="121"/>
      <c r="AA120" s="34"/>
      <c r="AB120" s="30">
        <v>0</v>
      </c>
      <c r="AC120" s="30"/>
      <c r="AD120" s="30"/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10</v>
      </c>
      <c r="K121" s="105">
        <v>7</v>
      </c>
      <c r="L121" s="106">
        <v>3</v>
      </c>
      <c r="M121" s="107">
        <v>0</v>
      </c>
      <c r="N121" s="108">
        <f t="shared" si="17"/>
        <v>10</v>
      </c>
      <c r="O121" s="109">
        <v>10</v>
      </c>
      <c r="P121" s="110">
        <v>0</v>
      </c>
      <c r="Q121" s="33">
        <v>0</v>
      </c>
      <c r="R121" s="34">
        <v>0</v>
      </c>
      <c r="S121" s="39">
        <v>2</v>
      </c>
      <c r="T121" s="34">
        <v>0</v>
      </c>
      <c r="U121" s="42">
        <v>0</v>
      </c>
      <c r="V121" s="34">
        <v>0</v>
      </c>
      <c r="W121" s="101">
        <v>15</v>
      </c>
      <c r="X121" s="33">
        <v>2</v>
      </c>
      <c r="Y121" s="34">
        <v>0</v>
      </c>
      <c r="Z121" s="121"/>
      <c r="AA121" s="34"/>
      <c r="AB121" s="30">
        <v>0</v>
      </c>
      <c r="AC121" s="30"/>
      <c r="AD121" s="30"/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40</v>
      </c>
      <c r="K122" s="105">
        <v>31</v>
      </c>
      <c r="L122" s="106">
        <v>8</v>
      </c>
      <c r="M122" s="107">
        <v>1</v>
      </c>
      <c r="N122" s="108">
        <f t="shared" si="17"/>
        <v>53</v>
      </c>
      <c r="O122" s="109">
        <v>0</v>
      </c>
      <c r="P122" s="110">
        <v>53</v>
      </c>
      <c r="Q122" s="33">
        <v>0</v>
      </c>
      <c r="R122" s="34">
        <v>6</v>
      </c>
      <c r="S122" s="39">
        <v>0</v>
      </c>
      <c r="T122" s="34">
        <v>44</v>
      </c>
      <c r="U122" s="42">
        <v>44</v>
      </c>
      <c r="V122" s="34">
        <v>35</v>
      </c>
      <c r="W122" s="101">
        <v>69</v>
      </c>
      <c r="X122" s="33">
        <v>1</v>
      </c>
      <c r="Y122" s="34">
        <v>0</v>
      </c>
      <c r="Z122" s="121"/>
      <c r="AA122" s="34"/>
      <c r="AB122" s="30">
        <v>0</v>
      </c>
      <c r="AC122" s="30"/>
      <c r="AD122" s="30"/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20</v>
      </c>
      <c r="K123" s="105">
        <v>13</v>
      </c>
      <c r="L123" s="106">
        <v>7</v>
      </c>
      <c r="M123" s="107">
        <v>0</v>
      </c>
      <c r="N123" s="108">
        <f t="shared" si="17"/>
        <v>21</v>
      </c>
      <c r="O123" s="109">
        <v>5</v>
      </c>
      <c r="P123" s="110">
        <v>16</v>
      </c>
      <c r="Q123" s="33">
        <v>0</v>
      </c>
      <c r="R123" s="34">
        <v>1</v>
      </c>
      <c r="S123" s="39">
        <v>4</v>
      </c>
      <c r="T123" s="34">
        <v>5</v>
      </c>
      <c r="U123" s="42">
        <v>4</v>
      </c>
      <c r="V123" s="34">
        <v>7</v>
      </c>
      <c r="W123" s="101">
        <v>61</v>
      </c>
      <c r="X123" s="33">
        <v>0</v>
      </c>
      <c r="Y123" s="34">
        <v>0</v>
      </c>
      <c r="Z123" s="121"/>
      <c r="AA123" s="34"/>
      <c r="AB123" s="30">
        <v>101</v>
      </c>
      <c r="AC123" s="30"/>
      <c r="AD123" s="30"/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45</v>
      </c>
      <c r="K124" s="39">
        <v>26</v>
      </c>
      <c r="L124" s="40">
        <v>19</v>
      </c>
      <c r="M124" s="111">
        <v>0</v>
      </c>
      <c r="N124" s="108">
        <f t="shared" si="17"/>
        <v>45</v>
      </c>
      <c r="O124" s="42">
        <v>12</v>
      </c>
      <c r="P124" s="101">
        <v>33</v>
      </c>
      <c r="Q124" s="33">
        <v>0</v>
      </c>
      <c r="R124" s="34">
        <v>0</v>
      </c>
      <c r="S124" s="39">
        <v>13</v>
      </c>
      <c r="T124" s="34">
        <v>5</v>
      </c>
      <c r="U124" s="42">
        <v>12</v>
      </c>
      <c r="V124" s="34">
        <v>19</v>
      </c>
      <c r="W124" s="101">
        <v>2</v>
      </c>
      <c r="X124" s="33">
        <v>0</v>
      </c>
      <c r="Y124" s="34">
        <v>0</v>
      </c>
      <c r="Z124" s="121"/>
      <c r="AA124" s="34"/>
      <c r="AB124" s="30">
        <v>31</v>
      </c>
      <c r="AC124" s="30"/>
      <c r="AD124" s="30"/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17</v>
      </c>
      <c r="K125" s="39">
        <v>8</v>
      </c>
      <c r="L125" s="40">
        <v>9</v>
      </c>
      <c r="M125" s="111">
        <v>0</v>
      </c>
      <c r="N125" s="108">
        <f t="shared" si="17"/>
        <v>18</v>
      </c>
      <c r="O125" s="42">
        <v>18</v>
      </c>
      <c r="P125" s="101">
        <v>0</v>
      </c>
      <c r="Q125" s="33">
        <v>1</v>
      </c>
      <c r="R125" s="34">
        <v>0</v>
      </c>
      <c r="S125" s="39">
        <v>31</v>
      </c>
      <c r="T125" s="34">
        <v>4</v>
      </c>
      <c r="U125" s="42">
        <v>0</v>
      </c>
      <c r="V125" s="34">
        <v>0</v>
      </c>
      <c r="W125" s="101">
        <v>11</v>
      </c>
      <c r="X125" s="33">
        <v>1</v>
      </c>
      <c r="Y125" s="34">
        <v>0</v>
      </c>
      <c r="Z125" s="121"/>
      <c r="AA125" s="34"/>
      <c r="AB125" s="30">
        <v>0</v>
      </c>
      <c r="AC125" s="30"/>
      <c r="AD125" s="30"/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115">
        <f t="shared" si="18"/>
        <v>0</v>
      </c>
      <c r="C126" s="113"/>
      <c r="D126" s="114"/>
      <c r="E126" s="114"/>
      <c r="F126" s="115">
        <f t="shared" si="16"/>
        <v>0</v>
      </c>
      <c r="G126" s="113"/>
      <c r="H126" s="114"/>
      <c r="I126" s="114"/>
      <c r="J126" s="115">
        <f t="shared" si="19"/>
        <v>84</v>
      </c>
      <c r="K126" s="113">
        <v>58</v>
      </c>
      <c r="L126" s="114">
        <v>26</v>
      </c>
      <c r="M126" s="116">
        <v>0</v>
      </c>
      <c r="N126" s="108">
        <f t="shared" si="17"/>
        <v>91</v>
      </c>
      <c r="O126" s="99">
        <v>1</v>
      </c>
      <c r="P126" s="100">
        <v>90</v>
      </c>
      <c r="Q126" s="33">
        <v>0</v>
      </c>
      <c r="R126" s="34">
        <v>14</v>
      </c>
      <c r="S126" s="39">
        <v>0</v>
      </c>
      <c r="T126" s="34">
        <v>51</v>
      </c>
      <c r="U126" s="42">
        <v>40</v>
      </c>
      <c r="V126" s="34">
        <v>43</v>
      </c>
      <c r="W126" s="101">
        <v>13</v>
      </c>
      <c r="X126" s="33">
        <v>0</v>
      </c>
      <c r="Y126" s="34">
        <v>32</v>
      </c>
      <c r="Z126" s="121"/>
      <c r="AA126" s="34"/>
      <c r="AB126" s="30">
        <v>0</v>
      </c>
      <c r="AC126" s="30"/>
      <c r="AD126" s="30"/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>
        <v>0</v>
      </c>
      <c r="L127" s="106">
        <v>0</v>
      </c>
      <c r="M127" s="107">
        <v>0</v>
      </c>
      <c r="N127" s="108">
        <f t="shared" si="17"/>
        <v>0</v>
      </c>
      <c r="O127" s="109">
        <v>0</v>
      </c>
      <c r="P127" s="110">
        <v>0</v>
      </c>
      <c r="Q127" s="33">
        <v>0</v>
      </c>
      <c r="R127" s="34">
        <v>0</v>
      </c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/>
      <c r="AA127" s="34"/>
      <c r="AB127" s="30">
        <v>0</v>
      </c>
      <c r="AC127" s="30"/>
      <c r="AD127" s="30"/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8</v>
      </c>
      <c r="K128" s="105">
        <v>3</v>
      </c>
      <c r="L128" s="106">
        <v>5</v>
      </c>
      <c r="M128" s="107">
        <v>0</v>
      </c>
      <c r="N128" s="108">
        <f t="shared" si="17"/>
        <v>8</v>
      </c>
      <c r="O128" s="109">
        <v>0</v>
      </c>
      <c r="P128" s="110">
        <v>8</v>
      </c>
      <c r="Q128" s="33">
        <v>0</v>
      </c>
      <c r="R128" s="34">
        <v>0</v>
      </c>
      <c r="S128" s="39">
        <v>0</v>
      </c>
      <c r="T128" s="34">
        <v>1</v>
      </c>
      <c r="U128" s="42">
        <v>5</v>
      </c>
      <c r="V128" s="34">
        <v>3</v>
      </c>
      <c r="W128" s="101">
        <v>1</v>
      </c>
      <c r="X128" s="33">
        <v>0</v>
      </c>
      <c r="Y128" s="34">
        <v>20</v>
      </c>
      <c r="Z128" s="121"/>
      <c r="AA128" s="34"/>
      <c r="AB128" s="30">
        <v>0</v>
      </c>
      <c r="AC128" s="30"/>
      <c r="AD128" s="30"/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/>
      <c r="T129" s="34"/>
      <c r="U129" s="42"/>
      <c r="V129" s="34"/>
      <c r="W129" s="101"/>
      <c r="X129" s="33"/>
      <c r="Y129" s="34"/>
      <c r="Z129" s="121"/>
      <c r="AA129" s="34"/>
      <c r="AB129" s="30">
        <v>0</v>
      </c>
      <c r="AC129" s="30"/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/>
      <c r="T130" s="34"/>
      <c r="U130" s="42"/>
      <c r="V130" s="34"/>
      <c r="W130" s="101"/>
      <c r="X130" s="33"/>
      <c r="Y130" s="34"/>
      <c r="Z130" s="121"/>
      <c r="AA130" s="34"/>
      <c r="AB130" s="30">
        <v>0</v>
      </c>
      <c r="AC130" s="30"/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/>
      <c r="T131" s="34"/>
      <c r="U131" s="42"/>
      <c r="V131" s="34"/>
      <c r="W131" s="101"/>
      <c r="X131" s="33"/>
      <c r="Y131" s="34"/>
      <c r="Z131" s="121"/>
      <c r="AA131" s="34"/>
      <c r="AB131" s="30">
        <v>0</v>
      </c>
      <c r="AC131" s="30"/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/>
      <c r="T132" s="34"/>
      <c r="U132" s="42"/>
      <c r="V132" s="34"/>
      <c r="W132" s="101"/>
      <c r="X132" s="33"/>
      <c r="Y132" s="34"/>
      <c r="Z132" s="121"/>
      <c r="AA132" s="34"/>
      <c r="AB132" s="30">
        <v>0</v>
      </c>
      <c r="AC132" s="30"/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/>
      <c r="T133" s="34"/>
      <c r="U133" s="42"/>
      <c r="V133" s="34"/>
      <c r="W133" s="101"/>
      <c r="X133" s="33"/>
      <c r="Y133" s="34"/>
      <c r="Z133" s="121"/>
      <c r="AA133" s="34"/>
      <c r="AB133" s="121">
        <v>0</v>
      </c>
      <c r="AC133" s="121"/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/>
      <c r="T134" s="30"/>
      <c r="U134" s="119"/>
      <c r="V134" s="30"/>
      <c r="W134" s="120">
        <v>477</v>
      </c>
      <c r="X134" s="33"/>
      <c r="Y134" s="34"/>
      <c r="Z134" s="28"/>
      <c r="AA134" s="28"/>
      <c r="AB134" s="28">
        <v>0</v>
      </c>
      <c r="AC134" s="28"/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2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/>
      <c r="T135" s="58"/>
      <c r="U135" s="63"/>
      <c r="V135" s="58"/>
      <c r="W135" s="127"/>
      <c r="X135" s="60"/>
      <c r="Y135" s="58"/>
      <c r="Z135" s="59"/>
      <c r="AA135" s="59"/>
      <c r="AB135" s="59">
        <v>0</v>
      </c>
      <c r="AC135" s="59"/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775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715</v>
      </c>
      <c r="K136" s="71">
        <f t="shared" si="20"/>
        <v>452</v>
      </c>
      <c r="L136" s="67">
        <f t="shared" si="20"/>
        <v>262</v>
      </c>
      <c r="M136" s="67">
        <f t="shared" si="20"/>
        <v>1</v>
      </c>
      <c r="N136" s="131">
        <f>SUM(N76:N135)</f>
        <v>761</v>
      </c>
      <c r="O136" s="66">
        <f t="shared" si="20"/>
        <v>148</v>
      </c>
      <c r="P136" s="69">
        <f t="shared" si="20"/>
        <v>613</v>
      </c>
      <c r="Q136" s="71">
        <f t="shared" si="20"/>
        <v>13</v>
      </c>
      <c r="R136" s="132">
        <f>SUM(R76:R135)</f>
        <v>63</v>
      </c>
      <c r="S136" s="776">
        <f>SUM(S76:S135)</f>
        <v>111</v>
      </c>
      <c r="T136" s="777">
        <f>SUM(T76:T135)</f>
        <v>317</v>
      </c>
      <c r="U136" s="66">
        <f t="shared" si="20"/>
        <v>217</v>
      </c>
      <c r="V136" s="68">
        <f t="shared" si="20"/>
        <v>344</v>
      </c>
      <c r="W136" s="132">
        <f>SUM(W76:W135)</f>
        <v>2978</v>
      </c>
      <c r="X136" s="70">
        <f t="shared" ref="X136:AI136" si="21">SUM(X76:X135)</f>
        <v>24</v>
      </c>
      <c r="Y136" s="68">
        <f t="shared" si="21"/>
        <v>201</v>
      </c>
      <c r="Z136" s="132">
        <f t="shared" si="21"/>
        <v>0</v>
      </c>
      <c r="AA136" s="132">
        <f t="shared" si="21"/>
        <v>0</v>
      </c>
      <c r="AB136" s="132">
        <f t="shared" si="21"/>
        <v>243</v>
      </c>
      <c r="AC136" s="132">
        <f t="shared" si="21"/>
        <v>0</v>
      </c>
      <c r="AD136" s="135">
        <f t="shared" si="21"/>
        <v>0</v>
      </c>
      <c r="AE136" s="136">
        <f t="shared" si="21"/>
        <v>0</v>
      </c>
      <c r="AF136" s="137">
        <f t="shared" si="21"/>
        <v>0</v>
      </c>
      <c r="AG136" s="136">
        <f t="shared" si="21"/>
        <v>2</v>
      </c>
      <c r="AH136" s="138">
        <f t="shared" si="21"/>
        <v>8</v>
      </c>
      <c r="AI136" s="139">
        <f t="shared" si="21"/>
        <v>8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235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778" t="s">
        <v>127</v>
      </c>
      <c r="B138" s="802" t="s">
        <v>99</v>
      </c>
      <c r="C138" s="754" t="s">
        <v>13</v>
      </c>
      <c r="D138" s="755" t="s">
        <v>14</v>
      </c>
      <c r="E138" s="756" t="s">
        <v>15</v>
      </c>
      <c r="F138" s="756" t="s">
        <v>16</v>
      </c>
      <c r="G138" s="756" t="s">
        <v>17</v>
      </c>
      <c r="H138" s="757" t="s">
        <v>18</v>
      </c>
      <c r="I138" s="757" t="s">
        <v>19</v>
      </c>
      <c r="J138" s="757" t="s">
        <v>20</v>
      </c>
      <c r="K138" s="757" t="s">
        <v>21</v>
      </c>
      <c r="L138" s="757" t="s">
        <v>22</v>
      </c>
      <c r="M138" s="757" t="s">
        <v>23</v>
      </c>
      <c r="N138" s="757" t="s">
        <v>24</v>
      </c>
      <c r="O138" s="757" t="s">
        <v>25</v>
      </c>
      <c r="P138" s="757" t="s">
        <v>26</v>
      </c>
      <c r="Q138" s="757" t="s">
        <v>27</v>
      </c>
      <c r="R138" s="757" t="s">
        <v>28</v>
      </c>
      <c r="S138" s="779" t="s">
        <v>128</v>
      </c>
      <c r="T138" s="817" t="s">
        <v>129</v>
      </c>
      <c r="U138" s="817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780" t="s">
        <v>131</v>
      </c>
      <c r="B139" s="781">
        <f>SUM(C139:S139)</f>
        <v>0</v>
      </c>
      <c r="C139" s="760">
        <v>0</v>
      </c>
      <c r="D139" s="761"/>
      <c r="E139" s="761"/>
      <c r="F139" s="761"/>
      <c r="G139" s="761"/>
      <c r="H139" s="761"/>
      <c r="I139" s="761"/>
      <c r="J139" s="761"/>
      <c r="K139" s="761"/>
      <c r="L139" s="761"/>
      <c r="M139" s="761"/>
      <c r="N139" s="761"/>
      <c r="O139" s="761"/>
      <c r="P139" s="761"/>
      <c r="Q139" s="761"/>
      <c r="R139" s="761"/>
      <c r="S139" s="782"/>
      <c r="T139" s="783"/>
      <c r="U139" s="783"/>
      <c r="V139" s="235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163</v>
      </c>
      <c r="C140" s="39">
        <v>4</v>
      </c>
      <c r="D140" s="40">
        <v>7</v>
      </c>
      <c r="E140" s="40">
        <v>13</v>
      </c>
      <c r="F140" s="40">
        <v>11</v>
      </c>
      <c r="G140" s="40">
        <v>2</v>
      </c>
      <c r="H140" s="40">
        <v>5</v>
      </c>
      <c r="I140" s="40">
        <v>4</v>
      </c>
      <c r="J140" s="40">
        <v>4</v>
      </c>
      <c r="K140" s="40">
        <v>3</v>
      </c>
      <c r="L140" s="40">
        <v>2</v>
      </c>
      <c r="M140" s="40">
        <v>13</v>
      </c>
      <c r="N140" s="40">
        <v>25</v>
      </c>
      <c r="O140" s="40">
        <v>24</v>
      </c>
      <c r="P140" s="40">
        <v>18</v>
      </c>
      <c r="Q140" s="40">
        <v>17</v>
      </c>
      <c r="R140" s="40">
        <v>8</v>
      </c>
      <c r="S140" s="151">
        <v>3</v>
      </c>
      <c r="T140" s="41">
        <v>0</v>
      </c>
      <c r="U140" s="41">
        <v>0</v>
      </c>
      <c r="V140" s="235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245</v>
      </c>
      <c r="C141" s="39">
        <v>0</v>
      </c>
      <c r="D141" s="40">
        <v>0</v>
      </c>
      <c r="E141" s="40">
        <v>1</v>
      </c>
      <c r="F141" s="40">
        <v>1</v>
      </c>
      <c r="G141" s="40">
        <v>3</v>
      </c>
      <c r="H141" s="40">
        <v>5</v>
      </c>
      <c r="I141" s="40">
        <v>8</v>
      </c>
      <c r="J141" s="40">
        <v>6</v>
      </c>
      <c r="K141" s="40">
        <v>24</v>
      </c>
      <c r="L141" s="40">
        <v>29</v>
      </c>
      <c r="M141" s="40">
        <v>35</v>
      </c>
      <c r="N141" s="40">
        <v>30</v>
      </c>
      <c r="O141" s="40">
        <v>19</v>
      </c>
      <c r="P141" s="40">
        <v>21</v>
      </c>
      <c r="Q141" s="40">
        <v>35</v>
      </c>
      <c r="R141" s="40">
        <v>18</v>
      </c>
      <c r="S141" s="151">
        <v>10</v>
      </c>
      <c r="T141" s="41">
        <v>0</v>
      </c>
      <c r="U141" s="41">
        <v>0</v>
      </c>
      <c r="V141" s="235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200</v>
      </c>
      <c r="C142" s="39">
        <v>0</v>
      </c>
      <c r="D142" s="40">
        <v>0</v>
      </c>
      <c r="E142" s="40">
        <v>1</v>
      </c>
      <c r="F142" s="40">
        <v>4</v>
      </c>
      <c r="G142" s="40">
        <v>37</v>
      </c>
      <c r="H142" s="40">
        <v>49</v>
      </c>
      <c r="I142" s="40">
        <v>52</v>
      </c>
      <c r="J142" s="40">
        <v>44</v>
      </c>
      <c r="K142" s="40">
        <v>13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35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1</v>
      </c>
      <c r="C143" s="39">
        <v>0</v>
      </c>
      <c r="D143" s="40">
        <v>0</v>
      </c>
      <c r="E143" s="40">
        <v>0</v>
      </c>
      <c r="F143" s="40">
        <v>0</v>
      </c>
      <c r="G143" s="40">
        <v>0</v>
      </c>
      <c r="H143" s="40">
        <v>0</v>
      </c>
      <c r="I143" s="40">
        <v>1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151">
        <v>0</v>
      </c>
      <c r="T143" s="41">
        <v>0</v>
      </c>
      <c r="U143" s="41">
        <v>0</v>
      </c>
      <c r="V143" s="235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259</v>
      </c>
      <c r="C144" s="39">
        <v>0</v>
      </c>
      <c r="D144" s="40">
        <v>0</v>
      </c>
      <c r="E144" s="40">
        <v>0</v>
      </c>
      <c r="F144" s="40">
        <v>0</v>
      </c>
      <c r="G144" s="40">
        <v>2</v>
      </c>
      <c r="H144" s="40">
        <v>1</v>
      </c>
      <c r="I144" s="40">
        <v>1</v>
      </c>
      <c r="J144" s="40">
        <v>4</v>
      </c>
      <c r="K144" s="40">
        <v>4</v>
      </c>
      <c r="L144" s="40">
        <v>5</v>
      </c>
      <c r="M144" s="40">
        <v>6</v>
      </c>
      <c r="N144" s="40">
        <v>26</v>
      </c>
      <c r="O144" s="40">
        <v>31</v>
      </c>
      <c r="P144" s="40">
        <v>32</v>
      </c>
      <c r="Q144" s="40">
        <v>50</v>
      </c>
      <c r="R144" s="40">
        <v>40</v>
      </c>
      <c r="S144" s="151">
        <v>57</v>
      </c>
      <c r="T144" s="41">
        <v>0</v>
      </c>
      <c r="U144" s="41">
        <v>0</v>
      </c>
      <c r="V144" s="235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189</v>
      </c>
      <c r="C145" s="39">
        <v>0</v>
      </c>
      <c r="D145" s="40">
        <v>0</v>
      </c>
      <c r="E145" s="40">
        <v>0</v>
      </c>
      <c r="F145" s="40">
        <v>0</v>
      </c>
      <c r="G145" s="40">
        <v>1</v>
      </c>
      <c r="H145" s="40">
        <v>5</v>
      </c>
      <c r="I145" s="40">
        <v>4</v>
      </c>
      <c r="J145" s="40">
        <v>5</v>
      </c>
      <c r="K145" s="40">
        <v>7</v>
      </c>
      <c r="L145" s="40">
        <v>11</v>
      </c>
      <c r="M145" s="40">
        <v>7</v>
      </c>
      <c r="N145" s="40">
        <v>16</v>
      </c>
      <c r="O145" s="40">
        <v>31</v>
      </c>
      <c r="P145" s="40">
        <v>28</v>
      </c>
      <c r="Q145" s="40">
        <v>27</v>
      </c>
      <c r="R145" s="40">
        <v>24</v>
      </c>
      <c r="S145" s="151">
        <v>23</v>
      </c>
      <c r="T145" s="41">
        <v>0</v>
      </c>
      <c r="U145" s="41">
        <v>0</v>
      </c>
      <c r="V145" s="235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35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189</v>
      </c>
      <c r="C147" s="39">
        <v>0</v>
      </c>
      <c r="D147" s="40">
        <v>0</v>
      </c>
      <c r="E147" s="40">
        <v>0</v>
      </c>
      <c r="F147" s="40">
        <v>0</v>
      </c>
      <c r="G147" s="40">
        <v>1</v>
      </c>
      <c r="H147" s="40">
        <v>20</v>
      </c>
      <c r="I147" s="40">
        <v>37</v>
      </c>
      <c r="J147" s="40">
        <v>25</v>
      </c>
      <c r="K147" s="40">
        <v>25</v>
      </c>
      <c r="L147" s="40">
        <v>24</v>
      </c>
      <c r="M147" s="40">
        <v>24</v>
      </c>
      <c r="N147" s="40">
        <v>7</v>
      </c>
      <c r="O147" s="40">
        <v>15</v>
      </c>
      <c r="P147" s="40">
        <v>7</v>
      </c>
      <c r="Q147" s="40">
        <v>4</v>
      </c>
      <c r="R147" s="40">
        <v>0</v>
      </c>
      <c r="S147" s="151">
        <v>0</v>
      </c>
      <c r="T147" s="41">
        <v>0</v>
      </c>
      <c r="U147" s="41">
        <v>0</v>
      </c>
      <c r="V147" s="235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35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121</v>
      </c>
      <c r="C149" s="39">
        <v>1</v>
      </c>
      <c r="D149" s="40">
        <v>25</v>
      </c>
      <c r="E149" s="40">
        <v>50</v>
      </c>
      <c r="F149" s="40">
        <v>45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35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40</v>
      </c>
      <c r="C150" s="39">
        <v>29</v>
      </c>
      <c r="D150" s="40">
        <v>7</v>
      </c>
      <c r="E150" s="40">
        <v>4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35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31</v>
      </c>
      <c r="C151" s="39">
        <v>0</v>
      </c>
      <c r="D151" s="40">
        <v>0</v>
      </c>
      <c r="E151" s="40">
        <v>0</v>
      </c>
      <c r="F151" s="40">
        <v>2</v>
      </c>
      <c r="G151" s="40">
        <v>3</v>
      </c>
      <c r="H151" s="40">
        <v>6</v>
      </c>
      <c r="I151" s="40">
        <v>3</v>
      </c>
      <c r="J151" s="40">
        <v>5</v>
      </c>
      <c r="K151" s="40">
        <v>3</v>
      </c>
      <c r="L151" s="40">
        <v>1</v>
      </c>
      <c r="M151" s="40">
        <v>3</v>
      </c>
      <c r="N151" s="40">
        <v>4</v>
      </c>
      <c r="O151" s="40">
        <v>1</v>
      </c>
      <c r="P151" s="40">
        <v>0</v>
      </c>
      <c r="Q151" s="40">
        <v>0</v>
      </c>
      <c r="R151" s="40">
        <v>0</v>
      </c>
      <c r="S151" s="151">
        <v>0</v>
      </c>
      <c r="T151" s="41">
        <v>3</v>
      </c>
      <c r="U151" s="41">
        <v>0</v>
      </c>
      <c r="V151" s="235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9</v>
      </c>
      <c r="C152" s="39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1</v>
      </c>
      <c r="I152" s="40">
        <v>1</v>
      </c>
      <c r="J152" s="40">
        <v>3</v>
      </c>
      <c r="K152" s="40">
        <v>1</v>
      </c>
      <c r="L152" s="40">
        <v>1</v>
      </c>
      <c r="M152" s="40">
        <v>2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151">
        <v>0</v>
      </c>
      <c r="T152" s="41">
        <v>0</v>
      </c>
      <c r="U152" s="41">
        <v>0</v>
      </c>
      <c r="V152" s="235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257</v>
      </c>
      <c r="C153" s="39">
        <v>0</v>
      </c>
      <c r="D153" s="40">
        <v>0</v>
      </c>
      <c r="E153" s="40">
        <v>0</v>
      </c>
      <c r="F153" s="40">
        <v>0</v>
      </c>
      <c r="G153" s="40">
        <v>5</v>
      </c>
      <c r="H153" s="40">
        <v>28</v>
      </c>
      <c r="I153" s="40">
        <v>45</v>
      </c>
      <c r="J153" s="40">
        <v>33</v>
      </c>
      <c r="K153" s="40">
        <v>34</v>
      </c>
      <c r="L153" s="40">
        <v>27</v>
      </c>
      <c r="M153" s="40">
        <v>23</v>
      </c>
      <c r="N153" s="40">
        <v>28</v>
      </c>
      <c r="O153" s="40">
        <v>19</v>
      </c>
      <c r="P153" s="40">
        <v>5</v>
      </c>
      <c r="Q153" s="40">
        <v>4</v>
      </c>
      <c r="R153" s="40">
        <v>6</v>
      </c>
      <c r="S153" s="151">
        <v>0</v>
      </c>
      <c r="T153" s="41">
        <v>0</v>
      </c>
      <c r="U153" s="41">
        <v>0</v>
      </c>
      <c r="V153" s="235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35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764">
        <f>SUM(B139:B154)</f>
        <v>1704</v>
      </c>
      <c r="C155" s="71">
        <f t="shared" ref="C155:T155" si="32">SUM(C139:C154)</f>
        <v>34</v>
      </c>
      <c r="D155" s="67">
        <f t="shared" si="32"/>
        <v>39</v>
      </c>
      <c r="E155" s="67">
        <f t="shared" si="32"/>
        <v>69</v>
      </c>
      <c r="F155" s="67">
        <f t="shared" si="32"/>
        <v>63</v>
      </c>
      <c r="G155" s="67">
        <f t="shared" si="32"/>
        <v>54</v>
      </c>
      <c r="H155" s="67">
        <f>SUM(H139:H154)</f>
        <v>120</v>
      </c>
      <c r="I155" s="67">
        <f t="shared" si="32"/>
        <v>156</v>
      </c>
      <c r="J155" s="67">
        <f t="shared" si="32"/>
        <v>129</v>
      </c>
      <c r="K155" s="67">
        <f t="shared" si="32"/>
        <v>114</v>
      </c>
      <c r="L155" s="67">
        <f t="shared" si="32"/>
        <v>100</v>
      </c>
      <c r="M155" s="67">
        <f t="shared" si="32"/>
        <v>113</v>
      </c>
      <c r="N155" s="67">
        <f t="shared" si="32"/>
        <v>136</v>
      </c>
      <c r="O155" s="67">
        <f t="shared" si="32"/>
        <v>140</v>
      </c>
      <c r="P155" s="67">
        <f t="shared" si="32"/>
        <v>111</v>
      </c>
      <c r="Q155" s="67">
        <f t="shared" si="32"/>
        <v>137</v>
      </c>
      <c r="R155" s="67">
        <f t="shared" si="32"/>
        <v>96</v>
      </c>
      <c r="S155" s="159">
        <f t="shared" si="32"/>
        <v>93</v>
      </c>
      <c r="T155" s="132">
        <f t="shared" si="32"/>
        <v>3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4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099" t="s">
        <v>150</v>
      </c>
      <c r="G157" s="1101"/>
      <c r="H157" s="1101"/>
      <c r="I157" s="1101"/>
      <c r="J157" s="1101"/>
      <c r="K157" s="1101"/>
      <c r="L157" s="1101"/>
      <c r="M157" s="1101"/>
      <c r="N157" s="1101"/>
      <c r="O157" s="1101"/>
      <c r="P157" s="1101"/>
      <c r="Q157" s="1101"/>
      <c r="R157" s="1101"/>
      <c r="S157" s="1101"/>
      <c r="T157" s="1101"/>
      <c r="U157" s="1101"/>
      <c r="V157" s="1101"/>
      <c r="W157" s="1101"/>
      <c r="X157" s="1101"/>
      <c r="Y157" s="1101"/>
      <c r="Z157" s="1101"/>
      <c r="AA157" s="1101"/>
      <c r="AB157" s="1101"/>
      <c r="AC157" s="1101"/>
      <c r="AD157" s="1101"/>
      <c r="AE157" s="1101"/>
      <c r="AF157" s="1101"/>
      <c r="AG157" s="1101"/>
      <c r="AH157" s="1101"/>
      <c r="AI157" s="1101"/>
      <c r="AJ157" s="1101"/>
      <c r="AK157" s="1101"/>
      <c r="AL157" s="1101"/>
      <c r="AM157" s="1103"/>
      <c r="AN157" s="917" t="s">
        <v>9</v>
      </c>
      <c r="AO157" s="917" t="s">
        <v>151</v>
      </c>
      <c r="AP157" s="997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995"/>
      <c r="B158" s="946"/>
      <c r="C158" s="947"/>
      <c r="D158" s="950"/>
      <c r="E158" s="948"/>
      <c r="F158" s="1104" t="s">
        <v>13</v>
      </c>
      <c r="G158" s="1105"/>
      <c r="H158" s="1104" t="s">
        <v>14</v>
      </c>
      <c r="I158" s="1105"/>
      <c r="J158" s="1104" t="s">
        <v>15</v>
      </c>
      <c r="K158" s="1105"/>
      <c r="L158" s="1104" t="s">
        <v>16</v>
      </c>
      <c r="M158" s="1105"/>
      <c r="N158" s="1104" t="s">
        <v>17</v>
      </c>
      <c r="O158" s="1105"/>
      <c r="P158" s="1099" t="s">
        <v>18</v>
      </c>
      <c r="Q158" s="1100"/>
      <c r="R158" s="1099" t="s">
        <v>19</v>
      </c>
      <c r="S158" s="1100"/>
      <c r="T158" s="1099" t="s">
        <v>20</v>
      </c>
      <c r="U158" s="1100"/>
      <c r="V158" s="1099" t="s">
        <v>21</v>
      </c>
      <c r="W158" s="1100"/>
      <c r="X158" s="1099" t="s">
        <v>22</v>
      </c>
      <c r="Y158" s="1100"/>
      <c r="Z158" s="1099" t="s">
        <v>23</v>
      </c>
      <c r="AA158" s="1100"/>
      <c r="AB158" s="1099" t="s">
        <v>24</v>
      </c>
      <c r="AC158" s="1100"/>
      <c r="AD158" s="1099" t="s">
        <v>25</v>
      </c>
      <c r="AE158" s="1100"/>
      <c r="AF158" s="1099" t="s">
        <v>26</v>
      </c>
      <c r="AG158" s="1100"/>
      <c r="AH158" s="1099" t="s">
        <v>27</v>
      </c>
      <c r="AI158" s="1100"/>
      <c r="AJ158" s="1099" t="s">
        <v>28</v>
      </c>
      <c r="AK158" s="1100"/>
      <c r="AL158" s="1099" t="s">
        <v>29</v>
      </c>
      <c r="AM158" s="1103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759" t="s">
        <v>154</v>
      </c>
      <c r="D159" s="757" t="s">
        <v>30</v>
      </c>
      <c r="E159" s="818" t="s">
        <v>31</v>
      </c>
      <c r="F159" s="803" t="s">
        <v>30</v>
      </c>
      <c r="G159" s="798" t="s">
        <v>31</v>
      </c>
      <c r="H159" s="803" t="s">
        <v>30</v>
      </c>
      <c r="I159" s="798" t="s">
        <v>31</v>
      </c>
      <c r="J159" s="803" t="s">
        <v>30</v>
      </c>
      <c r="K159" s="798" t="s">
        <v>31</v>
      </c>
      <c r="L159" s="803" t="s">
        <v>30</v>
      </c>
      <c r="M159" s="798" t="s">
        <v>31</v>
      </c>
      <c r="N159" s="803" t="s">
        <v>30</v>
      </c>
      <c r="O159" s="798" t="s">
        <v>31</v>
      </c>
      <c r="P159" s="803" t="s">
        <v>30</v>
      </c>
      <c r="Q159" s="798" t="s">
        <v>31</v>
      </c>
      <c r="R159" s="803" t="s">
        <v>30</v>
      </c>
      <c r="S159" s="798" t="s">
        <v>31</v>
      </c>
      <c r="T159" s="803" t="s">
        <v>30</v>
      </c>
      <c r="U159" s="798" t="s">
        <v>31</v>
      </c>
      <c r="V159" s="803" t="s">
        <v>30</v>
      </c>
      <c r="W159" s="798" t="s">
        <v>31</v>
      </c>
      <c r="X159" s="803" t="s">
        <v>30</v>
      </c>
      <c r="Y159" s="798" t="s">
        <v>31</v>
      </c>
      <c r="Z159" s="803" t="s">
        <v>30</v>
      </c>
      <c r="AA159" s="798" t="s">
        <v>31</v>
      </c>
      <c r="AB159" s="803" t="s">
        <v>30</v>
      </c>
      <c r="AC159" s="798" t="s">
        <v>31</v>
      </c>
      <c r="AD159" s="803" t="s">
        <v>30</v>
      </c>
      <c r="AE159" s="798" t="s">
        <v>31</v>
      </c>
      <c r="AF159" s="803" t="s">
        <v>30</v>
      </c>
      <c r="AG159" s="798" t="s">
        <v>31</v>
      </c>
      <c r="AH159" s="803" t="s">
        <v>30</v>
      </c>
      <c r="AI159" s="798" t="s">
        <v>31</v>
      </c>
      <c r="AJ159" s="803" t="s">
        <v>30</v>
      </c>
      <c r="AK159" s="798" t="s">
        <v>31</v>
      </c>
      <c r="AL159" s="803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784">
        <f>SUM(D160+E160)</f>
        <v>1034</v>
      </c>
      <c r="D160" s="819">
        <f>SUM(F160+H160+J160+L160+N160+P160+R160+T160+V160+X160+Z160+AB160+AD160+AF160+AH160+AJ160+AL160)</f>
        <v>513</v>
      </c>
      <c r="E160" s="168">
        <f>SUM(G160+I160+K160+M160+O160+Q160+S160+U160+W160+Y160+AA160+AC160+AE160+AG160+AI160+AK160+AM160)</f>
        <v>521</v>
      </c>
      <c r="F160" s="814">
        <v>19</v>
      </c>
      <c r="G160" s="169">
        <v>22</v>
      </c>
      <c r="H160" s="814">
        <v>3</v>
      </c>
      <c r="I160" s="169">
        <v>0</v>
      </c>
      <c r="J160" s="814">
        <v>6</v>
      </c>
      <c r="K160" s="820">
        <v>2</v>
      </c>
      <c r="L160" s="814">
        <v>4</v>
      </c>
      <c r="M160" s="820">
        <v>7</v>
      </c>
      <c r="N160" s="814">
        <v>7</v>
      </c>
      <c r="O160" s="820">
        <v>5</v>
      </c>
      <c r="P160" s="814">
        <v>4</v>
      </c>
      <c r="Q160" s="820">
        <v>8</v>
      </c>
      <c r="R160" s="814">
        <v>4</v>
      </c>
      <c r="S160" s="820">
        <v>19</v>
      </c>
      <c r="T160" s="814">
        <v>9</v>
      </c>
      <c r="U160" s="820">
        <v>20</v>
      </c>
      <c r="V160" s="814">
        <v>15</v>
      </c>
      <c r="W160" s="820">
        <v>31</v>
      </c>
      <c r="X160" s="814">
        <v>12</v>
      </c>
      <c r="Y160" s="820">
        <v>29</v>
      </c>
      <c r="Z160" s="814">
        <v>22</v>
      </c>
      <c r="AA160" s="820">
        <v>27</v>
      </c>
      <c r="AB160" s="814">
        <v>54</v>
      </c>
      <c r="AC160" s="820">
        <v>51</v>
      </c>
      <c r="AD160" s="814">
        <v>37</v>
      </c>
      <c r="AE160" s="820">
        <v>50</v>
      </c>
      <c r="AF160" s="814">
        <v>78</v>
      </c>
      <c r="AG160" s="820">
        <v>58</v>
      </c>
      <c r="AH160" s="814">
        <v>83</v>
      </c>
      <c r="AI160" s="820">
        <v>65</v>
      </c>
      <c r="AJ160" s="814">
        <v>94</v>
      </c>
      <c r="AK160" s="820">
        <v>67</v>
      </c>
      <c r="AL160" s="445">
        <v>62</v>
      </c>
      <c r="AM160" s="821">
        <v>60</v>
      </c>
      <c r="AN160" s="169">
        <v>1034</v>
      </c>
      <c r="AO160" s="822">
        <v>862</v>
      </c>
      <c r="AP160" s="785">
        <v>0</v>
      </c>
      <c r="AQ160" s="169">
        <v>0</v>
      </c>
      <c r="AR160" s="235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098" t="s">
        <v>156</v>
      </c>
      <c r="B161" s="780" t="s">
        <v>157</v>
      </c>
      <c r="C161" s="170">
        <f>SUM(D161:E161)</f>
        <v>139</v>
      </c>
      <c r="D161" s="786"/>
      <c r="E161" s="787">
        <f>SUM(K161+M161+O161+Q161+S161+U161+W161+Y161+AA161+AC161+AE161+AG161+AI161+AK161+AM161)</f>
        <v>139</v>
      </c>
      <c r="F161" s="788"/>
      <c r="G161" s="789"/>
      <c r="H161" s="788"/>
      <c r="I161" s="789"/>
      <c r="J161" s="788"/>
      <c r="K161" s="773">
        <v>1</v>
      </c>
      <c r="L161" s="788"/>
      <c r="M161" s="773">
        <v>4</v>
      </c>
      <c r="N161" s="788"/>
      <c r="O161" s="773">
        <v>28</v>
      </c>
      <c r="P161" s="788"/>
      <c r="Q161" s="773">
        <v>33</v>
      </c>
      <c r="R161" s="788"/>
      <c r="S161" s="773">
        <v>33</v>
      </c>
      <c r="T161" s="788"/>
      <c r="U161" s="773">
        <v>31</v>
      </c>
      <c r="V161" s="788"/>
      <c r="W161" s="773">
        <v>9</v>
      </c>
      <c r="X161" s="788"/>
      <c r="Y161" s="773"/>
      <c r="Z161" s="788"/>
      <c r="AA161" s="773"/>
      <c r="AB161" s="788"/>
      <c r="AC161" s="773"/>
      <c r="AD161" s="788"/>
      <c r="AE161" s="773"/>
      <c r="AF161" s="788"/>
      <c r="AG161" s="773"/>
      <c r="AH161" s="788"/>
      <c r="AI161" s="773"/>
      <c r="AJ161" s="788"/>
      <c r="AK161" s="773"/>
      <c r="AL161" s="788"/>
      <c r="AM161" s="782"/>
      <c r="AN161" s="783">
        <v>139</v>
      </c>
      <c r="AO161" s="790"/>
      <c r="AP161" s="774">
        <v>0</v>
      </c>
      <c r="AQ161" s="783">
        <v>0</v>
      </c>
      <c r="AR161" s="235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989"/>
      <c r="B162" s="149" t="s">
        <v>158</v>
      </c>
      <c r="C162" s="170">
        <f>SUM(D162:E162)</f>
        <v>0</v>
      </c>
      <c r="D162" s="173"/>
      <c r="E162" s="174">
        <f>SUM(K162+M162+O162+Q162+S162+U162+W162+Y162+AA162+AC162+AE162+AG162+AI162+AK162+AM162)</f>
        <v>0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0</v>
      </c>
      <c r="AO162" s="179"/>
      <c r="AP162" s="119">
        <v>0</v>
      </c>
      <c r="AQ162" s="28">
        <v>0</v>
      </c>
      <c r="AR162" s="235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989"/>
      <c r="B163" s="180" t="s">
        <v>159</v>
      </c>
      <c r="C163" s="181">
        <f t="shared" ref="C163:C170" si="38">SUM(D163+E163)</f>
        <v>444</v>
      </c>
      <c r="D163" s="182">
        <f>SUM(F163+H163+J163+L163+N163+P163+R163+T163+V163+X163+Z163+AB163+AD163+AF163+AH163+AJ163+AL163)</f>
        <v>175</v>
      </c>
      <c r="E163" s="183">
        <f>SUM(G163+I163+K163+M163+O163+Q163+S163+U163+W163+Y163+AA163+AC163+AE163+AG163+AI163+AK163+AM163)</f>
        <v>269</v>
      </c>
      <c r="F163" s="39">
        <v>0</v>
      </c>
      <c r="G163" s="34">
        <v>0</v>
      </c>
      <c r="H163" s="39">
        <v>0</v>
      </c>
      <c r="I163" s="34">
        <v>0</v>
      </c>
      <c r="J163" s="39">
        <v>0</v>
      </c>
      <c r="K163" s="34">
        <v>0</v>
      </c>
      <c r="L163" s="39">
        <v>3</v>
      </c>
      <c r="M163" s="34">
        <v>0</v>
      </c>
      <c r="N163" s="39">
        <v>15</v>
      </c>
      <c r="O163" s="34">
        <v>8</v>
      </c>
      <c r="P163" s="39">
        <v>21</v>
      </c>
      <c r="Q163" s="34">
        <v>32</v>
      </c>
      <c r="R163" s="39">
        <v>26</v>
      </c>
      <c r="S163" s="34">
        <v>30</v>
      </c>
      <c r="T163" s="39">
        <v>29</v>
      </c>
      <c r="U163" s="34">
        <v>42</v>
      </c>
      <c r="V163" s="39">
        <v>22</v>
      </c>
      <c r="W163" s="34">
        <v>28</v>
      </c>
      <c r="X163" s="39">
        <v>18</v>
      </c>
      <c r="Y163" s="34">
        <v>22</v>
      </c>
      <c r="Z163" s="39">
        <v>17</v>
      </c>
      <c r="AA163" s="34">
        <v>30</v>
      </c>
      <c r="AB163" s="39">
        <v>10</v>
      </c>
      <c r="AC163" s="34">
        <v>31</v>
      </c>
      <c r="AD163" s="39">
        <v>6</v>
      </c>
      <c r="AE163" s="34">
        <v>15</v>
      </c>
      <c r="AF163" s="39">
        <v>4</v>
      </c>
      <c r="AG163" s="34">
        <v>18</v>
      </c>
      <c r="AH163" s="39">
        <v>4</v>
      </c>
      <c r="AI163" s="34">
        <v>8</v>
      </c>
      <c r="AJ163" s="39">
        <v>0</v>
      </c>
      <c r="AK163" s="34">
        <v>4</v>
      </c>
      <c r="AL163" s="33">
        <v>0</v>
      </c>
      <c r="AM163" s="151">
        <v>1</v>
      </c>
      <c r="AN163" s="41">
        <v>444</v>
      </c>
      <c r="AO163" s="121">
        <v>223</v>
      </c>
      <c r="AP163" s="42">
        <v>0</v>
      </c>
      <c r="AQ163" s="41">
        <v>0</v>
      </c>
      <c r="AR163" s="235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>
        <v>0</v>
      </c>
      <c r="AO164" s="191"/>
      <c r="AP164" s="63">
        <v>0</v>
      </c>
      <c r="AQ164" s="59">
        <v>0</v>
      </c>
      <c r="AR164" s="235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466</v>
      </c>
      <c r="D165" s="193">
        <f t="shared" ref="D165:E170" si="43">SUM(F165+H165+J165+L165+N165+P165+R165+T165+V165+X165+Z165+AB165+AD165+AF165+AH165+AJ165+AL165)</f>
        <v>198</v>
      </c>
      <c r="E165" s="194">
        <f t="shared" si="43"/>
        <v>268</v>
      </c>
      <c r="F165" s="29">
        <v>47</v>
      </c>
      <c r="G165" s="28">
        <v>52</v>
      </c>
      <c r="H165" s="29">
        <v>14</v>
      </c>
      <c r="I165" s="28">
        <v>6</v>
      </c>
      <c r="J165" s="29">
        <v>13</v>
      </c>
      <c r="K165" s="30">
        <v>9</v>
      </c>
      <c r="L165" s="29">
        <v>4</v>
      </c>
      <c r="M165" s="30">
        <v>6</v>
      </c>
      <c r="N165" s="29">
        <v>2</v>
      </c>
      <c r="O165" s="30">
        <v>7</v>
      </c>
      <c r="P165" s="29">
        <v>2</v>
      </c>
      <c r="Q165" s="30">
        <v>2</v>
      </c>
      <c r="R165" s="29">
        <v>4</v>
      </c>
      <c r="S165" s="30">
        <v>6</v>
      </c>
      <c r="T165" s="29">
        <v>2</v>
      </c>
      <c r="U165" s="30">
        <v>15</v>
      </c>
      <c r="V165" s="29">
        <v>7</v>
      </c>
      <c r="W165" s="30">
        <v>11</v>
      </c>
      <c r="X165" s="29">
        <v>2</v>
      </c>
      <c r="Y165" s="30">
        <v>15</v>
      </c>
      <c r="Z165" s="29">
        <v>4</v>
      </c>
      <c r="AA165" s="30">
        <v>14</v>
      </c>
      <c r="AB165" s="29">
        <v>8</v>
      </c>
      <c r="AC165" s="30">
        <v>22</v>
      </c>
      <c r="AD165" s="29">
        <v>13</v>
      </c>
      <c r="AE165" s="30">
        <v>27</v>
      </c>
      <c r="AF165" s="29">
        <v>15</v>
      </c>
      <c r="AG165" s="30">
        <v>19</v>
      </c>
      <c r="AH165" s="29">
        <v>12</v>
      </c>
      <c r="AI165" s="28">
        <v>24</v>
      </c>
      <c r="AJ165" s="29">
        <v>21</v>
      </c>
      <c r="AK165" s="28">
        <v>19</v>
      </c>
      <c r="AL165" s="53">
        <v>28</v>
      </c>
      <c r="AM165" s="178">
        <v>14</v>
      </c>
      <c r="AN165" s="28">
        <v>466</v>
      </c>
      <c r="AO165" s="179">
        <v>395</v>
      </c>
      <c r="AP165" s="119">
        <v>0</v>
      </c>
      <c r="AQ165" s="28">
        <v>0</v>
      </c>
      <c r="AR165" s="235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25</v>
      </c>
      <c r="D166" s="182">
        <f t="shared" si="43"/>
        <v>5</v>
      </c>
      <c r="E166" s="183">
        <f t="shared" si="43"/>
        <v>20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0</v>
      </c>
      <c r="O166" s="34">
        <v>0</v>
      </c>
      <c r="P166" s="39">
        <v>0</v>
      </c>
      <c r="Q166" s="34">
        <v>0</v>
      </c>
      <c r="R166" s="39">
        <v>1</v>
      </c>
      <c r="S166" s="34">
        <v>5</v>
      </c>
      <c r="T166" s="39">
        <v>0</v>
      </c>
      <c r="U166" s="34">
        <v>1</v>
      </c>
      <c r="V166" s="39">
        <v>0</v>
      </c>
      <c r="W166" s="34">
        <v>2</v>
      </c>
      <c r="X166" s="39">
        <v>2</v>
      </c>
      <c r="Y166" s="34">
        <v>2</v>
      </c>
      <c r="Z166" s="39">
        <v>2</v>
      </c>
      <c r="AA166" s="34">
        <v>5</v>
      </c>
      <c r="AB166" s="39">
        <v>0</v>
      </c>
      <c r="AC166" s="41">
        <v>5</v>
      </c>
      <c r="AD166" s="39">
        <v>0</v>
      </c>
      <c r="AE166" s="41">
        <v>0</v>
      </c>
      <c r="AF166" s="39">
        <v>0</v>
      </c>
      <c r="AG166" s="41">
        <v>0</v>
      </c>
      <c r="AH166" s="39">
        <v>0</v>
      </c>
      <c r="AI166" s="41">
        <v>0</v>
      </c>
      <c r="AJ166" s="39">
        <v>0</v>
      </c>
      <c r="AK166" s="41">
        <v>0</v>
      </c>
      <c r="AL166" s="33">
        <v>0</v>
      </c>
      <c r="AM166" s="151">
        <v>0</v>
      </c>
      <c r="AN166" s="41">
        <v>25</v>
      </c>
      <c r="AO166" s="121">
        <v>25</v>
      </c>
      <c r="AP166" s="42">
        <v>0</v>
      </c>
      <c r="AQ166" s="41">
        <v>0</v>
      </c>
      <c r="AR166" s="235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28</v>
      </c>
      <c r="D167" s="197">
        <f t="shared" si="43"/>
        <v>12</v>
      </c>
      <c r="E167" s="183">
        <f t="shared" si="43"/>
        <v>16</v>
      </c>
      <c r="F167" s="39">
        <v>0</v>
      </c>
      <c r="G167" s="41">
        <v>0</v>
      </c>
      <c r="H167" s="39">
        <v>0</v>
      </c>
      <c r="I167" s="41">
        <v>0</v>
      </c>
      <c r="J167" s="39">
        <v>0</v>
      </c>
      <c r="K167" s="34">
        <v>0</v>
      </c>
      <c r="L167" s="39">
        <v>3</v>
      </c>
      <c r="M167" s="34">
        <v>0</v>
      </c>
      <c r="N167" s="39">
        <v>1</v>
      </c>
      <c r="O167" s="34">
        <v>1</v>
      </c>
      <c r="P167" s="39">
        <v>0</v>
      </c>
      <c r="Q167" s="34">
        <v>0</v>
      </c>
      <c r="R167" s="39">
        <v>0</v>
      </c>
      <c r="S167" s="34">
        <v>2</v>
      </c>
      <c r="T167" s="39">
        <v>0</v>
      </c>
      <c r="U167" s="34">
        <v>1</v>
      </c>
      <c r="V167" s="39">
        <v>0</v>
      </c>
      <c r="W167" s="34">
        <v>0</v>
      </c>
      <c r="X167" s="39">
        <v>0</v>
      </c>
      <c r="Y167" s="34">
        <v>0</v>
      </c>
      <c r="Z167" s="39">
        <v>0</v>
      </c>
      <c r="AA167" s="34">
        <v>1</v>
      </c>
      <c r="AB167" s="39">
        <v>2</v>
      </c>
      <c r="AC167" s="41">
        <v>1</v>
      </c>
      <c r="AD167" s="39">
        <v>1</v>
      </c>
      <c r="AE167" s="41">
        <v>3</v>
      </c>
      <c r="AF167" s="39">
        <v>1</v>
      </c>
      <c r="AG167" s="41">
        <v>0</v>
      </c>
      <c r="AH167" s="39">
        <v>3</v>
      </c>
      <c r="AI167" s="41">
        <v>1</v>
      </c>
      <c r="AJ167" s="39">
        <v>1</v>
      </c>
      <c r="AK167" s="41">
        <v>0</v>
      </c>
      <c r="AL167" s="33">
        <v>0</v>
      </c>
      <c r="AM167" s="151">
        <v>6</v>
      </c>
      <c r="AN167" s="41">
        <v>28</v>
      </c>
      <c r="AO167" s="121">
        <v>25</v>
      </c>
      <c r="AP167" s="42">
        <v>0</v>
      </c>
      <c r="AQ167" s="41">
        <v>0</v>
      </c>
      <c r="AR167" s="235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270</v>
      </c>
      <c r="D168" s="182">
        <f t="shared" si="43"/>
        <v>116</v>
      </c>
      <c r="E168" s="183">
        <f t="shared" si="43"/>
        <v>154</v>
      </c>
      <c r="F168" s="39">
        <v>10</v>
      </c>
      <c r="G168" s="41">
        <v>3</v>
      </c>
      <c r="H168" s="39">
        <v>16</v>
      </c>
      <c r="I168" s="41">
        <v>11</v>
      </c>
      <c r="J168" s="39">
        <v>10</v>
      </c>
      <c r="K168" s="34">
        <v>18</v>
      </c>
      <c r="L168" s="39">
        <v>2</v>
      </c>
      <c r="M168" s="34">
        <v>6</v>
      </c>
      <c r="N168" s="39">
        <v>0</v>
      </c>
      <c r="O168" s="34">
        <v>0</v>
      </c>
      <c r="P168" s="39">
        <v>0</v>
      </c>
      <c r="Q168" s="34">
        <v>0</v>
      </c>
      <c r="R168" s="39">
        <v>1</v>
      </c>
      <c r="S168" s="34">
        <v>2</v>
      </c>
      <c r="T168" s="39">
        <v>0</v>
      </c>
      <c r="U168" s="34">
        <v>0</v>
      </c>
      <c r="V168" s="39">
        <v>0</v>
      </c>
      <c r="W168" s="34">
        <v>3</v>
      </c>
      <c r="X168" s="39">
        <v>0</v>
      </c>
      <c r="Y168" s="34">
        <v>3</v>
      </c>
      <c r="Z168" s="39">
        <v>1</v>
      </c>
      <c r="AA168" s="34">
        <v>1</v>
      </c>
      <c r="AB168" s="39">
        <v>2</v>
      </c>
      <c r="AC168" s="34">
        <v>3</v>
      </c>
      <c r="AD168" s="39">
        <v>3</v>
      </c>
      <c r="AE168" s="34">
        <v>3</v>
      </c>
      <c r="AF168" s="39">
        <v>15</v>
      </c>
      <c r="AG168" s="34">
        <v>36</v>
      </c>
      <c r="AH168" s="39">
        <v>26</v>
      </c>
      <c r="AI168" s="41">
        <v>28</v>
      </c>
      <c r="AJ168" s="39">
        <v>16</v>
      </c>
      <c r="AK168" s="41">
        <v>21</v>
      </c>
      <c r="AL168" s="33">
        <v>14</v>
      </c>
      <c r="AM168" s="151">
        <v>16</v>
      </c>
      <c r="AN168" s="41">
        <v>270</v>
      </c>
      <c r="AO168" s="121">
        <v>82</v>
      </c>
      <c r="AP168" s="42">
        <v>0</v>
      </c>
      <c r="AQ168" s="41">
        <v>0</v>
      </c>
      <c r="AR168" s="235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636</v>
      </c>
      <c r="D169" s="199">
        <f>SUM(F169+H169+J169+L169+N169+P169+R169+T169+V169+X169+Z169+AB169+AD169+AF169+AH169+AJ169+AL169)</f>
        <v>426</v>
      </c>
      <c r="E169" s="200">
        <f>SUM(G169+I169+K169+M169+O169+Q169+S169+U169+W169+Y169+AA169+AC169+AE169+AG169+AI169+AK169+AM169)</f>
        <v>210</v>
      </c>
      <c r="F169" s="105">
        <v>60</v>
      </c>
      <c r="G169" s="201">
        <v>33</v>
      </c>
      <c r="H169" s="105">
        <v>17</v>
      </c>
      <c r="I169" s="201">
        <v>2</v>
      </c>
      <c r="J169" s="105">
        <v>13</v>
      </c>
      <c r="K169" s="202">
        <v>11</v>
      </c>
      <c r="L169" s="105">
        <v>0</v>
      </c>
      <c r="M169" s="202">
        <v>14</v>
      </c>
      <c r="N169" s="105">
        <v>21</v>
      </c>
      <c r="O169" s="202">
        <v>11</v>
      </c>
      <c r="P169" s="105">
        <v>0</v>
      </c>
      <c r="Q169" s="202">
        <v>3</v>
      </c>
      <c r="R169" s="105">
        <v>0</v>
      </c>
      <c r="S169" s="202">
        <v>5</v>
      </c>
      <c r="T169" s="105">
        <v>5</v>
      </c>
      <c r="U169" s="202">
        <v>4</v>
      </c>
      <c r="V169" s="105">
        <v>5</v>
      </c>
      <c r="W169" s="202">
        <v>19</v>
      </c>
      <c r="X169" s="105">
        <v>2</v>
      </c>
      <c r="Y169" s="202">
        <v>5</v>
      </c>
      <c r="Z169" s="105">
        <v>23</v>
      </c>
      <c r="AA169" s="202">
        <v>0</v>
      </c>
      <c r="AB169" s="105">
        <v>24</v>
      </c>
      <c r="AC169" s="202">
        <v>4</v>
      </c>
      <c r="AD169" s="105">
        <v>50</v>
      </c>
      <c r="AE169" s="202">
        <v>9</v>
      </c>
      <c r="AF169" s="105">
        <v>93</v>
      </c>
      <c r="AG169" s="202">
        <v>15</v>
      </c>
      <c r="AH169" s="105">
        <v>23</v>
      </c>
      <c r="AI169" s="201">
        <v>14</v>
      </c>
      <c r="AJ169" s="105">
        <v>59</v>
      </c>
      <c r="AK169" s="201">
        <v>35</v>
      </c>
      <c r="AL169" s="203">
        <v>31</v>
      </c>
      <c r="AM169" s="204">
        <v>26</v>
      </c>
      <c r="AN169" s="201">
        <v>630</v>
      </c>
      <c r="AO169" s="205">
        <v>149</v>
      </c>
      <c r="AP169" s="109">
        <v>0</v>
      </c>
      <c r="AQ169" s="201">
        <v>1</v>
      </c>
      <c r="AR169" s="235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/>
      <c r="AO170" s="191"/>
      <c r="AP170" s="63">
        <v>0</v>
      </c>
      <c r="AQ170" s="59">
        <v>0</v>
      </c>
      <c r="AR170" s="235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106" t="s">
        <v>99</v>
      </c>
      <c r="B171" s="1107"/>
      <c r="C171" s="210">
        <f t="shared" ref="C171:AQ171" si="44">SUM(C160:C170)</f>
        <v>3042</v>
      </c>
      <c r="D171" s="211">
        <f t="shared" si="44"/>
        <v>1445</v>
      </c>
      <c r="E171" s="187">
        <f t="shared" si="44"/>
        <v>1597</v>
      </c>
      <c r="F171" s="71">
        <f t="shared" si="44"/>
        <v>136</v>
      </c>
      <c r="G171" s="132">
        <f t="shared" si="44"/>
        <v>110</v>
      </c>
      <c r="H171" s="71">
        <f t="shared" si="44"/>
        <v>50</v>
      </c>
      <c r="I171" s="132">
        <f t="shared" si="44"/>
        <v>19</v>
      </c>
      <c r="J171" s="776">
        <f t="shared" si="44"/>
        <v>42</v>
      </c>
      <c r="K171" s="777">
        <f t="shared" si="44"/>
        <v>41</v>
      </c>
      <c r="L171" s="776">
        <f t="shared" si="44"/>
        <v>16</v>
      </c>
      <c r="M171" s="777">
        <f t="shared" si="44"/>
        <v>37</v>
      </c>
      <c r="N171" s="776">
        <f t="shared" si="44"/>
        <v>46</v>
      </c>
      <c r="O171" s="777">
        <f t="shared" si="44"/>
        <v>60</v>
      </c>
      <c r="P171" s="776">
        <f t="shared" si="44"/>
        <v>27</v>
      </c>
      <c r="Q171" s="777">
        <f t="shared" si="44"/>
        <v>78</v>
      </c>
      <c r="R171" s="776">
        <f t="shared" si="44"/>
        <v>36</v>
      </c>
      <c r="S171" s="777">
        <f t="shared" si="44"/>
        <v>102</v>
      </c>
      <c r="T171" s="776">
        <f t="shared" si="44"/>
        <v>45</v>
      </c>
      <c r="U171" s="777">
        <f t="shared" si="44"/>
        <v>114</v>
      </c>
      <c r="V171" s="776">
        <f t="shared" si="44"/>
        <v>49</v>
      </c>
      <c r="W171" s="777">
        <f t="shared" si="44"/>
        <v>103</v>
      </c>
      <c r="X171" s="776">
        <f t="shared" si="44"/>
        <v>36</v>
      </c>
      <c r="Y171" s="777">
        <f t="shared" si="44"/>
        <v>76</v>
      </c>
      <c r="Z171" s="776">
        <f t="shared" si="44"/>
        <v>69</v>
      </c>
      <c r="AA171" s="777">
        <f t="shared" si="44"/>
        <v>78</v>
      </c>
      <c r="AB171" s="776">
        <f t="shared" si="44"/>
        <v>100</v>
      </c>
      <c r="AC171" s="777">
        <f t="shared" si="44"/>
        <v>117</v>
      </c>
      <c r="AD171" s="776">
        <f t="shared" si="44"/>
        <v>110</v>
      </c>
      <c r="AE171" s="777">
        <f t="shared" si="44"/>
        <v>107</v>
      </c>
      <c r="AF171" s="776">
        <f t="shared" si="44"/>
        <v>206</v>
      </c>
      <c r="AG171" s="777">
        <f t="shared" si="44"/>
        <v>146</v>
      </c>
      <c r="AH171" s="776">
        <f t="shared" si="44"/>
        <v>151</v>
      </c>
      <c r="AI171" s="777">
        <f t="shared" si="44"/>
        <v>140</v>
      </c>
      <c r="AJ171" s="776">
        <f t="shared" si="44"/>
        <v>191</v>
      </c>
      <c r="AK171" s="777">
        <f t="shared" si="44"/>
        <v>146</v>
      </c>
      <c r="AL171" s="749">
        <f t="shared" si="44"/>
        <v>135</v>
      </c>
      <c r="AM171" s="791">
        <f t="shared" si="44"/>
        <v>123</v>
      </c>
      <c r="AN171" s="132">
        <f t="shared" si="44"/>
        <v>3036</v>
      </c>
      <c r="AO171" s="131">
        <f t="shared" si="44"/>
        <v>1761</v>
      </c>
      <c r="AP171" s="66">
        <f t="shared" si="44"/>
        <v>0</v>
      </c>
      <c r="AQ171" s="132">
        <f t="shared" si="44"/>
        <v>1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823"/>
      <c r="C172" s="823"/>
      <c r="D172" s="823"/>
      <c r="E172" s="823"/>
      <c r="F172" s="823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108" t="s">
        <v>169</v>
      </c>
      <c r="B173" s="1098" t="s">
        <v>149</v>
      </c>
      <c r="C173" s="1021" t="s">
        <v>147</v>
      </c>
      <c r="D173" s="949"/>
      <c r="E173" s="944"/>
      <c r="F173" s="1099" t="s">
        <v>150</v>
      </c>
      <c r="G173" s="1101"/>
      <c r="H173" s="1101"/>
      <c r="I173" s="1101"/>
      <c r="J173" s="1101"/>
      <c r="K173" s="1101"/>
      <c r="L173" s="1101"/>
      <c r="M173" s="1101"/>
      <c r="N173" s="1101"/>
      <c r="O173" s="1101"/>
      <c r="P173" s="1101"/>
      <c r="Q173" s="1101"/>
      <c r="R173" s="1101"/>
      <c r="S173" s="1101"/>
      <c r="T173" s="1101"/>
      <c r="U173" s="1101"/>
      <c r="V173" s="1101"/>
      <c r="W173" s="1101"/>
      <c r="X173" s="1101"/>
      <c r="Y173" s="1101"/>
      <c r="Z173" s="1101"/>
      <c r="AA173" s="1101"/>
      <c r="AB173" s="1101"/>
      <c r="AC173" s="1101"/>
      <c r="AD173" s="1101"/>
      <c r="AE173" s="1101"/>
      <c r="AF173" s="1101"/>
      <c r="AG173" s="1101"/>
      <c r="AH173" s="1101"/>
      <c r="AI173" s="1101"/>
      <c r="AJ173" s="1101"/>
      <c r="AK173" s="1101"/>
      <c r="AL173" s="1101"/>
      <c r="AM173" s="1103"/>
      <c r="AN173" s="917" t="s">
        <v>9</v>
      </c>
      <c r="AO173" s="927" t="s">
        <v>170</v>
      </c>
      <c r="AP173" s="928"/>
      <c r="AQ173" s="997" t="s">
        <v>152</v>
      </c>
      <c r="AR173" s="917" t="s">
        <v>153</v>
      </c>
      <c r="AS173" s="1098" t="s">
        <v>171</v>
      </c>
      <c r="AT173" s="1098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04"/>
      <c r="B174" s="989"/>
      <c r="C174" s="947"/>
      <c r="D174" s="950"/>
      <c r="E174" s="948"/>
      <c r="F174" s="1104" t="s">
        <v>13</v>
      </c>
      <c r="G174" s="1105"/>
      <c r="H174" s="1104" t="s">
        <v>14</v>
      </c>
      <c r="I174" s="1105"/>
      <c r="J174" s="1104" t="s">
        <v>15</v>
      </c>
      <c r="K174" s="1105"/>
      <c r="L174" s="1104" t="s">
        <v>16</v>
      </c>
      <c r="M174" s="1105"/>
      <c r="N174" s="1104" t="s">
        <v>17</v>
      </c>
      <c r="O174" s="1105"/>
      <c r="P174" s="1099" t="s">
        <v>18</v>
      </c>
      <c r="Q174" s="1100"/>
      <c r="R174" s="1099" t="s">
        <v>19</v>
      </c>
      <c r="S174" s="1100"/>
      <c r="T174" s="1099" t="s">
        <v>20</v>
      </c>
      <c r="U174" s="1100"/>
      <c r="V174" s="1099" t="s">
        <v>21</v>
      </c>
      <c r="W174" s="1100"/>
      <c r="X174" s="1099" t="s">
        <v>22</v>
      </c>
      <c r="Y174" s="1100"/>
      <c r="Z174" s="1099" t="s">
        <v>23</v>
      </c>
      <c r="AA174" s="1100"/>
      <c r="AB174" s="1099" t="s">
        <v>24</v>
      </c>
      <c r="AC174" s="1100"/>
      <c r="AD174" s="1099" t="s">
        <v>25</v>
      </c>
      <c r="AE174" s="1100"/>
      <c r="AF174" s="1099" t="s">
        <v>26</v>
      </c>
      <c r="AG174" s="1100"/>
      <c r="AH174" s="1099" t="s">
        <v>27</v>
      </c>
      <c r="AI174" s="1100"/>
      <c r="AJ174" s="1099" t="s">
        <v>28</v>
      </c>
      <c r="AK174" s="1100"/>
      <c r="AL174" s="1099" t="s">
        <v>29</v>
      </c>
      <c r="AM174" s="1103"/>
      <c r="AN174" s="952"/>
      <c r="AO174" s="971"/>
      <c r="AP174" s="972"/>
      <c r="AQ174" s="954"/>
      <c r="AR174" s="952"/>
      <c r="AS174" s="989"/>
      <c r="AT174" s="989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824" t="s">
        <v>154</v>
      </c>
      <c r="D175" s="825" t="s">
        <v>173</v>
      </c>
      <c r="E175" s="219" t="s">
        <v>174</v>
      </c>
      <c r="F175" s="803" t="s">
        <v>173</v>
      </c>
      <c r="G175" s="758" t="s">
        <v>174</v>
      </c>
      <c r="H175" s="754" t="s">
        <v>173</v>
      </c>
      <c r="I175" s="798" t="s">
        <v>174</v>
      </c>
      <c r="J175" s="803" t="s">
        <v>173</v>
      </c>
      <c r="K175" s="758" t="s">
        <v>174</v>
      </c>
      <c r="L175" s="803" t="s">
        <v>173</v>
      </c>
      <c r="M175" s="758" t="s">
        <v>174</v>
      </c>
      <c r="N175" s="803" t="s">
        <v>173</v>
      </c>
      <c r="O175" s="758" t="s">
        <v>174</v>
      </c>
      <c r="P175" s="754" t="s">
        <v>173</v>
      </c>
      <c r="Q175" s="798" t="s">
        <v>174</v>
      </c>
      <c r="R175" s="754" t="s">
        <v>173</v>
      </c>
      <c r="S175" s="798" t="s">
        <v>174</v>
      </c>
      <c r="T175" s="803" t="s">
        <v>173</v>
      </c>
      <c r="U175" s="758" t="s">
        <v>174</v>
      </c>
      <c r="V175" s="754" t="s">
        <v>173</v>
      </c>
      <c r="W175" s="798" t="s">
        <v>174</v>
      </c>
      <c r="X175" s="754" t="s">
        <v>173</v>
      </c>
      <c r="Y175" s="798" t="s">
        <v>174</v>
      </c>
      <c r="Z175" s="803" t="s">
        <v>173</v>
      </c>
      <c r="AA175" s="758" t="s">
        <v>174</v>
      </c>
      <c r="AB175" s="803" t="s">
        <v>173</v>
      </c>
      <c r="AC175" s="758" t="s">
        <v>174</v>
      </c>
      <c r="AD175" s="754" t="s">
        <v>173</v>
      </c>
      <c r="AE175" s="798" t="s">
        <v>174</v>
      </c>
      <c r="AF175" s="754" t="s">
        <v>173</v>
      </c>
      <c r="AG175" s="798" t="s">
        <v>174</v>
      </c>
      <c r="AH175" s="803" t="s">
        <v>173</v>
      </c>
      <c r="AI175" s="758" t="s">
        <v>174</v>
      </c>
      <c r="AJ175" s="754" t="s">
        <v>173</v>
      </c>
      <c r="AK175" s="798" t="s">
        <v>174</v>
      </c>
      <c r="AL175" s="803" t="s">
        <v>173</v>
      </c>
      <c r="AM175" s="779" t="s">
        <v>174</v>
      </c>
      <c r="AN175" s="921"/>
      <c r="AO175" s="797" t="s">
        <v>175</v>
      </c>
      <c r="AP175" s="758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109" t="s">
        <v>177</v>
      </c>
      <c r="B176" s="792" t="s">
        <v>155</v>
      </c>
      <c r="C176" s="793">
        <f t="shared" ref="C176:C186" si="45">SUM(D176+E176)</f>
        <v>0</v>
      </c>
      <c r="D176" s="794">
        <f t="shared" ref="D176:D184" si="46">SUM(F176+H176+J176+L176+N176+P176+R176+T176+V176+X176+Z176+AB176+AD176+AF176+AH176+AJ176+AL176)</f>
        <v>0</v>
      </c>
      <c r="E176" s="795">
        <f t="shared" ref="E176:E184" si="47">SUM(G176+I176+K176+M176+O176+Q176+S176+U176+W176+Y176+AA176+AC176+AE176+AG176+AI176+AK176+AM176)</f>
        <v>0</v>
      </c>
      <c r="F176" s="760"/>
      <c r="G176" s="783"/>
      <c r="H176" s="760"/>
      <c r="I176" s="783"/>
      <c r="J176" s="760"/>
      <c r="K176" s="773"/>
      <c r="L176" s="760"/>
      <c r="M176" s="773"/>
      <c r="N176" s="760"/>
      <c r="O176" s="773"/>
      <c r="P176" s="760"/>
      <c r="Q176" s="773"/>
      <c r="R176" s="760"/>
      <c r="S176" s="773"/>
      <c r="T176" s="760"/>
      <c r="U176" s="773"/>
      <c r="V176" s="760"/>
      <c r="W176" s="773"/>
      <c r="X176" s="760"/>
      <c r="Y176" s="773"/>
      <c r="Z176" s="760"/>
      <c r="AA176" s="773"/>
      <c r="AB176" s="760"/>
      <c r="AC176" s="773"/>
      <c r="AD176" s="760"/>
      <c r="AE176" s="773"/>
      <c r="AF176" s="760"/>
      <c r="AG176" s="773"/>
      <c r="AH176" s="760"/>
      <c r="AI176" s="773"/>
      <c r="AJ176" s="760"/>
      <c r="AK176" s="773"/>
      <c r="AL176" s="796"/>
      <c r="AM176" s="782"/>
      <c r="AN176" s="783"/>
      <c r="AO176" s="774"/>
      <c r="AP176" s="783"/>
      <c r="AQ176" s="774"/>
      <c r="AR176" s="783"/>
      <c r="AS176" s="783"/>
      <c r="AT176" s="783"/>
      <c r="AU176" s="235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55</v>
      </c>
      <c r="D177" s="207">
        <f t="shared" si="46"/>
        <v>13</v>
      </c>
      <c r="E177" s="208">
        <f t="shared" si="47"/>
        <v>42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0</v>
      </c>
      <c r="M177" s="58">
        <v>0</v>
      </c>
      <c r="N177" s="56">
        <v>5</v>
      </c>
      <c r="O177" s="58">
        <v>6</v>
      </c>
      <c r="P177" s="56">
        <v>1</v>
      </c>
      <c r="Q177" s="58">
        <v>12</v>
      </c>
      <c r="R177" s="56">
        <v>1</v>
      </c>
      <c r="S177" s="58">
        <v>1</v>
      </c>
      <c r="T177" s="56">
        <v>5</v>
      </c>
      <c r="U177" s="58">
        <v>5</v>
      </c>
      <c r="V177" s="56">
        <v>0</v>
      </c>
      <c r="W177" s="58">
        <v>3</v>
      </c>
      <c r="X177" s="56">
        <v>0</v>
      </c>
      <c r="Y177" s="58">
        <v>1</v>
      </c>
      <c r="Z177" s="56">
        <v>0</v>
      </c>
      <c r="AA177" s="58">
        <v>3</v>
      </c>
      <c r="AB177" s="56">
        <v>1</v>
      </c>
      <c r="AC177" s="58">
        <v>7</v>
      </c>
      <c r="AD177" s="56">
        <v>0</v>
      </c>
      <c r="AE177" s="58">
        <v>3</v>
      </c>
      <c r="AF177" s="56">
        <v>0</v>
      </c>
      <c r="AG177" s="58">
        <v>0</v>
      </c>
      <c r="AH177" s="56">
        <v>0</v>
      </c>
      <c r="AI177" s="58">
        <v>1</v>
      </c>
      <c r="AJ177" s="56">
        <v>0</v>
      </c>
      <c r="AK177" s="58">
        <v>0</v>
      </c>
      <c r="AL177" s="60">
        <v>0</v>
      </c>
      <c r="AM177" s="209">
        <v>0</v>
      </c>
      <c r="AN177" s="59">
        <v>55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35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110" t="s">
        <v>178</v>
      </c>
      <c r="B178" s="792" t="s">
        <v>155</v>
      </c>
      <c r="C178" s="793">
        <f t="shared" si="45"/>
        <v>0</v>
      </c>
      <c r="D178" s="794">
        <f t="shared" si="46"/>
        <v>0</v>
      </c>
      <c r="E178" s="795">
        <f>SUM(G178+I178+K178+M178+O178+Q178+S178+U178+W178+Y178+AA178+AC178+AE178+AG178+AI178+AK178+AM178)</f>
        <v>0</v>
      </c>
      <c r="F178" s="760"/>
      <c r="G178" s="783"/>
      <c r="H178" s="760"/>
      <c r="I178" s="783"/>
      <c r="J178" s="760"/>
      <c r="K178" s="773"/>
      <c r="L178" s="760"/>
      <c r="M178" s="773"/>
      <c r="N178" s="760"/>
      <c r="O178" s="773"/>
      <c r="P178" s="760"/>
      <c r="Q178" s="773"/>
      <c r="R178" s="760"/>
      <c r="S178" s="773"/>
      <c r="T178" s="760"/>
      <c r="U178" s="773"/>
      <c r="V178" s="760"/>
      <c r="W178" s="773"/>
      <c r="X178" s="760"/>
      <c r="Y178" s="773"/>
      <c r="Z178" s="760"/>
      <c r="AA178" s="773"/>
      <c r="AB178" s="760"/>
      <c r="AC178" s="773"/>
      <c r="AD178" s="760"/>
      <c r="AE178" s="773"/>
      <c r="AF178" s="760"/>
      <c r="AG178" s="773"/>
      <c r="AH178" s="760"/>
      <c r="AI178" s="773"/>
      <c r="AJ178" s="760"/>
      <c r="AK178" s="773"/>
      <c r="AL178" s="796"/>
      <c r="AM178" s="782"/>
      <c r="AN178" s="783"/>
      <c r="AO178" s="774">
        <v>0</v>
      </c>
      <c r="AP178" s="783">
        <v>0</v>
      </c>
      <c r="AQ178" s="774">
        <v>0</v>
      </c>
      <c r="AR178" s="783">
        <v>0</v>
      </c>
      <c r="AS178" s="783">
        <v>0</v>
      </c>
      <c r="AT178" s="783">
        <v>0</v>
      </c>
      <c r="AU178" s="235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35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/>
      <c r="AO180" s="63">
        <v>0</v>
      </c>
      <c r="AP180" s="59">
        <v>0</v>
      </c>
      <c r="AQ180" s="63">
        <v>0</v>
      </c>
      <c r="AR180" s="59">
        <v>0</v>
      </c>
      <c r="AS180" s="59">
        <v>0</v>
      </c>
      <c r="AT180" s="59">
        <v>0</v>
      </c>
      <c r="AU180" s="235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792" t="s">
        <v>155</v>
      </c>
      <c r="C181" s="793">
        <f t="shared" si="45"/>
        <v>0</v>
      </c>
      <c r="D181" s="794">
        <f t="shared" si="46"/>
        <v>0</v>
      </c>
      <c r="E181" s="795">
        <f t="shared" si="47"/>
        <v>0</v>
      </c>
      <c r="F181" s="760"/>
      <c r="G181" s="783"/>
      <c r="H181" s="760"/>
      <c r="I181" s="783"/>
      <c r="J181" s="760"/>
      <c r="K181" s="773"/>
      <c r="L181" s="760"/>
      <c r="M181" s="773"/>
      <c r="N181" s="760"/>
      <c r="O181" s="773"/>
      <c r="P181" s="760"/>
      <c r="Q181" s="773"/>
      <c r="R181" s="760"/>
      <c r="S181" s="773"/>
      <c r="T181" s="760"/>
      <c r="U181" s="773"/>
      <c r="V181" s="760"/>
      <c r="W181" s="783"/>
      <c r="X181" s="760"/>
      <c r="Y181" s="773"/>
      <c r="Z181" s="760"/>
      <c r="AA181" s="773"/>
      <c r="AB181" s="760"/>
      <c r="AC181" s="773"/>
      <c r="AD181" s="760"/>
      <c r="AE181" s="773"/>
      <c r="AF181" s="760"/>
      <c r="AG181" s="773"/>
      <c r="AH181" s="760"/>
      <c r="AI181" s="773"/>
      <c r="AJ181" s="760"/>
      <c r="AK181" s="773"/>
      <c r="AL181" s="796"/>
      <c r="AM181" s="782"/>
      <c r="AN181" s="783"/>
      <c r="AO181" s="774">
        <v>0</v>
      </c>
      <c r="AP181" s="783">
        <v>0</v>
      </c>
      <c r="AQ181" s="774">
        <v>0</v>
      </c>
      <c r="AR181" s="783">
        <v>0</v>
      </c>
      <c r="AS181" s="783">
        <v>0</v>
      </c>
      <c r="AT181" s="783">
        <v>0</v>
      </c>
      <c r="AU181" s="235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214</v>
      </c>
      <c r="D182" s="182">
        <f t="shared" si="46"/>
        <v>156</v>
      </c>
      <c r="E182" s="183">
        <f t="shared" si="47"/>
        <v>58</v>
      </c>
      <c r="F182" s="56">
        <v>0</v>
      </c>
      <c r="G182" s="59">
        <v>0</v>
      </c>
      <c r="H182" s="56">
        <v>0</v>
      </c>
      <c r="I182" s="59">
        <v>0</v>
      </c>
      <c r="J182" s="56">
        <v>0</v>
      </c>
      <c r="K182" s="58">
        <v>0</v>
      </c>
      <c r="L182" s="56">
        <v>0</v>
      </c>
      <c r="M182" s="58">
        <v>0</v>
      </c>
      <c r="N182" s="56">
        <v>10</v>
      </c>
      <c r="O182" s="58">
        <v>0</v>
      </c>
      <c r="P182" s="56">
        <v>19</v>
      </c>
      <c r="Q182" s="58">
        <v>5</v>
      </c>
      <c r="R182" s="56">
        <v>23</v>
      </c>
      <c r="S182" s="58">
        <v>9</v>
      </c>
      <c r="T182" s="56">
        <v>24</v>
      </c>
      <c r="U182" s="58">
        <v>13</v>
      </c>
      <c r="V182" s="56">
        <v>22</v>
      </c>
      <c r="W182" s="58">
        <v>10</v>
      </c>
      <c r="X182" s="56">
        <v>18</v>
      </c>
      <c r="Y182" s="58">
        <v>5</v>
      </c>
      <c r="Z182" s="56">
        <v>17</v>
      </c>
      <c r="AA182" s="58">
        <v>9</v>
      </c>
      <c r="AB182" s="56">
        <v>9</v>
      </c>
      <c r="AC182" s="58">
        <v>5</v>
      </c>
      <c r="AD182" s="56">
        <v>6</v>
      </c>
      <c r="AE182" s="58">
        <v>0</v>
      </c>
      <c r="AF182" s="56">
        <v>4</v>
      </c>
      <c r="AG182" s="58">
        <v>2</v>
      </c>
      <c r="AH182" s="56">
        <v>4</v>
      </c>
      <c r="AI182" s="58">
        <v>0</v>
      </c>
      <c r="AJ182" s="56">
        <v>0</v>
      </c>
      <c r="AK182" s="58">
        <v>0</v>
      </c>
      <c r="AL182" s="60">
        <v>0</v>
      </c>
      <c r="AM182" s="209">
        <v>0</v>
      </c>
      <c r="AN182" s="59">
        <v>214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35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792" t="s">
        <v>155</v>
      </c>
      <c r="C183" s="793">
        <f t="shared" si="45"/>
        <v>0</v>
      </c>
      <c r="D183" s="794">
        <f t="shared" si="46"/>
        <v>0</v>
      </c>
      <c r="E183" s="795">
        <f t="shared" si="47"/>
        <v>0</v>
      </c>
      <c r="F183" s="760"/>
      <c r="G183" s="783"/>
      <c r="H183" s="760"/>
      <c r="I183" s="783"/>
      <c r="J183" s="760"/>
      <c r="K183" s="773"/>
      <c r="L183" s="760"/>
      <c r="M183" s="773"/>
      <c r="N183" s="760"/>
      <c r="O183" s="773"/>
      <c r="P183" s="760"/>
      <c r="Q183" s="773"/>
      <c r="R183" s="760"/>
      <c r="S183" s="773"/>
      <c r="T183" s="760"/>
      <c r="U183" s="773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783"/>
      <c r="AO183" s="774">
        <v>0</v>
      </c>
      <c r="AP183" s="783">
        <v>0</v>
      </c>
      <c r="AQ183" s="774">
        <v>0</v>
      </c>
      <c r="AR183" s="783">
        <v>0</v>
      </c>
      <c r="AS183" s="783">
        <v>0</v>
      </c>
      <c r="AT183" s="783">
        <v>0</v>
      </c>
      <c r="AU183" s="235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8</v>
      </c>
      <c r="D184" s="182">
        <f t="shared" si="46"/>
        <v>5</v>
      </c>
      <c r="E184" s="183">
        <f t="shared" si="47"/>
        <v>3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2</v>
      </c>
      <c r="M184" s="58">
        <v>0</v>
      </c>
      <c r="N184" s="56">
        <v>0</v>
      </c>
      <c r="O184" s="58">
        <v>0</v>
      </c>
      <c r="P184" s="56">
        <v>1</v>
      </c>
      <c r="Q184" s="58">
        <v>0</v>
      </c>
      <c r="R184" s="56">
        <v>2</v>
      </c>
      <c r="S184" s="58">
        <v>0</v>
      </c>
      <c r="T184" s="56">
        <v>0</v>
      </c>
      <c r="U184" s="58">
        <v>1</v>
      </c>
      <c r="V184" s="113">
        <v>0</v>
      </c>
      <c r="W184" s="28">
        <v>0</v>
      </c>
      <c r="X184" s="29">
        <v>0</v>
      </c>
      <c r="Y184" s="30">
        <v>0</v>
      </c>
      <c r="Z184" s="29">
        <v>0</v>
      </c>
      <c r="AA184" s="30">
        <v>1</v>
      </c>
      <c r="AB184" s="29">
        <v>0</v>
      </c>
      <c r="AC184" s="30">
        <v>0</v>
      </c>
      <c r="AD184" s="29">
        <v>0</v>
      </c>
      <c r="AE184" s="30">
        <v>0</v>
      </c>
      <c r="AF184" s="29">
        <v>0</v>
      </c>
      <c r="AG184" s="30">
        <v>0</v>
      </c>
      <c r="AH184" s="29">
        <v>0</v>
      </c>
      <c r="AI184" s="30">
        <v>1</v>
      </c>
      <c r="AJ184" s="29">
        <v>0</v>
      </c>
      <c r="AK184" s="30">
        <v>0</v>
      </c>
      <c r="AL184" s="53">
        <v>0</v>
      </c>
      <c r="AM184" s="178">
        <v>0</v>
      </c>
      <c r="AN184" s="28">
        <v>8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35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098" t="s">
        <v>182</v>
      </c>
      <c r="B185" s="792" t="s">
        <v>155</v>
      </c>
      <c r="C185" s="826">
        <f t="shared" si="45"/>
        <v>0</v>
      </c>
      <c r="D185" s="819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827"/>
      <c r="G185" s="228"/>
      <c r="H185" s="827"/>
      <c r="I185" s="228"/>
      <c r="J185" s="827"/>
      <c r="K185" s="228"/>
      <c r="L185" s="828"/>
      <c r="M185" s="829"/>
      <c r="N185" s="830"/>
      <c r="O185" s="829"/>
      <c r="P185" s="830"/>
      <c r="Q185" s="829"/>
      <c r="R185" s="830"/>
      <c r="S185" s="829"/>
      <c r="T185" s="830"/>
      <c r="U185" s="829"/>
      <c r="V185" s="830"/>
      <c r="W185" s="829"/>
      <c r="X185" s="830"/>
      <c r="Y185" s="829"/>
      <c r="Z185" s="830"/>
      <c r="AA185" s="829"/>
      <c r="AB185" s="830"/>
      <c r="AC185" s="829"/>
      <c r="AD185" s="830"/>
      <c r="AE185" s="829"/>
      <c r="AF185" s="830"/>
      <c r="AG185" s="829"/>
      <c r="AH185" s="830"/>
      <c r="AI185" s="829"/>
      <c r="AJ185" s="830"/>
      <c r="AK185" s="829"/>
      <c r="AL185" s="445"/>
      <c r="AM185" s="831"/>
      <c r="AN185" s="169"/>
      <c r="AO185" s="785"/>
      <c r="AP185" s="169"/>
      <c r="AQ185" s="785"/>
      <c r="AR185" s="169"/>
      <c r="AS185" s="169"/>
      <c r="AT185" s="169"/>
      <c r="AU185" s="235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832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/>
      <c r="AO186" s="63"/>
      <c r="AP186" s="59"/>
      <c r="AQ186" s="63"/>
      <c r="AR186" s="59"/>
      <c r="AS186" s="59"/>
      <c r="AT186" s="59"/>
      <c r="AU186" s="235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19555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A6" sqref="A6:AD6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",[13]NOMBRE!B2," - ","( ",[13]NOMBRE!C2,[13]NOMBRE!D2,[13]NOMBRE!E2,[13]NOMBRE!F2,[13]NOMBRE!G2,"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",[13]NOMBRE!B6," - ","( ",[13]NOMBRE!C6,[13]NOMBRE!D6," )")</f>
        <v>MES: OCTUBRE - ( 10 )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",[13]NOMBRE!B7)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111" t="s">
        <v>234</v>
      </c>
      <c r="C8" s="1112"/>
      <c r="D8" s="1112"/>
      <c r="E8" s="1112"/>
      <c r="F8" s="1112"/>
      <c r="G8" s="1112"/>
      <c r="H8" s="1112"/>
      <c r="I8" s="1112"/>
      <c r="J8" s="1112"/>
      <c r="K8" s="1112"/>
      <c r="L8" s="1112"/>
      <c r="M8" s="1112"/>
      <c r="N8" s="1112"/>
      <c r="O8" s="1112"/>
      <c r="P8" s="1112"/>
      <c r="Q8" s="1112"/>
      <c r="R8" s="1112"/>
      <c r="S8" s="1112"/>
      <c r="T8" s="1112"/>
      <c r="U8" s="1112"/>
      <c r="V8" s="1113"/>
      <c r="W8" s="1008" t="s">
        <v>5</v>
      </c>
      <c r="X8" s="916"/>
      <c r="Y8" s="916"/>
      <c r="Z8" s="916"/>
      <c r="AA8" s="916"/>
      <c r="AB8" s="916"/>
      <c r="AC8" s="916"/>
      <c r="AD8" s="917"/>
      <c r="AE8" s="1097" t="s">
        <v>6</v>
      </c>
      <c r="AF8" s="1097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1009"/>
      <c r="B9" s="1114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114" t="s">
        <v>9</v>
      </c>
      <c r="U9" s="1115" t="s">
        <v>10</v>
      </c>
      <c r="V9" s="1116"/>
      <c r="W9" s="1117" t="s">
        <v>11</v>
      </c>
      <c r="X9" s="1117"/>
      <c r="Y9" s="1117"/>
      <c r="Z9" s="1116"/>
      <c r="AA9" s="1115" t="s">
        <v>12</v>
      </c>
      <c r="AB9" s="1117"/>
      <c r="AC9" s="1117"/>
      <c r="AD9" s="1116"/>
      <c r="AE9" s="1097"/>
      <c r="AF9" s="1097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754" t="s">
        <v>13</v>
      </c>
      <c r="D10" s="833" t="s">
        <v>14</v>
      </c>
      <c r="E10" s="756" t="s">
        <v>15</v>
      </c>
      <c r="F10" s="756" t="s">
        <v>16</v>
      </c>
      <c r="G10" s="756" t="s">
        <v>17</v>
      </c>
      <c r="H10" s="757" t="s">
        <v>18</v>
      </c>
      <c r="I10" s="757" t="s">
        <v>19</v>
      </c>
      <c r="J10" s="757" t="s">
        <v>20</v>
      </c>
      <c r="K10" s="757" t="s">
        <v>21</v>
      </c>
      <c r="L10" s="757" t="s">
        <v>22</v>
      </c>
      <c r="M10" s="757" t="s">
        <v>23</v>
      </c>
      <c r="N10" s="757" t="s">
        <v>24</v>
      </c>
      <c r="O10" s="757" t="s">
        <v>25</v>
      </c>
      <c r="P10" s="757" t="s">
        <v>26</v>
      </c>
      <c r="Q10" s="757" t="s">
        <v>27</v>
      </c>
      <c r="R10" s="757" t="s">
        <v>28</v>
      </c>
      <c r="S10" s="758" t="s">
        <v>29</v>
      </c>
      <c r="T10" s="921"/>
      <c r="U10" s="834" t="s">
        <v>30</v>
      </c>
      <c r="V10" s="758" t="s">
        <v>31</v>
      </c>
      <c r="W10" s="835" t="s">
        <v>32</v>
      </c>
      <c r="X10" s="759" t="s">
        <v>33</v>
      </c>
      <c r="Y10" s="756" t="s">
        <v>34</v>
      </c>
      <c r="Z10" s="758" t="s">
        <v>35</v>
      </c>
      <c r="AA10" s="759" t="s">
        <v>32</v>
      </c>
      <c r="AB10" s="759" t="s">
        <v>33</v>
      </c>
      <c r="AC10" s="756" t="s">
        <v>34</v>
      </c>
      <c r="AD10" s="758" t="s">
        <v>36</v>
      </c>
      <c r="AE10" s="754" t="s">
        <v>37</v>
      </c>
      <c r="AF10" s="758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377</v>
      </c>
      <c r="C11" s="760">
        <v>186</v>
      </c>
      <c r="D11" s="761">
        <v>81</v>
      </c>
      <c r="E11" s="761">
        <v>91</v>
      </c>
      <c r="F11" s="761">
        <v>19</v>
      </c>
      <c r="G11" s="762">
        <v>0</v>
      </c>
      <c r="H11" s="762">
        <v>0</v>
      </c>
      <c r="I11" s="762">
        <v>0</v>
      </c>
      <c r="J11" s="762">
        <v>0</v>
      </c>
      <c r="K11" s="762">
        <v>0</v>
      </c>
      <c r="L11" s="762">
        <v>0</v>
      </c>
      <c r="M11" s="762">
        <v>0</v>
      </c>
      <c r="N11" s="762">
        <v>0</v>
      </c>
      <c r="O11" s="762">
        <v>0</v>
      </c>
      <c r="P11" s="762">
        <v>0</v>
      </c>
      <c r="Q11" s="762">
        <v>0</v>
      </c>
      <c r="R11" s="762">
        <v>0</v>
      </c>
      <c r="S11" s="763">
        <v>0</v>
      </c>
      <c r="T11" s="28">
        <v>377</v>
      </c>
      <c r="U11" s="29">
        <v>193</v>
      </c>
      <c r="V11" s="30">
        <v>184</v>
      </c>
      <c r="W11" s="25">
        <f>SUM(X11+Y11+Z11)</f>
        <v>114</v>
      </c>
      <c r="X11" s="29">
        <v>12</v>
      </c>
      <c r="Y11" s="31">
        <v>102</v>
      </c>
      <c r="Z11" s="30"/>
      <c r="AA11" s="236">
        <f>SUM(AB11+AC11+AD11)</f>
        <v>7</v>
      </c>
      <c r="AB11" s="29"/>
      <c r="AC11" s="31">
        <v>7</v>
      </c>
      <c r="AD11" s="30"/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1410</v>
      </c>
      <c r="C12" s="39">
        <v>0</v>
      </c>
      <c r="D12" s="40">
        <v>0</v>
      </c>
      <c r="E12" s="40">
        <v>0</v>
      </c>
      <c r="F12" s="40">
        <v>10</v>
      </c>
      <c r="G12" s="40">
        <v>34</v>
      </c>
      <c r="H12" s="40">
        <v>52</v>
      </c>
      <c r="I12" s="40">
        <v>72</v>
      </c>
      <c r="J12" s="40">
        <v>76</v>
      </c>
      <c r="K12" s="40">
        <v>81</v>
      </c>
      <c r="L12" s="40">
        <v>83</v>
      </c>
      <c r="M12" s="40">
        <v>92</v>
      </c>
      <c r="N12" s="40">
        <v>129</v>
      </c>
      <c r="O12" s="40">
        <v>157</v>
      </c>
      <c r="P12" s="40">
        <v>176</v>
      </c>
      <c r="Q12" s="40">
        <v>148</v>
      </c>
      <c r="R12" s="40">
        <v>136</v>
      </c>
      <c r="S12" s="34">
        <v>164</v>
      </c>
      <c r="T12" s="41">
        <v>1410</v>
      </c>
      <c r="U12" s="39">
        <v>504</v>
      </c>
      <c r="V12" s="34">
        <v>906</v>
      </c>
      <c r="W12" s="38">
        <f t="shared" ref="W12:W36" si="10">SUM(X12+Y12+Z12)</f>
        <v>0</v>
      </c>
      <c r="X12" s="39"/>
      <c r="Y12" s="40"/>
      <c r="Z12" s="34"/>
      <c r="AA12" s="236">
        <f t="shared" ref="AA12:AA37" si="11">SUM(AB12+AC12+AD12)</f>
        <v>437</v>
      </c>
      <c r="AB12" s="39">
        <v>85</v>
      </c>
      <c r="AC12" s="42">
        <v>352</v>
      </c>
      <c r="AD12" s="34"/>
      <c r="AE12" s="33"/>
      <c r="AF12" s="34"/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/>
      <c r="Y13" s="40"/>
      <c r="Z13" s="34"/>
      <c r="AA13" s="236">
        <f t="shared" si="11"/>
        <v>0</v>
      </c>
      <c r="AB13" s="39"/>
      <c r="AC13" s="42"/>
      <c r="AD13" s="34"/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57</v>
      </c>
      <c r="C14" s="39">
        <v>40</v>
      </c>
      <c r="D14" s="40">
        <v>9</v>
      </c>
      <c r="E14" s="40">
        <v>8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57</v>
      </c>
      <c r="U14" s="39">
        <v>35</v>
      </c>
      <c r="V14" s="34">
        <v>22</v>
      </c>
      <c r="W14" s="38">
        <f t="shared" si="10"/>
        <v>13</v>
      </c>
      <c r="X14" s="39">
        <v>4</v>
      </c>
      <c r="Y14" s="40">
        <v>9</v>
      </c>
      <c r="Z14" s="34"/>
      <c r="AA14" s="236">
        <f t="shared" si="11"/>
        <v>0</v>
      </c>
      <c r="AB14" s="39"/>
      <c r="AC14" s="42"/>
      <c r="AD14" s="34"/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44</v>
      </c>
      <c r="C15" s="39">
        <v>0</v>
      </c>
      <c r="D15" s="40">
        <v>0</v>
      </c>
      <c r="E15" s="40">
        <v>0</v>
      </c>
      <c r="F15" s="40">
        <v>0</v>
      </c>
      <c r="G15" s="40">
        <v>1</v>
      </c>
      <c r="H15" s="40">
        <v>1</v>
      </c>
      <c r="I15" s="40">
        <v>0</v>
      </c>
      <c r="J15" s="40">
        <v>0</v>
      </c>
      <c r="K15" s="40">
        <v>0</v>
      </c>
      <c r="L15" s="40">
        <v>3</v>
      </c>
      <c r="M15" s="40">
        <v>1</v>
      </c>
      <c r="N15" s="40">
        <v>4</v>
      </c>
      <c r="O15" s="40">
        <v>6</v>
      </c>
      <c r="P15" s="40">
        <v>4</v>
      </c>
      <c r="Q15" s="40">
        <v>10</v>
      </c>
      <c r="R15" s="40">
        <v>4</v>
      </c>
      <c r="S15" s="34">
        <v>10</v>
      </c>
      <c r="T15" s="41">
        <v>44</v>
      </c>
      <c r="U15" s="39">
        <v>20</v>
      </c>
      <c r="V15" s="34">
        <v>24</v>
      </c>
      <c r="W15" s="38">
        <f t="shared" si="10"/>
        <v>0</v>
      </c>
      <c r="X15" s="39"/>
      <c r="Y15" s="40"/>
      <c r="Z15" s="34"/>
      <c r="AA15" s="45">
        <f t="shared" si="11"/>
        <v>13</v>
      </c>
      <c r="AB15" s="39">
        <v>7</v>
      </c>
      <c r="AC15" s="42">
        <v>6</v>
      </c>
      <c r="AD15" s="34"/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56</v>
      </c>
      <c r="C16" s="39">
        <v>32</v>
      </c>
      <c r="D16" s="40">
        <v>13</v>
      </c>
      <c r="E16" s="40">
        <v>10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56</v>
      </c>
      <c r="U16" s="39">
        <v>35</v>
      </c>
      <c r="V16" s="34">
        <v>21</v>
      </c>
      <c r="W16" s="38">
        <f t="shared" si="10"/>
        <v>15</v>
      </c>
      <c r="X16" s="39">
        <v>5</v>
      </c>
      <c r="Y16" s="40">
        <v>10</v>
      </c>
      <c r="Z16" s="34"/>
      <c r="AA16" s="45">
        <f t="shared" si="11"/>
        <v>0</v>
      </c>
      <c r="AB16" s="39"/>
      <c r="AC16" s="42"/>
      <c r="AD16" s="34"/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307</v>
      </c>
      <c r="C17" s="39">
        <v>0</v>
      </c>
      <c r="D17" s="40">
        <v>0</v>
      </c>
      <c r="E17" s="40">
        <v>0</v>
      </c>
      <c r="F17" s="40">
        <v>2</v>
      </c>
      <c r="G17" s="40">
        <v>1</v>
      </c>
      <c r="H17" s="40">
        <v>1</v>
      </c>
      <c r="I17" s="40">
        <v>3</v>
      </c>
      <c r="J17" s="40">
        <v>1</v>
      </c>
      <c r="K17" s="40">
        <v>5</v>
      </c>
      <c r="L17" s="40">
        <v>9</v>
      </c>
      <c r="M17" s="40">
        <v>23</v>
      </c>
      <c r="N17" s="40">
        <v>20</v>
      </c>
      <c r="O17" s="40">
        <v>34</v>
      </c>
      <c r="P17" s="40">
        <v>55</v>
      </c>
      <c r="Q17" s="40">
        <v>47</v>
      </c>
      <c r="R17" s="40">
        <v>43</v>
      </c>
      <c r="S17" s="34">
        <v>63</v>
      </c>
      <c r="T17" s="41">
        <v>307</v>
      </c>
      <c r="U17" s="39">
        <v>177</v>
      </c>
      <c r="V17" s="34">
        <v>130</v>
      </c>
      <c r="W17" s="38">
        <f t="shared" si="10"/>
        <v>0</v>
      </c>
      <c r="X17" s="39"/>
      <c r="Y17" s="40"/>
      <c r="Z17" s="34"/>
      <c r="AA17" s="45">
        <f t="shared" si="11"/>
        <v>105</v>
      </c>
      <c r="AB17" s="39">
        <v>19</v>
      </c>
      <c r="AC17" s="42">
        <v>86</v>
      </c>
      <c r="AD17" s="34"/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34"/>
      <c r="T18" s="41"/>
      <c r="U18" s="39"/>
      <c r="V18" s="34"/>
      <c r="W18" s="38">
        <f t="shared" si="10"/>
        <v>0</v>
      </c>
      <c r="X18" s="39"/>
      <c r="Y18" s="40"/>
      <c r="Z18" s="34"/>
      <c r="AA18" s="45">
        <f t="shared" si="11"/>
        <v>0</v>
      </c>
      <c r="AB18" s="39"/>
      <c r="AC18" s="42"/>
      <c r="AD18" s="34"/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88</v>
      </c>
      <c r="C19" s="39">
        <v>0</v>
      </c>
      <c r="D19" s="40">
        <v>0</v>
      </c>
      <c r="E19" s="40">
        <v>0</v>
      </c>
      <c r="F19" s="40">
        <v>6</v>
      </c>
      <c r="G19" s="40">
        <v>3</v>
      </c>
      <c r="H19" s="40">
        <v>3</v>
      </c>
      <c r="I19" s="40">
        <v>9</v>
      </c>
      <c r="J19" s="40">
        <v>9</v>
      </c>
      <c r="K19" s="40">
        <v>12</v>
      </c>
      <c r="L19" s="40">
        <v>6</v>
      </c>
      <c r="M19" s="40">
        <v>6</v>
      </c>
      <c r="N19" s="40">
        <v>7</v>
      </c>
      <c r="O19" s="40">
        <v>7</v>
      </c>
      <c r="P19" s="40">
        <v>5</v>
      </c>
      <c r="Q19" s="40">
        <v>3</v>
      </c>
      <c r="R19" s="40">
        <v>8</v>
      </c>
      <c r="S19" s="34">
        <v>4</v>
      </c>
      <c r="T19" s="41">
        <v>88</v>
      </c>
      <c r="U19" s="39">
        <v>13</v>
      </c>
      <c r="V19" s="34">
        <v>75</v>
      </c>
      <c r="W19" s="38">
        <f t="shared" si="10"/>
        <v>0</v>
      </c>
      <c r="X19" s="39"/>
      <c r="Y19" s="40"/>
      <c r="Z19" s="34"/>
      <c r="AA19" s="45">
        <f t="shared" si="11"/>
        <v>47</v>
      </c>
      <c r="AB19" s="39">
        <v>15</v>
      </c>
      <c r="AC19" s="42">
        <v>32</v>
      </c>
      <c r="AD19" s="34"/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/>
      <c r="Y20" s="40"/>
      <c r="Z20" s="34"/>
      <c r="AA20" s="45">
        <f t="shared" si="11"/>
        <v>0</v>
      </c>
      <c r="AB20" s="39"/>
      <c r="AC20" s="42"/>
      <c r="AD20" s="34"/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55</v>
      </c>
      <c r="C21" s="39">
        <v>0</v>
      </c>
      <c r="D21" s="40">
        <v>0</v>
      </c>
      <c r="E21" s="40">
        <v>0</v>
      </c>
      <c r="F21" s="40">
        <v>1</v>
      </c>
      <c r="G21" s="40">
        <v>3</v>
      </c>
      <c r="H21" s="40">
        <v>1</v>
      </c>
      <c r="I21" s="40">
        <v>2</v>
      </c>
      <c r="J21" s="40">
        <v>2</v>
      </c>
      <c r="K21" s="40">
        <v>5</v>
      </c>
      <c r="L21" s="40">
        <v>3</v>
      </c>
      <c r="M21" s="40">
        <v>2</v>
      </c>
      <c r="N21" s="40">
        <v>6</v>
      </c>
      <c r="O21" s="40">
        <v>6</v>
      </c>
      <c r="P21" s="40">
        <v>3</v>
      </c>
      <c r="Q21" s="40">
        <v>11</v>
      </c>
      <c r="R21" s="40">
        <v>3</v>
      </c>
      <c r="S21" s="34">
        <v>7</v>
      </c>
      <c r="T21" s="41">
        <v>55</v>
      </c>
      <c r="U21" s="39">
        <v>30</v>
      </c>
      <c r="V21" s="34">
        <v>25</v>
      </c>
      <c r="W21" s="38">
        <f t="shared" si="10"/>
        <v>0</v>
      </c>
      <c r="X21" s="39"/>
      <c r="Y21" s="40"/>
      <c r="Z21" s="34"/>
      <c r="AA21" s="45">
        <f t="shared" si="11"/>
        <v>30</v>
      </c>
      <c r="AB21" s="39">
        <v>10</v>
      </c>
      <c r="AC21" s="42">
        <v>20</v>
      </c>
      <c r="AD21" s="34"/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/>
      <c r="Y22" s="40"/>
      <c r="Z22" s="34"/>
      <c r="AA22" s="45">
        <f t="shared" si="11"/>
        <v>0</v>
      </c>
      <c r="AB22" s="39"/>
      <c r="AC22" s="42"/>
      <c r="AD22" s="34"/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/>
      <c r="Y23" s="40"/>
      <c r="Z23" s="34"/>
      <c r="AA23" s="45">
        <f t="shared" si="11"/>
        <v>0</v>
      </c>
      <c r="AB23" s="39"/>
      <c r="AC23" s="42"/>
      <c r="AD23" s="34"/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/>
      <c r="Y24" s="40"/>
      <c r="Z24" s="34"/>
      <c r="AA24" s="45">
        <f t="shared" si="11"/>
        <v>0</v>
      </c>
      <c r="AB24" s="39"/>
      <c r="AC24" s="42"/>
      <c r="AD24" s="34"/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/>
      <c r="Y25" s="40"/>
      <c r="Z25" s="34"/>
      <c r="AA25" s="45">
        <f t="shared" si="11"/>
        <v>0</v>
      </c>
      <c r="AB25" s="39"/>
      <c r="AC25" s="42"/>
      <c r="AD25" s="34"/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/>
      <c r="Y26" s="40"/>
      <c r="Z26" s="34"/>
      <c r="AA26" s="45">
        <f t="shared" si="11"/>
        <v>0</v>
      </c>
      <c r="AB26" s="39"/>
      <c r="AC26" s="42"/>
      <c r="AD26" s="34"/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/>
      <c r="Y27" s="40"/>
      <c r="Z27" s="34"/>
      <c r="AA27" s="45">
        <f t="shared" si="11"/>
        <v>0</v>
      </c>
      <c r="AB27" s="39"/>
      <c r="AC27" s="42"/>
      <c r="AD27" s="34"/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/>
      <c r="Y28" s="40"/>
      <c r="Z28" s="34"/>
      <c r="AA28" s="45">
        <f t="shared" si="11"/>
        <v>0</v>
      </c>
      <c r="AB28" s="39"/>
      <c r="AC28" s="42"/>
      <c r="AD28" s="34"/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/>
      <c r="Y29" s="40"/>
      <c r="Z29" s="34"/>
      <c r="AA29" s="45">
        <f t="shared" si="11"/>
        <v>0</v>
      </c>
      <c r="AB29" s="39"/>
      <c r="AC29" s="42"/>
      <c r="AD29" s="34"/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/>
      <c r="Y30" s="40"/>
      <c r="Z30" s="34"/>
      <c r="AA30" s="45">
        <f t="shared" si="11"/>
        <v>0</v>
      </c>
      <c r="AB30" s="39"/>
      <c r="AC30" s="42"/>
      <c r="AD30" s="34"/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155</v>
      </c>
      <c r="C31" s="39">
        <v>12</v>
      </c>
      <c r="D31" s="40">
        <v>7</v>
      </c>
      <c r="E31" s="40">
        <v>3</v>
      </c>
      <c r="F31" s="40">
        <v>5</v>
      </c>
      <c r="G31" s="40">
        <v>4</v>
      </c>
      <c r="H31" s="40">
        <v>2</v>
      </c>
      <c r="I31" s="40">
        <v>6</v>
      </c>
      <c r="J31" s="40">
        <v>3</v>
      </c>
      <c r="K31" s="40">
        <v>6</v>
      </c>
      <c r="L31" s="40">
        <v>8</v>
      </c>
      <c r="M31" s="40">
        <v>11</v>
      </c>
      <c r="N31" s="40">
        <v>12</v>
      </c>
      <c r="O31" s="40">
        <v>11</v>
      </c>
      <c r="P31" s="40">
        <v>17</v>
      </c>
      <c r="Q31" s="40">
        <v>12</v>
      </c>
      <c r="R31" s="40">
        <v>20</v>
      </c>
      <c r="S31" s="34">
        <v>16</v>
      </c>
      <c r="T31" s="41">
        <v>155</v>
      </c>
      <c r="U31" s="39">
        <v>64</v>
      </c>
      <c r="V31" s="34">
        <v>91</v>
      </c>
      <c r="W31" s="38">
        <f t="shared" si="10"/>
        <v>16</v>
      </c>
      <c r="X31" s="39">
        <v>8</v>
      </c>
      <c r="Y31" s="40">
        <v>8</v>
      </c>
      <c r="Z31" s="34"/>
      <c r="AA31" s="45">
        <f t="shared" si="11"/>
        <v>76</v>
      </c>
      <c r="AB31" s="39">
        <v>25</v>
      </c>
      <c r="AC31" s="42">
        <v>51</v>
      </c>
      <c r="AD31" s="34"/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/>
      <c r="Y32" s="40"/>
      <c r="Z32" s="34"/>
      <c r="AA32" s="45">
        <f t="shared" si="11"/>
        <v>0</v>
      </c>
      <c r="AB32" s="39"/>
      <c r="AC32" s="42"/>
      <c r="AD32" s="34"/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/>
      <c r="Y33" s="40"/>
      <c r="Z33" s="34"/>
      <c r="AA33" s="45">
        <f t="shared" si="11"/>
        <v>0</v>
      </c>
      <c r="AB33" s="39"/>
      <c r="AC33" s="42"/>
      <c r="AD33" s="34"/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/>
      <c r="Y34" s="40"/>
      <c r="Z34" s="34"/>
      <c r="AA34" s="45">
        <f t="shared" si="11"/>
        <v>0</v>
      </c>
      <c r="AB34" s="39"/>
      <c r="AC34" s="42"/>
      <c r="AD34" s="34"/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/>
      <c r="Y35" s="40"/>
      <c r="Z35" s="34"/>
      <c r="AA35" s="45">
        <f t="shared" si="11"/>
        <v>0</v>
      </c>
      <c r="AB35" s="39"/>
      <c r="AC35" s="42"/>
      <c r="AD35" s="34"/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/>
      <c r="Y36" s="40"/>
      <c r="Z36" s="34"/>
      <c r="AA36" s="45">
        <f t="shared" si="11"/>
        <v>0</v>
      </c>
      <c r="AB36" s="39"/>
      <c r="AC36" s="42"/>
      <c r="AD36" s="34"/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/>
      <c r="Y37" s="40"/>
      <c r="Z37" s="34"/>
      <c r="AA37" s="45">
        <f t="shared" si="11"/>
        <v>0</v>
      </c>
      <c r="AB37" s="39"/>
      <c r="AC37" s="42"/>
      <c r="AD37" s="34"/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86</v>
      </c>
      <c r="C38" s="48">
        <v>26</v>
      </c>
      <c r="D38" s="47">
        <v>30</v>
      </c>
      <c r="E38" s="47">
        <v>26</v>
      </c>
      <c r="F38" s="47">
        <v>4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86</v>
      </c>
      <c r="U38" s="39">
        <v>60</v>
      </c>
      <c r="V38" s="34">
        <v>26</v>
      </c>
      <c r="W38" s="38">
        <f>SUM(X38+Y38+Z38)</f>
        <v>15</v>
      </c>
      <c r="X38" s="39">
        <v>7</v>
      </c>
      <c r="Y38" s="40">
        <v>8</v>
      </c>
      <c r="Z38" s="34"/>
      <c r="AA38" s="45">
        <f>SUM(AB38+AC38+AD38)</f>
        <v>0</v>
      </c>
      <c r="AB38" s="39"/>
      <c r="AC38" s="42"/>
      <c r="AD38" s="34"/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177</v>
      </c>
      <c r="C39" s="48">
        <v>0</v>
      </c>
      <c r="D39" s="47">
        <v>0</v>
      </c>
      <c r="E39" s="47">
        <v>0</v>
      </c>
      <c r="F39" s="40">
        <v>5</v>
      </c>
      <c r="G39" s="40">
        <v>5</v>
      </c>
      <c r="H39" s="40">
        <v>2</v>
      </c>
      <c r="I39" s="40">
        <v>4</v>
      </c>
      <c r="J39" s="40">
        <v>10</v>
      </c>
      <c r="K39" s="40">
        <v>10</v>
      </c>
      <c r="L39" s="40">
        <v>9</v>
      </c>
      <c r="M39" s="40">
        <v>11</v>
      </c>
      <c r="N39" s="40">
        <v>16</v>
      </c>
      <c r="O39" s="40">
        <v>17</v>
      </c>
      <c r="P39" s="40">
        <v>21</v>
      </c>
      <c r="Q39" s="40">
        <v>19</v>
      </c>
      <c r="R39" s="40">
        <v>20</v>
      </c>
      <c r="S39" s="34">
        <v>28</v>
      </c>
      <c r="T39" s="41">
        <v>177</v>
      </c>
      <c r="U39" s="39">
        <v>77</v>
      </c>
      <c r="V39" s="34">
        <v>100</v>
      </c>
      <c r="W39" s="38">
        <f>SUM(X39+Y39+Z39)</f>
        <v>0</v>
      </c>
      <c r="X39" s="39"/>
      <c r="Y39" s="40"/>
      <c r="Z39" s="34"/>
      <c r="AA39" s="45">
        <f>SUM(AB39+AC39+AD39)</f>
        <v>82</v>
      </c>
      <c r="AB39" s="39">
        <v>28</v>
      </c>
      <c r="AC39" s="42">
        <v>54</v>
      </c>
      <c r="AD39" s="34"/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/>
      <c r="Y40" s="40"/>
      <c r="Z40" s="34"/>
      <c r="AA40" s="45">
        <f>SUM(AB40+AC40+AD40)</f>
        <v>0</v>
      </c>
      <c r="AB40" s="39"/>
      <c r="AC40" s="42"/>
      <c r="AD40" s="34"/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43</v>
      </c>
      <c r="C41" s="48">
        <v>0</v>
      </c>
      <c r="D41" s="47">
        <v>1</v>
      </c>
      <c r="E41" s="47">
        <v>13</v>
      </c>
      <c r="F41" s="40">
        <v>29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43</v>
      </c>
      <c r="U41" s="39">
        <v>13</v>
      </c>
      <c r="V41" s="34">
        <v>30</v>
      </c>
      <c r="W41" s="38">
        <f>SUM(X41+Y41+Z41)</f>
        <v>4</v>
      </c>
      <c r="X41" s="39">
        <v>1</v>
      </c>
      <c r="Y41" s="40">
        <v>3</v>
      </c>
      <c r="Z41" s="34"/>
      <c r="AA41" s="45">
        <f>SUM(AB41+AC41+AD41)</f>
        <v>11</v>
      </c>
      <c r="AB41" s="39">
        <v>4</v>
      </c>
      <c r="AC41" s="42">
        <v>7</v>
      </c>
      <c r="AD41" s="34"/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297</v>
      </c>
      <c r="C42" s="39">
        <v>0</v>
      </c>
      <c r="D42" s="40">
        <v>0</v>
      </c>
      <c r="E42" s="40">
        <v>0</v>
      </c>
      <c r="F42" s="40">
        <v>5</v>
      </c>
      <c r="G42" s="40">
        <v>27</v>
      </c>
      <c r="H42" s="40">
        <v>33</v>
      </c>
      <c r="I42" s="40">
        <v>17</v>
      </c>
      <c r="J42" s="40">
        <v>40</v>
      </c>
      <c r="K42" s="40">
        <v>32</v>
      </c>
      <c r="L42" s="40">
        <v>40</v>
      </c>
      <c r="M42" s="40">
        <v>20</v>
      </c>
      <c r="N42" s="40">
        <v>32</v>
      </c>
      <c r="O42" s="40">
        <v>18</v>
      </c>
      <c r="P42" s="40">
        <v>19</v>
      </c>
      <c r="Q42" s="40">
        <v>8</v>
      </c>
      <c r="R42" s="40">
        <v>3</v>
      </c>
      <c r="S42" s="34">
        <v>3</v>
      </c>
      <c r="T42" s="41">
        <v>297</v>
      </c>
      <c r="U42" s="39">
        <v>123</v>
      </c>
      <c r="V42" s="34">
        <v>174</v>
      </c>
      <c r="W42" s="38">
        <f t="shared" ref="W42:W67" si="13">SUM(X42+Y42+Z42)</f>
        <v>0</v>
      </c>
      <c r="X42" s="39"/>
      <c r="Y42" s="40"/>
      <c r="Z42" s="34"/>
      <c r="AA42" s="45">
        <f>SUM(AB42+AC42+AD42)</f>
        <v>30</v>
      </c>
      <c r="AB42" s="39">
        <v>8</v>
      </c>
      <c r="AC42" s="42">
        <v>22</v>
      </c>
      <c r="AD42" s="34"/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164</v>
      </c>
      <c r="C43" s="39">
        <v>59</v>
      </c>
      <c r="D43" s="40">
        <v>77</v>
      </c>
      <c r="E43" s="40">
        <v>27</v>
      </c>
      <c r="F43" s="40">
        <v>1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164</v>
      </c>
      <c r="U43" s="39">
        <v>137</v>
      </c>
      <c r="V43" s="34">
        <v>27</v>
      </c>
      <c r="W43" s="38">
        <f t="shared" si="13"/>
        <v>80</v>
      </c>
      <c r="X43" s="39">
        <v>43</v>
      </c>
      <c r="Y43" s="40">
        <v>37</v>
      </c>
      <c r="Z43" s="34"/>
      <c r="AA43" s="45">
        <f t="shared" ref="AA43:AA70" si="14">SUM(AB43+AC43+AD43)</f>
        <v>0</v>
      </c>
      <c r="AB43" s="39"/>
      <c r="AC43" s="42"/>
      <c r="AD43" s="34"/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662</v>
      </c>
      <c r="C44" s="39">
        <v>0</v>
      </c>
      <c r="D44" s="40">
        <v>0</v>
      </c>
      <c r="E44" s="40">
        <v>0</v>
      </c>
      <c r="F44" s="40">
        <v>7</v>
      </c>
      <c r="G44" s="40">
        <v>11</v>
      </c>
      <c r="H44" s="40">
        <v>18</v>
      </c>
      <c r="I44" s="40">
        <v>28</v>
      </c>
      <c r="J44" s="40">
        <v>44</v>
      </c>
      <c r="K44" s="40">
        <v>42</v>
      </c>
      <c r="L44" s="40">
        <v>57</v>
      </c>
      <c r="M44" s="40">
        <v>52</v>
      </c>
      <c r="N44" s="40">
        <v>63</v>
      </c>
      <c r="O44" s="40">
        <v>85</v>
      </c>
      <c r="P44" s="40">
        <v>74</v>
      </c>
      <c r="Q44" s="40">
        <v>79</v>
      </c>
      <c r="R44" s="40">
        <v>58</v>
      </c>
      <c r="S44" s="34">
        <v>44</v>
      </c>
      <c r="T44" s="41">
        <v>662</v>
      </c>
      <c r="U44" s="39">
        <v>187</v>
      </c>
      <c r="V44" s="34">
        <v>475</v>
      </c>
      <c r="W44" s="38">
        <f t="shared" si="13"/>
        <v>0</v>
      </c>
      <c r="X44" s="39"/>
      <c r="Y44" s="40"/>
      <c r="Z44" s="34"/>
      <c r="AA44" s="45">
        <f t="shared" si="14"/>
        <v>236</v>
      </c>
      <c r="AB44" s="39">
        <v>81</v>
      </c>
      <c r="AC44" s="42">
        <v>155</v>
      </c>
      <c r="AD44" s="34"/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/>
      <c r="Y45" s="40"/>
      <c r="Z45" s="34"/>
      <c r="AA45" s="45">
        <f t="shared" si="14"/>
        <v>0</v>
      </c>
      <c r="AB45" s="39"/>
      <c r="AC45" s="42"/>
      <c r="AD45" s="34"/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/>
      <c r="Y46" s="40"/>
      <c r="Z46" s="34"/>
      <c r="AA46" s="45">
        <f t="shared" si="14"/>
        <v>0</v>
      </c>
      <c r="AB46" s="39"/>
      <c r="AC46" s="42"/>
      <c r="AD46" s="34"/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/>
      <c r="Y47" s="40"/>
      <c r="Z47" s="34"/>
      <c r="AA47" s="45">
        <f t="shared" si="14"/>
        <v>0</v>
      </c>
      <c r="AB47" s="39"/>
      <c r="AC47" s="42"/>
      <c r="AD47" s="34"/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/>
      <c r="Y48" s="40"/>
      <c r="Z48" s="34"/>
      <c r="AA48" s="45">
        <f t="shared" si="14"/>
        <v>0</v>
      </c>
      <c r="AB48" s="39"/>
      <c r="AC48" s="42"/>
      <c r="AD48" s="34"/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/>
      <c r="Y49" s="40"/>
      <c r="Z49" s="34"/>
      <c r="AA49" s="45">
        <f t="shared" si="14"/>
        <v>0</v>
      </c>
      <c r="AB49" s="39"/>
      <c r="AC49" s="42"/>
      <c r="AD49" s="34"/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76</v>
      </c>
      <c r="C50" s="39">
        <v>0</v>
      </c>
      <c r="D50" s="40">
        <v>0</v>
      </c>
      <c r="E50" s="40">
        <v>0</v>
      </c>
      <c r="F50" s="40">
        <v>4</v>
      </c>
      <c r="G50" s="40">
        <v>3</v>
      </c>
      <c r="H50" s="40">
        <v>5</v>
      </c>
      <c r="I50" s="40">
        <v>3</v>
      </c>
      <c r="J50" s="40">
        <v>7</v>
      </c>
      <c r="K50" s="40">
        <v>4</v>
      </c>
      <c r="L50" s="40">
        <v>4</v>
      </c>
      <c r="M50" s="40">
        <v>8</v>
      </c>
      <c r="N50" s="40">
        <v>3</v>
      </c>
      <c r="O50" s="40">
        <v>12</v>
      </c>
      <c r="P50" s="40">
        <v>4</v>
      </c>
      <c r="Q50" s="40">
        <v>6</v>
      </c>
      <c r="R50" s="40">
        <v>7</v>
      </c>
      <c r="S50" s="34">
        <v>6</v>
      </c>
      <c r="T50" s="41">
        <v>76</v>
      </c>
      <c r="U50" s="39">
        <v>30</v>
      </c>
      <c r="V50" s="34">
        <v>46</v>
      </c>
      <c r="W50" s="38">
        <f t="shared" si="13"/>
        <v>0</v>
      </c>
      <c r="X50" s="39"/>
      <c r="Y50" s="40"/>
      <c r="Z50" s="34"/>
      <c r="AA50" s="45">
        <f t="shared" si="14"/>
        <v>32</v>
      </c>
      <c r="AB50" s="39">
        <v>8</v>
      </c>
      <c r="AC50" s="42">
        <v>24</v>
      </c>
      <c r="AD50" s="34"/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18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2</v>
      </c>
      <c r="L51" s="40">
        <v>2</v>
      </c>
      <c r="M51" s="40">
        <v>5</v>
      </c>
      <c r="N51" s="40">
        <v>2</v>
      </c>
      <c r="O51" s="40">
        <v>1</v>
      </c>
      <c r="P51" s="40">
        <v>1</v>
      </c>
      <c r="Q51" s="40">
        <v>3</v>
      </c>
      <c r="R51" s="40">
        <v>1</v>
      </c>
      <c r="S51" s="34">
        <v>1</v>
      </c>
      <c r="T51" s="41">
        <v>18</v>
      </c>
      <c r="U51" s="39">
        <v>11</v>
      </c>
      <c r="V51" s="34">
        <v>7</v>
      </c>
      <c r="W51" s="38">
        <f t="shared" si="13"/>
        <v>0</v>
      </c>
      <c r="X51" s="39"/>
      <c r="Y51" s="40"/>
      <c r="Z51" s="34"/>
      <c r="AA51" s="45">
        <f t="shared" si="14"/>
        <v>8</v>
      </c>
      <c r="AB51" s="39">
        <v>2</v>
      </c>
      <c r="AC51" s="42">
        <v>6</v>
      </c>
      <c r="AD51" s="34"/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34"/>
      <c r="T52" s="41"/>
      <c r="U52" s="39"/>
      <c r="V52" s="34"/>
      <c r="W52" s="38">
        <f t="shared" si="13"/>
        <v>0</v>
      </c>
      <c r="X52" s="39"/>
      <c r="Y52" s="40"/>
      <c r="Z52" s="34"/>
      <c r="AA52" s="45">
        <f t="shared" si="14"/>
        <v>0</v>
      </c>
      <c r="AB52" s="39"/>
      <c r="AC52" s="42"/>
      <c r="AD52" s="34"/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34"/>
      <c r="T53" s="41"/>
      <c r="U53" s="39"/>
      <c r="V53" s="34"/>
      <c r="W53" s="38">
        <f t="shared" si="13"/>
        <v>0</v>
      </c>
      <c r="X53" s="39"/>
      <c r="Y53" s="40"/>
      <c r="Z53" s="34"/>
      <c r="AA53" s="45">
        <f t="shared" si="14"/>
        <v>0</v>
      </c>
      <c r="AB53" s="39"/>
      <c r="AC53" s="42"/>
      <c r="AD53" s="34"/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216</v>
      </c>
      <c r="C54" s="39">
        <v>0</v>
      </c>
      <c r="D54" s="40">
        <v>1</v>
      </c>
      <c r="E54" s="40">
        <v>1</v>
      </c>
      <c r="F54" s="40">
        <v>0</v>
      </c>
      <c r="G54" s="40">
        <v>1</v>
      </c>
      <c r="H54" s="40">
        <v>0</v>
      </c>
      <c r="I54" s="40">
        <v>7</v>
      </c>
      <c r="J54" s="40">
        <v>5</v>
      </c>
      <c r="K54" s="40">
        <v>6</v>
      </c>
      <c r="L54" s="40">
        <v>4</v>
      </c>
      <c r="M54" s="40">
        <v>14</v>
      </c>
      <c r="N54" s="40">
        <v>16</v>
      </c>
      <c r="O54" s="40">
        <v>23</v>
      </c>
      <c r="P54" s="40">
        <v>30</v>
      </c>
      <c r="Q54" s="40">
        <v>29</v>
      </c>
      <c r="R54" s="40">
        <v>28</v>
      </c>
      <c r="S54" s="34">
        <v>51</v>
      </c>
      <c r="T54" s="41">
        <v>216</v>
      </c>
      <c r="U54" s="39">
        <v>93</v>
      </c>
      <c r="V54" s="34">
        <v>123</v>
      </c>
      <c r="W54" s="38">
        <f t="shared" si="13"/>
        <v>0</v>
      </c>
      <c r="X54" s="39"/>
      <c r="Y54" s="40"/>
      <c r="Z54" s="34"/>
      <c r="AA54" s="45">
        <f t="shared" si="14"/>
        <v>61</v>
      </c>
      <c r="AB54" s="39">
        <v>8</v>
      </c>
      <c r="AC54" s="42">
        <v>53</v>
      </c>
      <c r="AD54" s="34"/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199</v>
      </c>
      <c r="C55" s="39">
        <v>0</v>
      </c>
      <c r="D55" s="40">
        <v>0</v>
      </c>
      <c r="E55" s="40">
        <v>0</v>
      </c>
      <c r="F55" s="40">
        <v>10</v>
      </c>
      <c r="G55" s="40">
        <v>27</v>
      </c>
      <c r="H55" s="40">
        <v>48</v>
      </c>
      <c r="I55" s="40">
        <v>56</v>
      </c>
      <c r="J55" s="40">
        <v>39</v>
      </c>
      <c r="K55" s="40">
        <v>19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199</v>
      </c>
      <c r="U55" s="39">
        <v>0</v>
      </c>
      <c r="V55" s="34">
        <v>199</v>
      </c>
      <c r="W55" s="38">
        <f t="shared" si="13"/>
        <v>0</v>
      </c>
      <c r="X55" s="39"/>
      <c r="Y55" s="40"/>
      <c r="Z55" s="34"/>
      <c r="AA55" s="45">
        <f t="shared" si="14"/>
        <v>92</v>
      </c>
      <c r="AB55" s="39">
        <v>30</v>
      </c>
      <c r="AC55" s="42">
        <v>62</v>
      </c>
      <c r="AD55" s="34"/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105</v>
      </c>
      <c r="C56" s="39">
        <v>5</v>
      </c>
      <c r="D56" s="40">
        <v>25</v>
      </c>
      <c r="E56" s="40">
        <v>45</v>
      </c>
      <c r="F56" s="40">
        <v>28</v>
      </c>
      <c r="G56" s="40">
        <v>2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105</v>
      </c>
      <c r="U56" s="39">
        <v>0</v>
      </c>
      <c r="V56" s="34">
        <v>105</v>
      </c>
      <c r="W56" s="38">
        <f t="shared" si="13"/>
        <v>24</v>
      </c>
      <c r="X56" s="39">
        <v>5</v>
      </c>
      <c r="Y56" s="40">
        <v>19</v>
      </c>
      <c r="Z56" s="34"/>
      <c r="AA56" s="45">
        <f t="shared" si="14"/>
        <v>19</v>
      </c>
      <c r="AB56" s="39">
        <v>10</v>
      </c>
      <c r="AC56" s="42">
        <v>9</v>
      </c>
      <c r="AD56" s="34"/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518</v>
      </c>
      <c r="C57" s="39">
        <v>0</v>
      </c>
      <c r="D57" s="40">
        <v>0</v>
      </c>
      <c r="E57" s="40">
        <v>0</v>
      </c>
      <c r="F57" s="40">
        <v>5</v>
      </c>
      <c r="G57" s="40">
        <v>13</v>
      </c>
      <c r="H57" s="40">
        <v>39</v>
      </c>
      <c r="I57" s="40">
        <v>67</v>
      </c>
      <c r="J57" s="40">
        <v>64</v>
      </c>
      <c r="K57" s="40">
        <v>76</v>
      </c>
      <c r="L57" s="40">
        <v>53</v>
      </c>
      <c r="M57" s="40">
        <v>59</v>
      </c>
      <c r="N57" s="40">
        <v>41</v>
      </c>
      <c r="O57" s="40">
        <v>37</v>
      </c>
      <c r="P57" s="40">
        <v>27</v>
      </c>
      <c r="Q57" s="40">
        <v>20</v>
      </c>
      <c r="R57" s="40">
        <v>14</v>
      </c>
      <c r="S57" s="34">
        <v>3</v>
      </c>
      <c r="T57" s="41">
        <v>518</v>
      </c>
      <c r="U57" s="39">
        <v>3</v>
      </c>
      <c r="V57" s="34">
        <v>515</v>
      </c>
      <c r="W57" s="38">
        <f t="shared" si="13"/>
        <v>0</v>
      </c>
      <c r="X57" s="39"/>
      <c r="Y57" s="40"/>
      <c r="Z57" s="34"/>
      <c r="AA57" s="45">
        <f t="shared" si="14"/>
        <v>264</v>
      </c>
      <c r="AB57" s="39">
        <v>60</v>
      </c>
      <c r="AC57" s="42">
        <v>204</v>
      </c>
      <c r="AD57" s="34"/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283</v>
      </c>
      <c r="C58" s="39">
        <v>19</v>
      </c>
      <c r="D58" s="40">
        <v>8</v>
      </c>
      <c r="E58" s="40">
        <v>9</v>
      </c>
      <c r="F58" s="40">
        <v>4</v>
      </c>
      <c r="G58" s="40">
        <v>2</v>
      </c>
      <c r="H58" s="40">
        <v>1</v>
      </c>
      <c r="I58" s="40">
        <v>5</v>
      </c>
      <c r="J58" s="40">
        <v>9</v>
      </c>
      <c r="K58" s="40">
        <v>7</v>
      </c>
      <c r="L58" s="40">
        <v>13</v>
      </c>
      <c r="M58" s="40">
        <v>17</v>
      </c>
      <c r="N58" s="40">
        <v>27</v>
      </c>
      <c r="O58" s="40">
        <v>33</v>
      </c>
      <c r="P58" s="40">
        <v>32</v>
      </c>
      <c r="Q58" s="40">
        <v>36</v>
      </c>
      <c r="R58" s="40">
        <v>35</v>
      </c>
      <c r="S58" s="34">
        <v>26</v>
      </c>
      <c r="T58" s="41">
        <v>283</v>
      </c>
      <c r="U58" s="39">
        <v>137</v>
      </c>
      <c r="V58" s="34">
        <v>146</v>
      </c>
      <c r="W58" s="38">
        <f t="shared" si="13"/>
        <v>20</v>
      </c>
      <c r="X58" s="39">
        <v>6</v>
      </c>
      <c r="Y58" s="40">
        <v>14</v>
      </c>
      <c r="Z58" s="34"/>
      <c r="AA58" s="45">
        <f t="shared" si="14"/>
        <v>116</v>
      </c>
      <c r="AB58" s="39">
        <v>18</v>
      </c>
      <c r="AC58" s="42">
        <v>98</v>
      </c>
      <c r="AD58" s="34"/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310</v>
      </c>
      <c r="C59" s="39">
        <v>39</v>
      </c>
      <c r="D59" s="40">
        <v>31</v>
      </c>
      <c r="E59" s="40">
        <v>24</v>
      </c>
      <c r="F59" s="40">
        <v>8</v>
      </c>
      <c r="G59" s="40">
        <v>4</v>
      </c>
      <c r="H59" s="40">
        <v>9</v>
      </c>
      <c r="I59" s="40">
        <v>7</v>
      </c>
      <c r="J59" s="40">
        <v>12</v>
      </c>
      <c r="K59" s="40">
        <v>12</v>
      </c>
      <c r="L59" s="40">
        <v>8</v>
      </c>
      <c r="M59" s="40">
        <v>11</v>
      </c>
      <c r="N59" s="40">
        <v>13</v>
      </c>
      <c r="O59" s="40">
        <v>13</v>
      </c>
      <c r="P59" s="40">
        <v>22</v>
      </c>
      <c r="Q59" s="40">
        <v>26</v>
      </c>
      <c r="R59" s="40">
        <v>35</v>
      </c>
      <c r="S59" s="34">
        <v>36</v>
      </c>
      <c r="T59" s="41">
        <v>310</v>
      </c>
      <c r="U59" s="39">
        <v>144</v>
      </c>
      <c r="V59" s="34">
        <v>166</v>
      </c>
      <c r="W59" s="38">
        <f t="shared" si="13"/>
        <v>41</v>
      </c>
      <c r="X59" s="39">
        <v>10</v>
      </c>
      <c r="Y59" s="40">
        <v>31</v>
      </c>
      <c r="Z59" s="34"/>
      <c r="AA59" s="45">
        <f t="shared" si="14"/>
        <v>104</v>
      </c>
      <c r="AB59" s="39">
        <v>21</v>
      </c>
      <c r="AC59" s="42">
        <v>83</v>
      </c>
      <c r="AD59" s="34"/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232</v>
      </c>
      <c r="C60" s="39">
        <v>82</v>
      </c>
      <c r="D60" s="40">
        <v>55</v>
      </c>
      <c r="E60" s="40">
        <v>93</v>
      </c>
      <c r="F60" s="40">
        <v>2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232</v>
      </c>
      <c r="U60" s="39">
        <v>106</v>
      </c>
      <c r="V60" s="34">
        <v>126</v>
      </c>
      <c r="W60" s="38">
        <f t="shared" si="13"/>
        <v>124</v>
      </c>
      <c r="X60" s="39">
        <v>31</v>
      </c>
      <c r="Y60" s="40">
        <v>93</v>
      </c>
      <c r="Z60" s="34"/>
      <c r="AA60" s="45">
        <f t="shared" si="14"/>
        <v>0</v>
      </c>
      <c r="AB60" s="39"/>
      <c r="AC60" s="42"/>
      <c r="AD60" s="34"/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519</v>
      </c>
      <c r="C61" s="39">
        <v>0</v>
      </c>
      <c r="D61" s="40">
        <v>0</v>
      </c>
      <c r="E61" s="40">
        <v>3</v>
      </c>
      <c r="F61" s="40">
        <v>34</v>
      </c>
      <c r="G61" s="40">
        <v>16</v>
      </c>
      <c r="H61" s="40">
        <v>16</v>
      </c>
      <c r="I61" s="40">
        <v>27</v>
      </c>
      <c r="J61" s="40">
        <v>24</v>
      </c>
      <c r="K61" s="40">
        <v>20</v>
      </c>
      <c r="L61" s="40">
        <v>38</v>
      </c>
      <c r="M61" s="40">
        <v>41</v>
      </c>
      <c r="N61" s="40">
        <v>53</v>
      </c>
      <c r="O61" s="40">
        <v>64</v>
      </c>
      <c r="P61" s="40">
        <v>57</v>
      </c>
      <c r="Q61" s="40">
        <v>51</v>
      </c>
      <c r="R61" s="40">
        <v>44</v>
      </c>
      <c r="S61" s="34">
        <v>31</v>
      </c>
      <c r="T61" s="41">
        <v>519</v>
      </c>
      <c r="U61" s="39">
        <v>217</v>
      </c>
      <c r="V61" s="34">
        <v>302</v>
      </c>
      <c r="W61" s="38">
        <f>SUM(X61+Y61+Z61)</f>
        <v>1</v>
      </c>
      <c r="X61" s="39"/>
      <c r="Y61" s="40">
        <v>1</v>
      </c>
      <c r="Z61" s="34"/>
      <c r="AA61" s="45">
        <f t="shared" si="14"/>
        <v>204</v>
      </c>
      <c r="AB61" s="39">
        <v>80</v>
      </c>
      <c r="AC61" s="42">
        <v>124</v>
      </c>
      <c r="AD61" s="34"/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34">
        <v>0</v>
      </c>
      <c r="T62" s="41">
        <v>0</v>
      </c>
      <c r="U62" s="39">
        <v>0</v>
      </c>
      <c r="V62" s="34">
        <v>0</v>
      </c>
      <c r="W62" s="38">
        <f t="shared" si="13"/>
        <v>0</v>
      </c>
      <c r="X62" s="39"/>
      <c r="Y62" s="40"/>
      <c r="Z62" s="34"/>
      <c r="AA62" s="45">
        <f t="shared" si="14"/>
        <v>0</v>
      </c>
      <c r="AB62" s="39"/>
      <c r="AC62" s="42"/>
      <c r="AD62" s="34"/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155</v>
      </c>
      <c r="C63" s="39">
        <v>0</v>
      </c>
      <c r="D63" s="40">
        <v>0</v>
      </c>
      <c r="E63" s="40">
        <v>0</v>
      </c>
      <c r="F63" s="40">
        <v>1</v>
      </c>
      <c r="G63" s="40">
        <v>2</v>
      </c>
      <c r="H63" s="40">
        <v>3</v>
      </c>
      <c r="I63" s="40">
        <v>1</v>
      </c>
      <c r="J63" s="40">
        <v>4</v>
      </c>
      <c r="K63" s="40">
        <v>1</v>
      </c>
      <c r="L63" s="40">
        <v>4</v>
      </c>
      <c r="M63" s="40">
        <v>5</v>
      </c>
      <c r="N63" s="40">
        <v>11</v>
      </c>
      <c r="O63" s="40">
        <v>18</v>
      </c>
      <c r="P63" s="40">
        <v>16</v>
      </c>
      <c r="Q63" s="40">
        <v>33</v>
      </c>
      <c r="R63" s="40">
        <v>29</v>
      </c>
      <c r="S63" s="34">
        <v>27</v>
      </c>
      <c r="T63" s="41">
        <v>155</v>
      </c>
      <c r="U63" s="39">
        <v>136</v>
      </c>
      <c r="V63" s="34">
        <v>19</v>
      </c>
      <c r="W63" s="38">
        <f t="shared" si="13"/>
        <v>0</v>
      </c>
      <c r="X63" s="39"/>
      <c r="Y63" s="40"/>
      <c r="Z63" s="34"/>
      <c r="AA63" s="45">
        <f t="shared" si="14"/>
        <v>59</v>
      </c>
      <c r="AB63" s="39">
        <v>17</v>
      </c>
      <c r="AC63" s="42">
        <v>42</v>
      </c>
      <c r="AD63" s="34"/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34">
        <v>0</v>
      </c>
      <c r="T64" s="41">
        <v>0</v>
      </c>
      <c r="U64" s="39">
        <v>0</v>
      </c>
      <c r="V64" s="34">
        <v>0</v>
      </c>
      <c r="W64" s="38">
        <f t="shared" si="13"/>
        <v>0</v>
      </c>
      <c r="X64" s="39"/>
      <c r="Y64" s="40"/>
      <c r="Z64" s="34"/>
      <c r="AA64" s="45">
        <f t="shared" si="14"/>
        <v>0</v>
      </c>
      <c r="AB64" s="39"/>
      <c r="AC64" s="42"/>
      <c r="AD64" s="34"/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14</v>
      </c>
      <c r="C65" s="39">
        <v>0</v>
      </c>
      <c r="D65" s="40">
        <v>0</v>
      </c>
      <c r="E65" s="40">
        <v>0</v>
      </c>
      <c r="F65" s="40">
        <v>0</v>
      </c>
      <c r="G65" s="40">
        <v>1</v>
      </c>
      <c r="H65" s="40">
        <v>2</v>
      </c>
      <c r="I65" s="40">
        <v>2</v>
      </c>
      <c r="J65" s="40">
        <v>3</v>
      </c>
      <c r="K65" s="40">
        <v>1</v>
      </c>
      <c r="L65" s="40">
        <v>2</v>
      </c>
      <c r="M65" s="40">
        <v>1</v>
      </c>
      <c r="N65" s="40">
        <v>1</v>
      </c>
      <c r="O65" s="40">
        <v>0</v>
      </c>
      <c r="P65" s="40">
        <v>0</v>
      </c>
      <c r="Q65" s="40">
        <v>0</v>
      </c>
      <c r="R65" s="40">
        <v>1</v>
      </c>
      <c r="S65" s="34">
        <v>0</v>
      </c>
      <c r="T65" s="41">
        <v>14</v>
      </c>
      <c r="U65" s="39">
        <v>1</v>
      </c>
      <c r="V65" s="34">
        <v>13</v>
      </c>
      <c r="W65" s="38">
        <f t="shared" si="13"/>
        <v>0</v>
      </c>
      <c r="X65" s="39"/>
      <c r="Y65" s="40"/>
      <c r="Z65" s="34"/>
      <c r="AA65" s="45">
        <f t="shared" si="14"/>
        <v>6</v>
      </c>
      <c r="AB65" s="39"/>
      <c r="AC65" s="42">
        <v>6</v>
      </c>
      <c r="AD65" s="34"/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/>
      <c r="Y66" s="40"/>
      <c r="Z66" s="34"/>
      <c r="AA66" s="45">
        <f t="shared" si="14"/>
        <v>0</v>
      </c>
      <c r="AB66" s="39"/>
      <c r="AC66" s="42"/>
      <c r="AD66" s="34"/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/>
      <c r="Y67" s="40"/>
      <c r="Z67" s="34"/>
      <c r="AA67" s="45">
        <f t="shared" si="14"/>
        <v>0</v>
      </c>
      <c r="AB67" s="39"/>
      <c r="AC67" s="42"/>
      <c r="AD67" s="34"/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/>
      <c r="Y68" s="40"/>
      <c r="Z68" s="34"/>
      <c r="AA68" s="45">
        <f t="shared" si="14"/>
        <v>0</v>
      </c>
      <c r="AB68" s="39"/>
      <c r="AC68" s="42"/>
      <c r="AD68" s="34"/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/>
      <c r="Y69" s="40"/>
      <c r="Z69" s="34"/>
      <c r="AA69" s="54">
        <f t="shared" si="14"/>
        <v>0</v>
      </c>
      <c r="AB69" s="39"/>
      <c r="AC69" s="42"/>
      <c r="AD69" s="34"/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6" t="s">
        <v>98</v>
      </c>
      <c r="B70" s="237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/>
      <c r="Y70" s="57"/>
      <c r="Z70" s="58"/>
      <c r="AA70" s="62">
        <f t="shared" si="14"/>
        <v>0</v>
      </c>
      <c r="AB70" s="56"/>
      <c r="AC70" s="63"/>
      <c r="AD70" s="58"/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836" t="s">
        <v>99</v>
      </c>
      <c r="B71" s="837">
        <f t="shared" ref="B71:AA71" si="15">SUM(B11:B70)</f>
        <v>6623</v>
      </c>
      <c r="C71" s="66">
        <f>SUM(C11:C70)</f>
        <v>500</v>
      </c>
      <c r="D71" s="67">
        <f t="shared" si="15"/>
        <v>338</v>
      </c>
      <c r="E71" s="67">
        <f t="shared" si="15"/>
        <v>353</v>
      </c>
      <c r="F71" s="67">
        <f t="shared" si="15"/>
        <v>191</v>
      </c>
      <c r="G71" s="67">
        <f t="shared" si="15"/>
        <v>160</v>
      </c>
      <c r="H71" s="67">
        <f t="shared" si="15"/>
        <v>236</v>
      </c>
      <c r="I71" s="67">
        <f t="shared" si="15"/>
        <v>316</v>
      </c>
      <c r="J71" s="67">
        <f t="shared" si="15"/>
        <v>352</v>
      </c>
      <c r="K71" s="67">
        <f t="shared" si="15"/>
        <v>341</v>
      </c>
      <c r="L71" s="67">
        <f t="shared" si="15"/>
        <v>346</v>
      </c>
      <c r="M71" s="67">
        <f t="shared" si="15"/>
        <v>379</v>
      </c>
      <c r="N71" s="67">
        <f t="shared" si="15"/>
        <v>456</v>
      </c>
      <c r="O71" s="67">
        <f t="shared" si="15"/>
        <v>542</v>
      </c>
      <c r="P71" s="67">
        <f t="shared" si="15"/>
        <v>563</v>
      </c>
      <c r="Q71" s="67">
        <f t="shared" si="15"/>
        <v>541</v>
      </c>
      <c r="R71" s="67">
        <f t="shared" si="15"/>
        <v>489</v>
      </c>
      <c r="S71" s="68">
        <f t="shared" si="15"/>
        <v>520</v>
      </c>
      <c r="T71" s="69">
        <f t="shared" si="15"/>
        <v>6623</v>
      </c>
      <c r="U71" s="70">
        <f t="shared" si="15"/>
        <v>2546</v>
      </c>
      <c r="V71" s="68">
        <f t="shared" si="15"/>
        <v>4077</v>
      </c>
      <c r="W71" s="70">
        <f t="shared" si="15"/>
        <v>467</v>
      </c>
      <c r="X71" s="70">
        <f t="shared" si="15"/>
        <v>132</v>
      </c>
      <c r="Y71" s="67">
        <f t="shared" si="15"/>
        <v>335</v>
      </c>
      <c r="Z71" s="69">
        <f t="shared" si="15"/>
        <v>0</v>
      </c>
      <c r="AA71" s="71">
        <f t="shared" si="15"/>
        <v>2039</v>
      </c>
      <c r="AB71" s="70">
        <f>SUM(AB11:AB70)</f>
        <v>536</v>
      </c>
      <c r="AC71" s="67">
        <f>SUM(AC11:AC70)</f>
        <v>1503</v>
      </c>
      <c r="AD71" s="68">
        <f>SUM(AD11:AD70)</f>
        <v>0</v>
      </c>
      <c r="AE71" s="72">
        <f>SUM(AE11:AE70)</f>
        <v>0</v>
      </c>
      <c r="AF71" s="73">
        <f>SUM(AF11:AF70)</f>
        <v>0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8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114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114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114" t="s">
        <v>112</v>
      </c>
      <c r="AE73" s="1020" t="s">
        <v>113</v>
      </c>
      <c r="AF73" s="939"/>
      <c r="AG73" s="1118" t="s">
        <v>114</v>
      </c>
      <c r="AH73" s="1118"/>
      <c r="AI73" s="1118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1017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1017"/>
      <c r="X74" s="912"/>
      <c r="Y74" s="921"/>
      <c r="Z74" s="912"/>
      <c r="AA74" s="921"/>
      <c r="AB74" s="912"/>
      <c r="AC74" s="921"/>
      <c r="AD74" s="1017"/>
      <c r="AE74" s="940"/>
      <c r="AF74" s="941"/>
      <c r="AG74" s="1118"/>
      <c r="AH74" s="1118"/>
      <c r="AI74" s="1118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800" t="s">
        <v>32</v>
      </c>
      <c r="C75" s="838" t="s">
        <v>33</v>
      </c>
      <c r="D75" s="839" t="s">
        <v>115</v>
      </c>
      <c r="E75" s="840" t="s">
        <v>36</v>
      </c>
      <c r="F75" s="841" t="s">
        <v>32</v>
      </c>
      <c r="G75" s="838" t="s">
        <v>33</v>
      </c>
      <c r="H75" s="839" t="s">
        <v>115</v>
      </c>
      <c r="I75" s="840" t="s">
        <v>36</v>
      </c>
      <c r="J75" s="800" t="s">
        <v>32</v>
      </c>
      <c r="K75" s="838" t="s">
        <v>33</v>
      </c>
      <c r="L75" s="839" t="s">
        <v>115</v>
      </c>
      <c r="M75" s="839" t="s">
        <v>36</v>
      </c>
      <c r="N75" s="842" t="s">
        <v>32</v>
      </c>
      <c r="O75" s="843" t="s">
        <v>11</v>
      </c>
      <c r="P75" s="801" t="s">
        <v>116</v>
      </c>
      <c r="Q75" s="844" t="s">
        <v>37</v>
      </c>
      <c r="R75" s="845" t="s">
        <v>38</v>
      </c>
      <c r="S75" s="844" t="s">
        <v>37</v>
      </c>
      <c r="T75" s="845" t="s">
        <v>38</v>
      </c>
      <c r="U75" s="844" t="s">
        <v>117</v>
      </c>
      <c r="V75" s="845" t="s">
        <v>118</v>
      </c>
      <c r="W75" s="920"/>
      <c r="X75" s="844" t="s">
        <v>37</v>
      </c>
      <c r="Y75" s="845" t="s">
        <v>38</v>
      </c>
      <c r="Z75" s="846" t="s">
        <v>119</v>
      </c>
      <c r="AA75" s="846" t="s">
        <v>120</v>
      </c>
      <c r="AB75" s="799" t="s">
        <v>121</v>
      </c>
      <c r="AC75" s="799" t="s">
        <v>122</v>
      </c>
      <c r="AD75" s="920"/>
      <c r="AE75" s="847" t="s">
        <v>11</v>
      </c>
      <c r="AF75" s="848" t="s">
        <v>116</v>
      </c>
      <c r="AG75" s="849" t="s">
        <v>123</v>
      </c>
      <c r="AH75" s="850" t="s">
        <v>124</v>
      </c>
      <c r="AI75" s="851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852">
        <f>SUM(C76:E76)</f>
        <v>0</v>
      </c>
      <c r="C76" s="830"/>
      <c r="D76" s="853"/>
      <c r="E76" s="853"/>
      <c r="F76" s="852">
        <f>SUM(G76:I76)</f>
        <v>0</v>
      </c>
      <c r="G76" s="830"/>
      <c r="H76" s="853"/>
      <c r="I76" s="853"/>
      <c r="J76" s="852">
        <f>SUM(K76:M76)</f>
        <v>12</v>
      </c>
      <c r="K76" s="830">
        <v>11</v>
      </c>
      <c r="L76" s="853">
        <v>1</v>
      </c>
      <c r="M76" s="854">
        <v>0</v>
      </c>
      <c r="N76" s="855">
        <f>SUM(O76:P76)</f>
        <v>20</v>
      </c>
      <c r="O76" s="99">
        <v>20</v>
      </c>
      <c r="P76" s="100">
        <v>0</v>
      </c>
      <c r="Q76" s="33">
        <v>2</v>
      </c>
      <c r="R76" s="34">
        <v>0</v>
      </c>
      <c r="S76" s="856">
        <v>22</v>
      </c>
      <c r="T76" s="857">
        <v>2</v>
      </c>
      <c r="U76" s="858">
        <v>15</v>
      </c>
      <c r="V76" s="857">
        <v>22</v>
      </c>
      <c r="W76" s="101">
        <v>116</v>
      </c>
      <c r="X76" s="33">
        <v>0</v>
      </c>
      <c r="Y76" s="34">
        <v>0</v>
      </c>
      <c r="Z76" s="30"/>
      <c r="AA76" s="30"/>
      <c r="AB76" s="30">
        <v>0</v>
      </c>
      <c r="AC76" s="30"/>
      <c r="AD76" s="30"/>
      <c r="AE76" s="102"/>
      <c r="AF76" s="103"/>
      <c r="AG76" s="856"/>
      <c r="AH76" s="859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71</v>
      </c>
      <c r="K77" s="105">
        <v>65</v>
      </c>
      <c r="L77" s="106">
        <v>6</v>
      </c>
      <c r="M77" s="107">
        <v>0</v>
      </c>
      <c r="N77" s="108">
        <f t="shared" ref="N77:N135" si="17">SUM(O77:P77)</f>
        <v>76</v>
      </c>
      <c r="O77" s="109">
        <v>0</v>
      </c>
      <c r="P77" s="110">
        <v>76</v>
      </c>
      <c r="Q77" s="33">
        <v>0</v>
      </c>
      <c r="R77" s="34">
        <v>8</v>
      </c>
      <c r="S77" s="39">
        <v>0</v>
      </c>
      <c r="T77" s="34">
        <v>56</v>
      </c>
      <c r="U77" s="42">
        <v>40</v>
      </c>
      <c r="V77" s="34">
        <v>91</v>
      </c>
      <c r="W77" s="101">
        <v>1296</v>
      </c>
      <c r="X77" s="33">
        <v>0</v>
      </c>
      <c r="Y77" s="34">
        <v>20</v>
      </c>
      <c r="Z77" s="30"/>
      <c r="AA77" s="30"/>
      <c r="AB77" s="30">
        <v>0</v>
      </c>
      <c r="AC77" s="30"/>
      <c r="AD77" s="30"/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>
        <v>0</v>
      </c>
      <c r="L78" s="40">
        <v>0</v>
      </c>
      <c r="M78" s="111">
        <v>0</v>
      </c>
      <c r="N78" s="108">
        <f t="shared" si="17"/>
        <v>0</v>
      </c>
      <c r="O78" s="42">
        <v>0</v>
      </c>
      <c r="P78" s="101">
        <v>0</v>
      </c>
      <c r="Q78" s="33">
        <v>0</v>
      </c>
      <c r="R78" s="34">
        <v>0</v>
      </c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/>
      <c r="AA78" s="30"/>
      <c r="AB78" s="30">
        <v>0</v>
      </c>
      <c r="AC78" s="30"/>
      <c r="AD78" s="30"/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>
        <v>0</v>
      </c>
      <c r="L79" s="40">
        <v>0</v>
      </c>
      <c r="M79" s="111">
        <v>0</v>
      </c>
      <c r="N79" s="108">
        <f t="shared" si="17"/>
        <v>0</v>
      </c>
      <c r="O79" s="42">
        <v>0</v>
      </c>
      <c r="P79" s="101">
        <v>0</v>
      </c>
      <c r="Q79" s="33">
        <v>0</v>
      </c>
      <c r="R79" s="34">
        <v>0</v>
      </c>
      <c r="S79" s="39">
        <v>5</v>
      </c>
      <c r="T79" s="34">
        <v>0</v>
      </c>
      <c r="U79" s="42">
        <v>1</v>
      </c>
      <c r="V79" s="34">
        <v>9</v>
      </c>
      <c r="W79" s="101">
        <v>0</v>
      </c>
      <c r="X79" s="33">
        <v>0</v>
      </c>
      <c r="Y79" s="34">
        <v>0</v>
      </c>
      <c r="Z79" s="30"/>
      <c r="AA79" s="30"/>
      <c r="AB79" s="30">
        <v>0</v>
      </c>
      <c r="AC79" s="30"/>
      <c r="AD79" s="30"/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4</v>
      </c>
      <c r="K80" s="39">
        <v>4</v>
      </c>
      <c r="L80" s="40">
        <v>0</v>
      </c>
      <c r="M80" s="111">
        <v>0</v>
      </c>
      <c r="N80" s="108">
        <f t="shared" si="17"/>
        <v>7</v>
      </c>
      <c r="O80" s="42">
        <v>0</v>
      </c>
      <c r="P80" s="101">
        <v>7</v>
      </c>
      <c r="Q80" s="33">
        <v>0</v>
      </c>
      <c r="R80" s="34">
        <v>0</v>
      </c>
      <c r="S80" s="39">
        <v>0</v>
      </c>
      <c r="T80" s="34">
        <v>1</v>
      </c>
      <c r="U80" s="42">
        <v>1</v>
      </c>
      <c r="V80" s="34">
        <v>5</v>
      </c>
      <c r="W80" s="101">
        <v>1</v>
      </c>
      <c r="X80" s="33">
        <v>0</v>
      </c>
      <c r="Y80" s="34">
        <v>2</v>
      </c>
      <c r="Z80" s="30"/>
      <c r="AA80" s="30"/>
      <c r="AB80" s="30">
        <v>0</v>
      </c>
      <c r="AC80" s="30"/>
      <c r="AD80" s="30"/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8</v>
      </c>
      <c r="K81" s="39">
        <v>7</v>
      </c>
      <c r="L81" s="40">
        <v>1</v>
      </c>
      <c r="M81" s="111">
        <v>0</v>
      </c>
      <c r="N81" s="108">
        <f t="shared" si="17"/>
        <v>8</v>
      </c>
      <c r="O81" s="42">
        <v>8</v>
      </c>
      <c r="P81" s="101">
        <v>0</v>
      </c>
      <c r="Q81" s="33">
        <v>0</v>
      </c>
      <c r="R81" s="34">
        <v>0</v>
      </c>
      <c r="S81" s="39">
        <v>4</v>
      </c>
      <c r="T81" s="34">
        <v>1</v>
      </c>
      <c r="U81" s="42">
        <v>0</v>
      </c>
      <c r="V81" s="34">
        <v>0</v>
      </c>
      <c r="W81" s="101">
        <v>58</v>
      </c>
      <c r="X81" s="33">
        <v>4</v>
      </c>
      <c r="Y81" s="34">
        <v>0</v>
      </c>
      <c r="Z81" s="30"/>
      <c r="AA81" s="30"/>
      <c r="AB81" s="30">
        <v>0</v>
      </c>
      <c r="AC81" s="30"/>
      <c r="AD81" s="30"/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42</v>
      </c>
      <c r="K82" s="39">
        <v>34</v>
      </c>
      <c r="L82" s="40">
        <v>8</v>
      </c>
      <c r="M82" s="111">
        <v>0</v>
      </c>
      <c r="N82" s="108">
        <f t="shared" si="17"/>
        <v>42</v>
      </c>
      <c r="O82" s="42">
        <v>0</v>
      </c>
      <c r="P82" s="101">
        <v>42</v>
      </c>
      <c r="Q82" s="33">
        <v>0</v>
      </c>
      <c r="R82" s="34">
        <v>0</v>
      </c>
      <c r="S82" s="39">
        <v>0</v>
      </c>
      <c r="T82" s="34">
        <v>22</v>
      </c>
      <c r="U82" s="42">
        <v>15</v>
      </c>
      <c r="V82" s="34">
        <v>17</v>
      </c>
      <c r="W82" s="101">
        <v>430</v>
      </c>
      <c r="X82" s="33">
        <v>0</v>
      </c>
      <c r="Y82" s="34">
        <v>19</v>
      </c>
      <c r="Z82" s="30"/>
      <c r="AA82" s="30"/>
      <c r="AB82" s="30">
        <v>11</v>
      </c>
      <c r="AC82" s="30"/>
      <c r="AD82" s="30"/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>
        <v>0</v>
      </c>
      <c r="L83" s="40">
        <v>0</v>
      </c>
      <c r="M83" s="111">
        <v>0</v>
      </c>
      <c r="N83" s="108">
        <f t="shared" si="17"/>
        <v>0</v>
      </c>
      <c r="O83" s="42">
        <v>0</v>
      </c>
      <c r="P83" s="101">
        <v>0</v>
      </c>
      <c r="Q83" s="33">
        <v>0</v>
      </c>
      <c r="R83" s="34">
        <v>0</v>
      </c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/>
      <c r="AA83" s="30"/>
      <c r="AB83" s="30">
        <v>0</v>
      </c>
      <c r="AC83" s="30"/>
      <c r="AD83" s="30"/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26</v>
      </c>
      <c r="K84" s="39">
        <v>25</v>
      </c>
      <c r="L84" s="40">
        <v>1</v>
      </c>
      <c r="M84" s="111">
        <v>0</v>
      </c>
      <c r="N84" s="108">
        <f t="shared" si="17"/>
        <v>26</v>
      </c>
      <c r="O84" s="42">
        <v>0</v>
      </c>
      <c r="P84" s="101">
        <v>26</v>
      </c>
      <c r="Q84" s="33">
        <v>0</v>
      </c>
      <c r="R84" s="34">
        <v>2</v>
      </c>
      <c r="S84" s="39">
        <v>0</v>
      </c>
      <c r="T84" s="34">
        <v>5</v>
      </c>
      <c r="U84" s="42">
        <v>2</v>
      </c>
      <c r="V84" s="34">
        <v>13</v>
      </c>
      <c r="W84" s="101">
        <v>4</v>
      </c>
      <c r="X84" s="33">
        <v>0</v>
      </c>
      <c r="Y84" s="34">
        <v>2</v>
      </c>
      <c r="Z84" s="30"/>
      <c r="AA84" s="30"/>
      <c r="AB84" s="30">
        <v>0</v>
      </c>
      <c r="AC84" s="30"/>
      <c r="AD84" s="30"/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>
        <v>0</v>
      </c>
      <c r="L85" s="40">
        <v>0</v>
      </c>
      <c r="M85" s="111">
        <v>0</v>
      </c>
      <c r="N85" s="108">
        <f t="shared" si="17"/>
        <v>0</v>
      </c>
      <c r="O85" s="42">
        <v>0</v>
      </c>
      <c r="P85" s="101">
        <v>0</v>
      </c>
      <c r="Q85" s="33">
        <v>0</v>
      </c>
      <c r="R85" s="34">
        <v>0</v>
      </c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/>
      <c r="AA85" s="30"/>
      <c r="AB85" s="30">
        <v>0</v>
      </c>
      <c r="AC85" s="30"/>
      <c r="AD85" s="30"/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20</v>
      </c>
      <c r="K86" s="39">
        <v>18</v>
      </c>
      <c r="L86" s="40">
        <v>2</v>
      </c>
      <c r="M86" s="111">
        <v>0</v>
      </c>
      <c r="N86" s="108">
        <f t="shared" si="17"/>
        <v>20</v>
      </c>
      <c r="O86" s="42">
        <v>0</v>
      </c>
      <c r="P86" s="101">
        <v>20</v>
      </c>
      <c r="Q86" s="33">
        <v>0</v>
      </c>
      <c r="R86" s="34">
        <v>1</v>
      </c>
      <c r="S86" s="39">
        <v>0</v>
      </c>
      <c r="T86" s="34">
        <v>2</v>
      </c>
      <c r="U86" s="42">
        <v>13</v>
      </c>
      <c r="V86" s="34">
        <v>1</v>
      </c>
      <c r="W86" s="101">
        <v>8</v>
      </c>
      <c r="X86" s="33">
        <v>0</v>
      </c>
      <c r="Y86" s="34">
        <v>0</v>
      </c>
      <c r="Z86" s="30"/>
      <c r="AA86" s="30"/>
      <c r="AB86" s="30">
        <v>0</v>
      </c>
      <c r="AC86" s="30"/>
      <c r="AD86" s="30"/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>
        <v>0</v>
      </c>
      <c r="L87" s="40">
        <v>0</v>
      </c>
      <c r="M87" s="111">
        <v>0</v>
      </c>
      <c r="N87" s="108">
        <f t="shared" si="17"/>
        <v>0</v>
      </c>
      <c r="O87" s="42">
        <v>0</v>
      </c>
      <c r="P87" s="101">
        <v>0</v>
      </c>
      <c r="Q87" s="33">
        <v>0</v>
      </c>
      <c r="R87" s="34">
        <v>0</v>
      </c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/>
      <c r="AA87" s="30"/>
      <c r="AB87" s="30">
        <v>0</v>
      </c>
      <c r="AC87" s="30"/>
      <c r="AD87" s="30"/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>
        <v>0</v>
      </c>
      <c r="L88" s="40">
        <v>0</v>
      </c>
      <c r="M88" s="111">
        <v>0</v>
      </c>
      <c r="N88" s="108">
        <f t="shared" si="17"/>
        <v>0</v>
      </c>
      <c r="O88" s="42">
        <v>0</v>
      </c>
      <c r="P88" s="101">
        <v>0</v>
      </c>
      <c r="Q88" s="33">
        <v>0</v>
      </c>
      <c r="R88" s="34">
        <v>0</v>
      </c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/>
      <c r="AA88" s="30"/>
      <c r="AB88" s="30">
        <v>0</v>
      </c>
      <c r="AC88" s="30"/>
      <c r="AD88" s="30"/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>
        <v>0</v>
      </c>
      <c r="L89" s="40">
        <v>0</v>
      </c>
      <c r="M89" s="111">
        <v>0</v>
      </c>
      <c r="N89" s="108">
        <f t="shared" si="17"/>
        <v>0</v>
      </c>
      <c r="O89" s="42">
        <v>0</v>
      </c>
      <c r="P89" s="101">
        <v>0</v>
      </c>
      <c r="Q89" s="33">
        <v>0</v>
      </c>
      <c r="R89" s="34">
        <v>0</v>
      </c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/>
      <c r="AA89" s="30"/>
      <c r="AB89" s="30">
        <v>0</v>
      </c>
      <c r="AC89" s="30"/>
      <c r="AD89" s="30"/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>
        <v>0</v>
      </c>
      <c r="L90" s="40">
        <v>0</v>
      </c>
      <c r="M90" s="111">
        <v>0</v>
      </c>
      <c r="N90" s="108">
        <f t="shared" si="17"/>
        <v>0</v>
      </c>
      <c r="O90" s="42">
        <v>0</v>
      </c>
      <c r="P90" s="101">
        <v>0</v>
      </c>
      <c r="Q90" s="33">
        <v>0</v>
      </c>
      <c r="R90" s="34">
        <v>0</v>
      </c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/>
      <c r="AA90" s="30"/>
      <c r="AB90" s="30">
        <v>0</v>
      </c>
      <c r="AC90" s="30"/>
      <c r="AD90" s="30"/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>
        <v>0</v>
      </c>
      <c r="L91" s="40">
        <v>0</v>
      </c>
      <c r="M91" s="111">
        <v>0</v>
      </c>
      <c r="N91" s="108">
        <f t="shared" si="17"/>
        <v>0</v>
      </c>
      <c r="O91" s="42">
        <v>0</v>
      </c>
      <c r="P91" s="101">
        <v>0</v>
      </c>
      <c r="Q91" s="33">
        <v>0</v>
      </c>
      <c r="R91" s="34">
        <v>0</v>
      </c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1</v>
      </c>
      <c r="Z91" s="30"/>
      <c r="AA91" s="30"/>
      <c r="AB91" s="30">
        <v>0</v>
      </c>
      <c r="AC91" s="30"/>
      <c r="AD91" s="30"/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>
        <v>0</v>
      </c>
      <c r="L92" s="40">
        <v>0</v>
      </c>
      <c r="M92" s="111">
        <v>0</v>
      </c>
      <c r="N92" s="108">
        <f t="shared" si="17"/>
        <v>0</v>
      </c>
      <c r="O92" s="42">
        <v>0</v>
      </c>
      <c r="P92" s="101">
        <v>0</v>
      </c>
      <c r="Q92" s="33">
        <v>0</v>
      </c>
      <c r="R92" s="34">
        <v>0</v>
      </c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/>
      <c r="AA92" s="30"/>
      <c r="AB92" s="30">
        <v>0</v>
      </c>
      <c r="AC92" s="30"/>
      <c r="AD92" s="30"/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>
        <v>0</v>
      </c>
      <c r="L93" s="40">
        <v>0</v>
      </c>
      <c r="M93" s="111">
        <v>0</v>
      </c>
      <c r="N93" s="108">
        <f t="shared" si="17"/>
        <v>0</v>
      </c>
      <c r="O93" s="42">
        <v>0</v>
      </c>
      <c r="P93" s="101">
        <v>0</v>
      </c>
      <c r="Q93" s="33">
        <v>0</v>
      </c>
      <c r="R93" s="34">
        <v>0</v>
      </c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/>
      <c r="AA93" s="30"/>
      <c r="AB93" s="30">
        <v>0</v>
      </c>
      <c r="AC93" s="30"/>
      <c r="AD93" s="30"/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>
        <v>0</v>
      </c>
      <c r="L94" s="40">
        <v>0</v>
      </c>
      <c r="M94" s="111">
        <v>0</v>
      </c>
      <c r="N94" s="108">
        <f t="shared" si="17"/>
        <v>0</v>
      </c>
      <c r="O94" s="42">
        <v>0</v>
      </c>
      <c r="P94" s="101">
        <v>0</v>
      </c>
      <c r="Q94" s="33">
        <v>0</v>
      </c>
      <c r="R94" s="34">
        <v>0</v>
      </c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/>
      <c r="AA94" s="30"/>
      <c r="AB94" s="30">
        <v>0</v>
      </c>
      <c r="AC94" s="30"/>
      <c r="AD94" s="30"/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>
        <v>0</v>
      </c>
      <c r="L95" s="40">
        <v>0</v>
      </c>
      <c r="M95" s="111">
        <v>0</v>
      </c>
      <c r="N95" s="108">
        <f t="shared" si="17"/>
        <v>0</v>
      </c>
      <c r="O95" s="42">
        <v>0</v>
      </c>
      <c r="P95" s="101">
        <v>0</v>
      </c>
      <c r="Q95" s="33">
        <v>0</v>
      </c>
      <c r="R95" s="34">
        <v>0</v>
      </c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/>
      <c r="AA95" s="30"/>
      <c r="AB95" s="30">
        <v>0</v>
      </c>
      <c r="AC95" s="30"/>
      <c r="AD95" s="30"/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48</v>
      </c>
      <c r="K96" s="39">
        <v>41</v>
      </c>
      <c r="L96" s="40">
        <v>7</v>
      </c>
      <c r="M96" s="111">
        <v>0</v>
      </c>
      <c r="N96" s="108">
        <f t="shared" si="17"/>
        <v>48</v>
      </c>
      <c r="O96" s="42">
        <v>11</v>
      </c>
      <c r="P96" s="101">
        <v>37</v>
      </c>
      <c r="Q96" s="33">
        <v>5</v>
      </c>
      <c r="R96" s="34">
        <v>8</v>
      </c>
      <c r="S96" s="39">
        <v>10</v>
      </c>
      <c r="T96" s="34">
        <v>18</v>
      </c>
      <c r="U96" s="42">
        <v>17</v>
      </c>
      <c r="V96" s="34">
        <v>3</v>
      </c>
      <c r="W96" s="101">
        <v>2</v>
      </c>
      <c r="X96" s="33">
        <v>0</v>
      </c>
      <c r="Y96" s="34">
        <v>2</v>
      </c>
      <c r="Z96" s="30"/>
      <c r="AA96" s="30"/>
      <c r="AB96" s="30">
        <v>0</v>
      </c>
      <c r="AC96" s="30"/>
      <c r="AD96" s="30"/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>
        <v>0</v>
      </c>
      <c r="L97" s="40">
        <v>0</v>
      </c>
      <c r="M97" s="111">
        <v>0</v>
      </c>
      <c r="N97" s="108">
        <f t="shared" si="17"/>
        <v>0</v>
      </c>
      <c r="O97" s="42">
        <v>0</v>
      </c>
      <c r="P97" s="101">
        <v>0</v>
      </c>
      <c r="Q97" s="33">
        <v>0</v>
      </c>
      <c r="R97" s="34">
        <v>0</v>
      </c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/>
      <c r="AA97" s="30"/>
      <c r="AB97" s="30">
        <v>0</v>
      </c>
      <c r="AC97" s="30"/>
      <c r="AD97" s="30"/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>
        <v>0</v>
      </c>
      <c r="L98" s="40">
        <v>0</v>
      </c>
      <c r="M98" s="111">
        <v>0</v>
      </c>
      <c r="N98" s="108">
        <f t="shared" si="17"/>
        <v>0</v>
      </c>
      <c r="O98" s="42">
        <v>0</v>
      </c>
      <c r="P98" s="101">
        <v>0</v>
      </c>
      <c r="Q98" s="33">
        <v>0</v>
      </c>
      <c r="R98" s="34">
        <v>0</v>
      </c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/>
      <c r="AA98" s="30"/>
      <c r="AB98" s="30">
        <v>0</v>
      </c>
      <c r="AC98" s="30"/>
      <c r="AD98" s="30"/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>
        <v>0</v>
      </c>
      <c r="L99" s="40">
        <v>0</v>
      </c>
      <c r="M99" s="111">
        <v>0</v>
      </c>
      <c r="N99" s="108">
        <f t="shared" si="17"/>
        <v>0</v>
      </c>
      <c r="O99" s="42">
        <v>0</v>
      </c>
      <c r="P99" s="101">
        <v>0</v>
      </c>
      <c r="Q99" s="33">
        <v>0</v>
      </c>
      <c r="R99" s="34">
        <v>0</v>
      </c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/>
      <c r="AA99" s="30"/>
      <c r="AB99" s="30">
        <v>0</v>
      </c>
      <c r="AC99" s="30"/>
      <c r="AD99" s="30"/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>
        <v>0</v>
      </c>
      <c r="L100" s="40">
        <v>0</v>
      </c>
      <c r="M100" s="111">
        <v>0</v>
      </c>
      <c r="N100" s="108">
        <f t="shared" si="17"/>
        <v>0</v>
      </c>
      <c r="O100" s="42">
        <v>0</v>
      </c>
      <c r="P100" s="101">
        <v>0</v>
      </c>
      <c r="Q100" s="33">
        <v>0</v>
      </c>
      <c r="R100" s="34">
        <v>0</v>
      </c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/>
      <c r="AA100" s="30"/>
      <c r="AB100" s="30">
        <v>0</v>
      </c>
      <c r="AC100" s="30"/>
      <c r="AD100" s="30"/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>
        <v>0</v>
      </c>
      <c r="L101" s="40">
        <v>0</v>
      </c>
      <c r="M101" s="111">
        <v>0</v>
      </c>
      <c r="N101" s="108">
        <f t="shared" si="17"/>
        <v>0</v>
      </c>
      <c r="O101" s="42">
        <v>0</v>
      </c>
      <c r="P101" s="101">
        <v>0</v>
      </c>
      <c r="Q101" s="33">
        <v>0</v>
      </c>
      <c r="R101" s="34">
        <v>0</v>
      </c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/>
      <c r="AA101" s="30"/>
      <c r="AB101" s="30">
        <v>0</v>
      </c>
      <c r="AC101" s="30"/>
      <c r="AD101" s="30"/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>
        <v>0</v>
      </c>
      <c r="L102" s="40">
        <v>0</v>
      </c>
      <c r="M102" s="111">
        <v>0</v>
      </c>
      <c r="N102" s="108">
        <f t="shared" si="17"/>
        <v>0</v>
      </c>
      <c r="O102" s="42">
        <v>0</v>
      </c>
      <c r="P102" s="101">
        <v>0</v>
      </c>
      <c r="Q102" s="33">
        <v>0</v>
      </c>
      <c r="R102" s="34">
        <v>0</v>
      </c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/>
      <c r="AA102" s="30"/>
      <c r="AB102" s="30">
        <v>0</v>
      </c>
      <c r="AC102" s="30"/>
      <c r="AD102" s="30"/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10</v>
      </c>
      <c r="K103" s="39">
        <v>7</v>
      </c>
      <c r="L103" s="40">
        <v>3</v>
      </c>
      <c r="M103" s="111">
        <v>0</v>
      </c>
      <c r="N103" s="108">
        <f t="shared" si="17"/>
        <v>10</v>
      </c>
      <c r="O103" s="42">
        <v>10</v>
      </c>
      <c r="P103" s="101">
        <v>0</v>
      </c>
      <c r="Q103" s="33">
        <v>0</v>
      </c>
      <c r="R103" s="34">
        <v>0</v>
      </c>
      <c r="S103" s="39">
        <v>1</v>
      </c>
      <c r="T103" s="34">
        <v>1</v>
      </c>
      <c r="U103" s="42">
        <v>0</v>
      </c>
      <c r="V103" s="34">
        <v>0</v>
      </c>
      <c r="W103" s="101">
        <v>80</v>
      </c>
      <c r="X103" s="33">
        <v>4</v>
      </c>
      <c r="Y103" s="34">
        <v>0</v>
      </c>
      <c r="Z103" s="30"/>
      <c r="AA103" s="30"/>
      <c r="AB103" s="30">
        <v>0</v>
      </c>
      <c r="AC103" s="30"/>
      <c r="AD103" s="30"/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239">
        <f t="shared" si="18"/>
        <v>0</v>
      </c>
      <c r="C104" s="113"/>
      <c r="D104" s="114"/>
      <c r="E104" s="114"/>
      <c r="F104" s="239">
        <f t="shared" si="16"/>
        <v>0</v>
      </c>
      <c r="G104" s="113"/>
      <c r="H104" s="114"/>
      <c r="I104" s="114"/>
      <c r="J104" s="239">
        <f t="shared" si="19"/>
        <v>40</v>
      </c>
      <c r="K104" s="113">
        <v>34</v>
      </c>
      <c r="L104" s="114">
        <v>6</v>
      </c>
      <c r="M104" s="116">
        <v>0</v>
      </c>
      <c r="N104" s="108">
        <f t="shared" si="17"/>
        <v>40</v>
      </c>
      <c r="O104" s="99">
        <v>0</v>
      </c>
      <c r="P104" s="100">
        <v>40</v>
      </c>
      <c r="Q104" s="33">
        <v>0</v>
      </c>
      <c r="R104" s="34">
        <v>4</v>
      </c>
      <c r="S104" s="39">
        <v>0</v>
      </c>
      <c r="T104" s="34">
        <v>26</v>
      </c>
      <c r="U104" s="42">
        <v>7</v>
      </c>
      <c r="V104" s="34">
        <v>13</v>
      </c>
      <c r="W104" s="101">
        <v>56</v>
      </c>
      <c r="X104" s="33">
        <v>0</v>
      </c>
      <c r="Y104" s="34">
        <v>33</v>
      </c>
      <c r="Z104" s="30"/>
      <c r="AA104" s="30"/>
      <c r="AB104" s="30">
        <v>0</v>
      </c>
      <c r="AC104" s="30"/>
      <c r="AD104" s="30"/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>
        <v>0</v>
      </c>
      <c r="L105" s="40">
        <v>0</v>
      </c>
      <c r="M105" s="111">
        <v>0</v>
      </c>
      <c r="N105" s="108">
        <f t="shared" si="17"/>
        <v>0</v>
      </c>
      <c r="O105" s="42">
        <v>0</v>
      </c>
      <c r="P105" s="101">
        <v>0</v>
      </c>
      <c r="Q105" s="33">
        <v>0</v>
      </c>
      <c r="R105" s="34">
        <v>0</v>
      </c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/>
      <c r="AA105" s="30"/>
      <c r="AB105" s="30">
        <v>0</v>
      </c>
      <c r="AC105" s="30"/>
      <c r="AD105" s="30"/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18</v>
      </c>
      <c r="K106" s="39">
        <v>11</v>
      </c>
      <c r="L106" s="40">
        <v>7</v>
      </c>
      <c r="M106" s="111">
        <v>0</v>
      </c>
      <c r="N106" s="108">
        <f t="shared" si="17"/>
        <v>19</v>
      </c>
      <c r="O106" s="42">
        <v>6</v>
      </c>
      <c r="P106" s="101">
        <v>13</v>
      </c>
      <c r="Q106" s="33">
        <v>0</v>
      </c>
      <c r="R106" s="34">
        <v>1</v>
      </c>
      <c r="S106" s="39">
        <v>1</v>
      </c>
      <c r="T106" s="34">
        <v>6</v>
      </c>
      <c r="U106" s="42">
        <v>0</v>
      </c>
      <c r="V106" s="34">
        <v>0</v>
      </c>
      <c r="W106" s="101">
        <v>19</v>
      </c>
      <c r="X106" s="33">
        <v>10</v>
      </c>
      <c r="Y106" s="34">
        <v>5</v>
      </c>
      <c r="Z106" s="30"/>
      <c r="AA106" s="30"/>
      <c r="AB106" s="30">
        <v>0</v>
      </c>
      <c r="AC106" s="30"/>
      <c r="AD106" s="30"/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16</v>
      </c>
      <c r="K107" s="39">
        <v>8</v>
      </c>
      <c r="L107" s="40">
        <v>8</v>
      </c>
      <c r="M107" s="111">
        <v>0</v>
      </c>
      <c r="N107" s="108">
        <f t="shared" si="17"/>
        <v>19</v>
      </c>
      <c r="O107" s="42">
        <v>0</v>
      </c>
      <c r="P107" s="101">
        <v>19</v>
      </c>
      <c r="Q107" s="33">
        <v>0</v>
      </c>
      <c r="R107" s="34">
        <v>5</v>
      </c>
      <c r="S107" s="39">
        <v>0</v>
      </c>
      <c r="T107" s="34">
        <v>14</v>
      </c>
      <c r="U107" s="42">
        <v>1</v>
      </c>
      <c r="V107" s="34">
        <v>14</v>
      </c>
      <c r="W107" s="101">
        <v>355</v>
      </c>
      <c r="X107" s="33">
        <v>0</v>
      </c>
      <c r="Y107" s="34">
        <v>13</v>
      </c>
      <c r="Z107" s="30"/>
      <c r="AA107" s="30"/>
      <c r="AB107" s="30">
        <v>0</v>
      </c>
      <c r="AC107" s="30"/>
      <c r="AD107" s="30"/>
      <c r="AE107" s="102"/>
      <c r="AF107" s="103"/>
      <c r="AG107" s="29">
        <v>4</v>
      </c>
      <c r="AH107" s="31">
        <v>16</v>
      </c>
      <c r="AI107" s="28">
        <v>16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64</v>
      </c>
      <c r="K108" s="29">
        <v>57</v>
      </c>
      <c r="L108" s="31">
        <v>7</v>
      </c>
      <c r="M108" s="118">
        <v>0</v>
      </c>
      <c r="N108" s="108">
        <f t="shared" si="17"/>
        <v>65</v>
      </c>
      <c r="O108" s="119">
        <v>65</v>
      </c>
      <c r="P108" s="120">
        <v>0</v>
      </c>
      <c r="Q108" s="33">
        <v>12</v>
      </c>
      <c r="R108" s="34">
        <v>0</v>
      </c>
      <c r="S108" s="39">
        <v>45</v>
      </c>
      <c r="T108" s="34">
        <v>0</v>
      </c>
      <c r="U108" s="42">
        <v>11</v>
      </c>
      <c r="V108" s="34">
        <v>11</v>
      </c>
      <c r="W108" s="101">
        <v>0</v>
      </c>
      <c r="X108" s="33">
        <v>0</v>
      </c>
      <c r="Y108" s="34">
        <v>0</v>
      </c>
      <c r="Z108" s="30"/>
      <c r="AA108" s="30"/>
      <c r="AB108" s="30">
        <v>0</v>
      </c>
      <c r="AC108" s="30"/>
      <c r="AD108" s="30"/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239">
        <f t="shared" si="18"/>
        <v>0</v>
      </c>
      <c r="C109" s="113"/>
      <c r="D109" s="114"/>
      <c r="E109" s="114"/>
      <c r="F109" s="239">
        <f t="shared" si="16"/>
        <v>0</v>
      </c>
      <c r="G109" s="113"/>
      <c r="H109" s="114"/>
      <c r="I109" s="114"/>
      <c r="J109" s="239">
        <f t="shared" si="19"/>
        <v>111</v>
      </c>
      <c r="K109" s="113">
        <v>105</v>
      </c>
      <c r="L109" s="114">
        <v>6</v>
      </c>
      <c r="M109" s="116">
        <v>0</v>
      </c>
      <c r="N109" s="108">
        <f t="shared" si="17"/>
        <v>111</v>
      </c>
      <c r="O109" s="99">
        <v>0</v>
      </c>
      <c r="P109" s="100">
        <v>111</v>
      </c>
      <c r="Q109" s="33">
        <v>0</v>
      </c>
      <c r="R109" s="34">
        <v>2</v>
      </c>
      <c r="S109" s="39">
        <v>0</v>
      </c>
      <c r="T109" s="34">
        <v>69</v>
      </c>
      <c r="U109" s="42">
        <v>0</v>
      </c>
      <c r="V109" s="34">
        <v>0</v>
      </c>
      <c r="W109" s="41">
        <v>57</v>
      </c>
      <c r="X109" s="33">
        <v>0</v>
      </c>
      <c r="Y109" s="34">
        <v>17</v>
      </c>
      <c r="Z109" s="30"/>
      <c r="AA109" s="30"/>
      <c r="AB109" s="30">
        <v>3</v>
      </c>
      <c r="AC109" s="30"/>
      <c r="AD109" s="30"/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>
        <v>0</v>
      </c>
      <c r="L110" s="40">
        <v>0</v>
      </c>
      <c r="M110" s="111">
        <v>0</v>
      </c>
      <c r="N110" s="108">
        <f t="shared" si="17"/>
        <v>0</v>
      </c>
      <c r="O110" s="42">
        <v>0</v>
      </c>
      <c r="P110" s="101">
        <v>0</v>
      </c>
      <c r="Q110" s="33">
        <v>0</v>
      </c>
      <c r="R110" s="34">
        <v>0</v>
      </c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/>
      <c r="AA110" s="30"/>
      <c r="AB110" s="30">
        <v>0</v>
      </c>
      <c r="AC110" s="30"/>
      <c r="AD110" s="30"/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239">
        <f t="shared" si="18"/>
        <v>0</v>
      </c>
      <c r="C111" s="113"/>
      <c r="D111" s="114"/>
      <c r="E111" s="114"/>
      <c r="F111" s="239">
        <f t="shared" si="16"/>
        <v>0</v>
      </c>
      <c r="G111" s="113"/>
      <c r="H111" s="114"/>
      <c r="I111" s="114"/>
      <c r="J111" s="239">
        <f t="shared" si="19"/>
        <v>0</v>
      </c>
      <c r="K111" s="113">
        <v>0</v>
      </c>
      <c r="L111" s="114">
        <v>0</v>
      </c>
      <c r="M111" s="116">
        <v>0</v>
      </c>
      <c r="N111" s="108">
        <f t="shared" si="17"/>
        <v>0</v>
      </c>
      <c r="O111" s="99">
        <v>0</v>
      </c>
      <c r="P111" s="100">
        <v>0</v>
      </c>
      <c r="Q111" s="33">
        <v>0</v>
      </c>
      <c r="R111" s="34">
        <v>0</v>
      </c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/>
      <c r="AA111" s="30"/>
      <c r="AB111" s="30">
        <v>0</v>
      </c>
      <c r="AC111" s="30"/>
      <c r="AD111" s="30"/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>
        <v>0</v>
      </c>
      <c r="L112" s="40">
        <v>0</v>
      </c>
      <c r="M112" s="111">
        <v>0</v>
      </c>
      <c r="N112" s="108">
        <f t="shared" si="17"/>
        <v>0</v>
      </c>
      <c r="O112" s="42">
        <v>0</v>
      </c>
      <c r="P112" s="101">
        <v>0</v>
      </c>
      <c r="Q112" s="33">
        <v>0</v>
      </c>
      <c r="R112" s="34">
        <v>0</v>
      </c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/>
      <c r="AA112" s="30"/>
      <c r="AB112" s="30">
        <v>0</v>
      </c>
      <c r="AC112" s="30"/>
      <c r="AD112" s="30"/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>
        <v>0</v>
      </c>
      <c r="L113" s="40">
        <v>0</v>
      </c>
      <c r="M113" s="111">
        <v>0</v>
      </c>
      <c r="N113" s="108">
        <f t="shared" si="17"/>
        <v>0</v>
      </c>
      <c r="O113" s="42">
        <v>0</v>
      </c>
      <c r="P113" s="101">
        <v>0</v>
      </c>
      <c r="Q113" s="33">
        <v>0</v>
      </c>
      <c r="R113" s="34">
        <v>0</v>
      </c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/>
      <c r="AA113" s="30"/>
      <c r="AB113" s="30">
        <v>0</v>
      </c>
      <c r="AC113" s="30"/>
      <c r="AD113" s="30"/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239">
        <f t="shared" si="18"/>
        <v>0</v>
      </c>
      <c r="C114" s="113"/>
      <c r="D114" s="114"/>
      <c r="E114" s="114"/>
      <c r="F114" s="239">
        <f t="shared" si="16"/>
        <v>0</v>
      </c>
      <c r="G114" s="113"/>
      <c r="H114" s="114"/>
      <c r="I114" s="114"/>
      <c r="J114" s="239">
        <f t="shared" si="19"/>
        <v>0</v>
      </c>
      <c r="K114" s="113">
        <v>0</v>
      </c>
      <c r="L114" s="114">
        <v>0</v>
      </c>
      <c r="M114" s="116">
        <v>0</v>
      </c>
      <c r="N114" s="108">
        <f t="shared" si="17"/>
        <v>0</v>
      </c>
      <c r="O114" s="99">
        <v>0</v>
      </c>
      <c r="P114" s="100">
        <v>0</v>
      </c>
      <c r="Q114" s="33">
        <v>0</v>
      </c>
      <c r="R114" s="34">
        <v>0</v>
      </c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/>
      <c r="AA114" s="30"/>
      <c r="AB114" s="30">
        <v>0</v>
      </c>
      <c r="AC114" s="30"/>
      <c r="AD114" s="30"/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13</v>
      </c>
      <c r="K115" s="39">
        <v>10</v>
      </c>
      <c r="L115" s="40">
        <v>3</v>
      </c>
      <c r="M115" s="111">
        <v>0</v>
      </c>
      <c r="N115" s="108">
        <f t="shared" si="17"/>
        <v>13</v>
      </c>
      <c r="O115" s="42">
        <v>1</v>
      </c>
      <c r="P115" s="101">
        <v>12</v>
      </c>
      <c r="Q115" s="33">
        <v>0</v>
      </c>
      <c r="R115" s="34">
        <v>1</v>
      </c>
      <c r="S115" s="39">
        <v>0</v>
      </c>
      <c r="T115" s="34">
        <v>9</v>
      </c>
      <c r="U115" s="42">
        <v>0</v>
      </c>
      <c r="V115" s="34">
        <v>0</v>
      </c>
      <c r="W115" s="101">
        <v>0</v>
      </c>
      <c r="X115" s="33">
        <v>0</v>
      </c>
      <c r="Y115" s="34">
        <v>2</v>
      </c>
      <c r="Z115" s="30"/>
      <c r="AA115" s="30"/>
      <c r="AB115" s="30">
        <v>0</v>
      </c>
      <c r="AC115" s="30"/>
      <c r="AD115" s="30"/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1</v>
      </c>
      <c r="K116" s="105">
        <v>1</v>
      </c>
      <c r="L116" s="106">
        <v>0</v>
      </c>
      <c r="M116" s="107">
        <v>0</v>
      </c>
      <c r="N116" s="108">
        <f t="shared" si="17"/>
        <v>2</v>
      </c>
      <c r="O116" s="109">
        <v>0</v>
      </c>
      <c r="P116" s="110">
        <v>2</v>
      </c>
      <c r="Q116" s="33">
        <v>0</v>
      </c>
      <c r="R116" s="34">
        <v>0</v>
      </c>
      <c r="S116" s="39">
        <v>0</v>
      </c>
      <c r="T116" s="34">
        <v>0</v>
      </c>
      <c r="U116" s="42">
        <v>0</v>
      </c>
      <c r="V116" s="34">
        <v>0</v>
      </c>
      <c r="W116" s="101">
        <v>0</v>
      </c>
      <c r="X116" s="33">
        <v>0</v>
      </c>
      <c r="Y116" s="34">
        <v>2</v>
      </c>
      <c r="Z116" s="121"/>
      <c r="AA116" s="34"/>
      <c r="AB116" s="30">
        <v>0</v>
      </c>
      <c r="AC116" s="30"/>
      <c r="AD116" s="30"/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>
        <v>0</v>
      </c>
      <c r="L117" s="106">
        <v>0</v>
      </c>
      <c r="M117" s="107">
        <v>0</v>
      </c>
      <c r="N117" s="108">
        <f t="shared" si="17"/>
        <v>0</v>
      </c>
      <c r="O117" s="109">
        <v>0</v>
      </c>
      <c r="P117" s="110">
        <v>0</v>
      </c>
      <c r="Q117" s="33">
        <v>0</v>
      </c>
      <c r="R117" s="34">
        <v>0</v>
      </c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/>
      <c r="AA117" s="34"/>
      <c r="AB117" s="30">
        <v>0</v>
      </c>
      <c r="AC117" s="30"/>
      <c r="AD117" s="30"/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>
        <v>0</v>
      </c>
      <c r="L118" s="106">
        <v>0</v>
      </c>
      <c r="M118" s="107">
        <v>0</v>
      </c>
      <c r="N118" s="108">
        <f t="shared" si="17"/>
        <v>0</v>
      </c>
      <c r="O118" s="109">
        <v>0</v>
      </c>
      <c r="P118" s="110">
        <v>0</v>
      </c>
      <c r="Q118" s="33">
        <v>0</v>
      </c>
      <c r="R118" s="34">
        <v>0</v>
      </c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/>
      <c r="AA118" s="34"/>
      <c r="AB118" s="30">
        <v>0</v>
      </c>
      <c r="AC118" s="30"/>
      <c r="AD118" s="30"/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12</v>
      </c>
      <c r="K119" s="105">
        <v>8</v>
      </c>
      <c r="L119" s="106">
        <v>4</v>
      </c>
      <c r="M119" s="107">
        <v>0</v>
      </c>
      <c r="N119" s="108">
        <f t="shared" si="17"/>
        <v>12</v>
      </c>
      <c r="O119" s="109">
        <v>0</v>
      </c>
      <c r="P119" s="110">
        <v>12</v>
      </c>
      <c r="Q119" s="33">
        <v>0</v>
      </c>
      <c r="R119" s="34">
        <v>0</v>
      </c>
      <c r="S119" s="39">
        <v>0</v>
      </c>
      <c r="T119" s="34">
        <v>0</v>
      </c>
      <c r="U119" s="42">
        <v>2</v>
      </c>
      <c r="V119" s="34">
        <v>1</v>
      </c>
      <c r="W119" s="101">
        <v>29</v>
      </c>
      <c r="X119" s="33">
        <v>0</v>
      </c>
      <c r="Y119" s="34">
        <v>34</v>
      </c>
      <c r="Z119" s="121"/>
      <c r="AA119" s="34"/>
      <c r="AB119" s="30">
        <v>0</v>
      </c>
      <c r="AC119" s="30"/>
      <c r="AD119" s="30"/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33</v>
      </c>
      <c r="K120" s="105">
        <v>33</v>
      </c>
      <c r="L120" s="106">
        <v>0</v>
      </c>
      <c r="M120" s="107">
        <v>0</v>
      </c>
      <c r="N120" s="108">
        <f t="shared" si="17"/>
        <v>34</v>
      </c>
      <c r="O120" s="109">
        <v>0</v>
      </c>
      <c r="P120" s="110">
        <v>34</v>
      </c>
      <c r="Q120" s="33">
        <v>0</v>
      </c>
      <c r="R120" s="34">
        <v>7</v>
      </c>
      <c r="S120" s="39">
        <v>0</v>
      </c>
      <c r="T120" s="34">
        <v>23</v>
      </c>
      <c r="U120" s="42">
        <v>7</v>
      </c>
      <c r="V120" s="34">
        <v>10</v>
      </c>
      <c r="W120" s="101">
        <v>5</v>
      </c>
      <c r="X120" s="33">
        <v>0</v>
      </c>
      <c r="Y120" s="34">
        <v>1</v>
      </c>
      <c r="Z120" s="121"/>
      <c r="AA120" s="34"/>
      <c r="AB120" s="30">
        <v>0</v>
      </c>
      <c r="AC120" s="30"/>
      <c r="AD120" s="30"/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24</v>
      </c>
      <c r="K121" s="105">
        <v>23</v>
      </c>
      <c r="L121" s="106">
        <v>1</v>
      </c>
      <c r="M121" s="107">
        <v>0</v>
      </c>
      <c r="N121" s="108">
        <f t="shared" si="17"/>
        <v>24</v>
      </c>
      <c r="O121" s="109">
        <v>19</v>
      </c>
      <c r="P121" s="110">
        <v>5</v>
      </c>
      <c r="Q121" s="33">
        <v>0</v>
      </c>
      <c r="R121" s="34">
        <v>0</v>
      </c>
      <c r="S121" s="39">
        <v>0</v>
      </c>
      <c r="T121" s="34">
        <v>0</v>
      </c>
      <c r="U121" s="42">
        <v>0</v>
      </c>
      <c r="V121" s="34">
        <v>0</v>
      </c>
      <c r="W121" s="101">
        <v>9</v>
      </c>
      <c r="X121" s="33">
        <v>4</v>
      </c>
      <c r="Y121" s="34">
        <v>0</v>
      </c>
      <c r="Z121" s="121"/>
      <c r="AA121" s="34"/>
      <c r="AB121" s="30">
        <v>0</v>
      </c>
      <c r="AC121" s="30"/>
      <c r="AD121" s="30"/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63</v>
      </c>
      <c r="K122" s="105">
        <v>63</v>
      </c>
      <c r="L122" s="106">
        <v>0</v>
      </c>
      <c r="M122" s="107">
        <v>0</v>
      </c>
      <c r="N122" s="108">
        <f t="shared" si="17"/>
        <v>78</v>
      </c>
      <c r="O122" s="109">
        <v>0</v>
      </c>
      <c r="P122" s="110">
        <v>78</v>
      </c>
      <c r="Q122" s="33">
        <v>0</v>
      </c>
      <c r="R122" s="34">
        <v>11</v>
      </c>
      <c r="S122" s="39">
        <v>0</v>
      </c>
      <c r="T122" s="34">
        <v>69</v>
      </c>
      <c r="U122" s="42">
        <v>43</v>
      </c>
      <c r="V122" s="34">
        <v>23</v>
      </c>
      <c r="W122" s="101">
        <v>23</v>
      </c>
      <c r="X122" s="33">
        <v>0</v>
      </c>
      <c r="Y122" s="34">
        <v>0</v>
      </c>
      <c r="Z122" s="121"/>
      <c r="AA122" s="34"/>
      <c r="AB122" s="30">
        <v>4</v>
      </c>
      <c r="AC122" s="30"/>
      <c r="AD122" s="30"/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47</v>
      </c>
      <c r="K123" s="105">
        <v>36</v>
      </c>
      <c r="L123" s="106">
        <v>11</v>
      </c>
      <c r="M123" s="107">
        <v>0</v>
      </c>
      <c r="N123" s="108">
        <f t="shared" si="17"/>
        <v>47</v>
      </c>
      <c r="O123" s="109">
        <v>14</v>
      </c>
      <c r="P123" s="110">
        <v>33</v>
      </c>
      <c r="Q123" s="33">
        <v>3</v>
      </c>
      <c r="R123" s="34">
        <v>11</v>
      </c>
      <c r="S123" s="39">
        <v>6</v>
      </c>
      <c r="T123" s="34">
        <v>14</v>
      </c>
      <c r="U123" s="42">
        <v>4</v>
      </c>
      <c r="V123" s="34">
        <v>2</v>
      </c>
      <c r="W123" s="101">
        <v>186</v>
      </c>
      <c r="X123" s="33">
        <v>0</v>
      </c>
      <c r="Y123" s="34">
        <v>0</v>
      </c>
      <c r="Z123" s="121"/>
      <c r="AA123" s="34"/>
      <c r="AB123" s="30">
        <v>184</v>
      </c>
      <c r="AC123" s="30"/>
      <c r="AD123" s="30"/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45</v>
      </c>
      <c r="K124" s="39">
        <v>41</v>
      </c>
      <c r="L124" s="40">
        <v>4</v>
      </c>
      <c r="M124" s="111">
        <v>0</v>
      </c>
      <c r="N124" s="108">
        <f t="shared" si="17"/>
        <v>45</v>
      </c>
      <c r="O124" s="42">
        <v>18</v>
      </c>
      <c r="P124" s="101">
        <v>27</v>
      </c>
      <c r="Q124" s="33">
        <v>0</v>
      </c>
      <c r="R124" s="34">
        <v>0</v>
      </c>
      <c r="S124" s="39">
        <v>2</v>
      </c>
      <c r="T124" s="34">
        <v>4</v>
      </c>
      <c r="U124" s="42">
        <v>6</v>
      </c>
      <c r="V124" s="34">
        <v>31</v>
      </c>
      <c r="W124" s="101">
        <v>2</v>
      </c>
      <c r="X124" s="33">
        <v>0</v>
      </c>
      <c r="Y124" s="34">
        <v>0</v>
      </c>
      <c r="Z124" s="121"/>
      <c r="AA124" s="34"/>
      <c r="AB124" s="30">
        <v>29</v>
      </c>
      <c r="AC124" s="30"/>
      <c r="AD124" s="30"/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24</v>
      </c>
      <c r="K125" s="39">
        <v>21</v>
      </c>
      <c r="L125" s="40">
        <v>3</v>
      </c>
      <c r="M125" s="111">
        <v>0</v>
      </c>
      <c r="N125" s="108">
        <f t="shared" si="17"/>
        <v>24</v>
      </c>
      <c r="O125" s="42">
        <v>24</v>
      </c>
      <c r="P125" s="101">
        <v>0</v>
      </c>
      <c r="Q125" s="33">
        <v>1</v>
      </c>
      <c r="R125" s="34">
        <v>0</v>
      </c>
      <c r="S125" s="39">
        <v>37</v>
      </c>
      <c r="T125" s="34">
        <v>1</v>
      </c>
      <c r="U125" s="42">
        <v>0</v>
      </c>
      <c r="V125" s="34">
        <v>0</v>
      </c>
      <c r="W125" s="101">
        <v>5</v>
      </c>
      <c r="X125" s="33">
        <v>0</v>
      </c>
      <c r="Y125" s="34">
        <v>0</v>
      </c>
      <c r="Z125" s="121"/>
      <c r="AA125" s="34"/>
      <c r="AB125" s="30">
        <v>0</v>
      </c>
      <c r="AC125" s="30"/>
      <c r="AD125" s="30"/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239">
        <f t="shared" si="18"/>
        <v>0</v>
      </c>
      <c r="C126" s="113"/>
      <c r="D126" s="114"/>
      <c r="E126" s="114"/>
      <c r="F126" s="239">
        <f t="shared" si="16"/>
        <v>0</v>
      </c>
      <c r="G126" s="113"/>
      <c r="H126" s="114"/>
      <c r="I126" s="114"/>
      <c r="J126" s="239">
        <f t="shared" si="19"/>
        <v>88</v>
      </c>
      <c r="K126" s="113">
        <v>82</v>
      </c>
      <c r="L126" s="114">
        <v>6</v>
      </c>
      <c r="M126" s="116">
        <v>0</v>
      </c>
      <c r="N126" s="108">
        <f t="shared" si="17"/>
        <v>93</v>
      </c>
      <c r="O126" s="99">
        <v>0</v>
      </c>
      <c r="P126" s="100">
        <v>93</v>
      </c>
      <c r="Q126" s="33">
        <v>0</v>
      </c>
      <c r="R126" s="34">
        <v>10</v>
      </c>
      <c r="S126" s="39">
        <v>0</v>
      </c>
      <c r="T126" s="34">
        <v>36</v>
      </c>
      <c r="U126" s="42">
        <v>29</v>
      </c>
      <c r="V126" s="34">
        <v>33</v>
      </c>
      <c r="W126" s="101">
        <v>8</v>
      </c>
      <c r="X126" s="33">
        <v>0</v>
      </c>
      <c r="Y126" s="34">
        <v>33</v>
      </c>
      <c r="Z126" s="121"/>
      <c r="AA126" s="34"/>
      <c r="AB126" s="30">
        <v>3</v>
      </c>
      <c r="AC126" s="30"/>
      <c r="AD126" s="30"/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>
        <v>0</v>
      </c>
      <c r="L127" s="106">
        <v>0</v>
      </c>
      <c r="M127" s="107">
        <v>0</v>
      </c>
      <c r="N127" s="108">
        <f t="shared" si="17"/>
        <v>0</v>
      </c>
      <c r="O127" s="109">
        <v>0</v>
      </c>
      <c r="P127" s="110">
        <v>0</v>
      </c>
      <c r="Q127" s="33">
        <v>0</v>
      </c>
      <c r="R127" s="34">
        <v>0</v>
      </c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/>
      <c r="AA127" s="34"/>
      <c r="AB127" s="30">
        <v>0</v>
      </c>
      <c r="AC127" s="30"/>
      <c r="AD127" s="30"/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27</v>
      </c>
      <c r="K128" s="105">
        <v>22</v>
      </c>
      <c r="L128" s="106">
        <v>5</v>
      </c>
      <c r="M128" s="107">
        <v>0</v>
      </c>
      <c r="N128" s="108">
        <f t="shared" si="17"/>
        <v>27</v>
      </c>
      <c r="O128" s="109">
        <v>0</v>
      </c>
      <c r="P128" s="110">
        <v>27</v>
      </c>
      <c r="Q128" s="33">
        <v>0</v>
      </c>
      <c r="R128" s="34">
        <v>0</v>
      </c>
      <c r="S128" s="39">
        <v>0</v>
      </c>
      <c r="T128" s="34">
        <v>1</v>
      </c>
      <c r="U128" s="42">
        <v>2</v>
      </c>
      <c r="V128" s="34">
        <v>2</v>
      </c>
      <c r="W128" s="101">
        <v>1</v>
      </c>
      <c r="X128" s="33">
        <v>0</v>
      </c>
      <c r="Y128" s="34">
        <v>21</v>
      </c>
      <c r="Z128" s="121"/>
      <c r="AA128" s="34"/>
      <c r="AB128" s="30">
        <v>0</v>
      </c>
      <c r="AC128" s="30"/>
      <c r="AD128" s="30"/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/>
      <c r="T129" s="34"/>
      <c r="U129" s="42"/>
      <c r="V129" s="34"/>
      <c r="W129" s="101"/>
      <c r="X129" s="33"/>
      <c r="Y129" s="34"/>
      <c r="Z129" s="121"/>
      <c r="AA129" s="34"/>
      <c r="AB129" s="30"/>
      <c r="AC129" s="30"/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/>
      <c r="T130" s="34"/>
      <c r="U130" s="42"/>
      <c r="V130" s="34"/>
      <c r="W130" s="101"/>
      <c r="X130" s="33"/>
      <c r="Y130" s="34"/>
      <c r="Z130" s="121"/>
      <c r="AA130" s="34"/>
      <c r="AB130" s="30"/>
      <c r="AC130" s="30"/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/>
      <c r="T131" s="34"/>
      <c r="U131" s="42"/>
      <c r="V131" s="34"/>
      <c r="W131" s="101"/>
      <c r="X131" s="33"/>
      <c r="Y131" s="34"/>
      <c r="Z131" s="121"/>
      <c r="AA131" s="34"/>
      <c r="AB131" s="30"/>
      <c r="AC131" s="30"/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/>
      <c r="T132" s="34"/>
      <c r="U132" s="42"/>
      <c r="V132" s="34"/>
      <c r="W132" s="101"/>
      <c r="X132" s="33"/>
      <c r="Y132" s="34"/>
      <c r="Z132" s="121"/>
      <c r="AA132" s="34"/>
      <c r="AB132" s="30"/>
      <c r="AC132" s="30"/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/>
      <c r="T133" s="34"/>
      <c r="U133" s="42"/>
      <c r="V133" s="34"/>
      <c r="W133" s="101"/>
      <c r="X133" s="33"/>
      <c r="Y133" s="34"/>
      <c r="Z133" s="121"/>
      <c r="AA133" s="34"/>
      <c r="AB133" s="121"/>
      <c r="AC133" s="121"/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/>
      <c r="T134" s="30"/>
      <c r="U134" s="119"/>
      <c r="V134" s="30"/>
      <c r="W134" s="120">
        <v>548</v>
      </c>
      <c r="X134" s="33"/>
      <c r="Y134" s="34"/>
      <c r="Z134" s="28"/>
      <c r="AA134" s="28"/>
      <c r="AB134" s="28"/>
      <c r="AC134" s="28"/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6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/>
      <c r="T135" s="58"/>
      <c r="U135" s="63"/>
      <c r="V135" s="58"/>
      <c r="W135" s="127"/>
      <c r="X135" s="60"/>
      <c r="Y135" s="58"/>
      <c r="Z135" s="59"/>
      <c r="AA135" s="59"/>
      <c r="AB135" s="59"/>
      <c r="AC135" s="59"/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860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867</v>
      </c>
      <c r="K136" s="71">
        <f t="shared" si="20"/>
        <v>767</v>
      </c>
      <c r="L136" s="67">
        <f t="shared" si="20"/>
        <v>100</v>
      </c>
      <c r="M136" s="67">
        <f t="shared" si="20"/>
        <v>0</v>
      </c>
      <c r="N136" s="131">
        <f>SUM(N76:N135)</f>
        <v>910</v>
      </c>
      <c r="O136" s="66">
        <f t="shared" si="20"/>
        <v>196</v>
      </c>
      <c r="P136" s="69">
        <f t="shared" si="20"/>
        <v>714</v>
      </c>
      <c r="Q136" s="71">
        <f t="shared" si="20"/>
        <v>23</v>
      </c>
      <c r="R136" s="132">
        <f>SUM(R76:R135)</f>
        <v>71</v>
      </c>
      <c r="S136" s="861">
        <f>SUM(S76:S135)</f>
        <v>133</v>
      </c>
      <c r="T136" s="862">
        <f>SUM(T76:T135)</f>
        <v>380</v>
      </c>
      <c r="U136" s="66">
        <f t="shared" si="20"/>
        <v>216</v>
      </c>
      <c r="V136" s="68">
        <f t="shared" si="20"/>
        <v>301</v>
      </c>
      <c r="W136" s="132">
        <f>SUM(W76:W135)</f>
        <v>3298</v>
      </c>
      <c r="X136" s="70">
        <f t="shared" ref="X136:AI136" si="21">SUM(X76:X135)</f>
        <v>22</v>
      </c>
      <c r="Y136" s="68">
        <f t="shared" si="21"/>
        <v>207</v>
      </c>
      <c r="Z136" s="132">
        <f t="shared" si="21"/>
        <v>0</v>
      </c>
      <c r="AA136" s="132">
        <f t="shared" si="21"/>
        <v>0</v>
      </c>
      <c r="AB136" s="132">
        <f t="shared" si="21"/>
        <v>234</v>
      </c>
      <c r="AC136" s="132">
        <f t="shared" si="21"/>
        <v>0</v>
      </c>
      <c r="AD136" s="135">
        <f t="shared" si="21"/>
        <v>0</v>
      </c>
      <c r="AE136" s="136">
        <f t="shared" si="21"/>
        <v>0</v>
      </c>
      <c r="AF136" s="137">
        <f t="shared" si="21"/>
        <v>0</v>
      </c>
      <c r="AG136" s="136">
        <f t="shared" si="21"/>
        <v>4</v>
      </c>
      <c r="AH136" s="138">
        <f t="shared" si="21"/>
        <v>16</v>
      </c>
      <c r="AI136" s="139">
        <f t="shared" si="21"/>
        <v>16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235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863" t="s">
        <v>127</v>
      </c>
      <c r="B138" s="802" t="s">
        <v>99</v>
      </c>
      <c r="C138" s="844" t="s">
        <v>13</v>
      </c>
      <c r="D138" s="833" t="s">
        <v>14</v>
      </c>
      <c r="E138" s="864" t="s">
        <v>15</v>
      </c>
      <c r="F138" s="864" t="s">
        <v>16</v>
      </c>
      <c r="G138" s="864" t="s">
        <v>17</v>
      </c>
      <c r="H138" s="865" t="s">
        <v>18</v>
      </c>
      <c r="I138" s="865" t="s">
        <v>19</v>
      </c>
      <c r="J138" s="865" t="s">
        <v>20</v>
      </c>
      <c r="K138" s="865" t="s">
        <v>21</v>
      </c>
      <c r="L138" s="865" t="s">
        <v>22</v>
      </c>
      <c r="M138" s="865" t="s">
        <v>23</v>
      </c>
      <c r="N138" s="865" t="s">
        <v>24</v>
      </c>
      <c r="O138" s="865" t="s">
        <v>25</v>
      </c>
      <c r="P138" s="865" t="s">
        <v>26</v>
      </c>
      <c r="Q138" s="865" t="s">
        <v>27</v>
      </c>
      <c r="R138" s="865" t="s">
        <v>28</v>
      </c>
      <c r="S138" s="866" t="s">
        <v>128</v>
      </c>
      <c r="T138" s="867" t="s">
        <v>129</v>
      </c>
      <c r="U138" s="867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868" t="s">
        <v>131</v>
      </c>
      <c r="B139" s="869">
        <f>SUM(C139:S139)</f>
        <v>0</v>
      </c>
      <c r="C139" s="856">
        <v>0</v>
      </c>
      <c r="D139" s="859"/>
      <c r="E139" s="859"/>
      <c r="F139" s="859"/>
      <c r="G139" s="859"/>
      <c r="H139" s="859"/>
      <c r="I139" s="859"/>
      <c r="J139" s="859"/>
      <c r="K139" s="859"/>
      <c r="L139" s="859"/>
      <c r="M139" s="859"/>
      <c r="N139" s="859"/>
      <c r="O139" s="859"/>
      <c r="P139" s="859"/>
      <c r="Q139" s="859"/>
      <c r="R139" s="859"/>
      <c r="S139" s="870"/>
      <c r="T139" s="871"/>
      <c r="U139" s="871"/>
      <c r="V139" s="240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121</v>
      </c>
      <c r="C140" s="39">
        <v>2</v>
      </c>
      <c r="D140" s="40">
        <v>5</v>
      </c>
      <c r="E140" s="40">
        <v>7</v>
      </c>
      <c r="F140" s="40">
        <v>5</v>
      </c>
      <c r="G140" s="40">
        <v>3</v>
      </c>
      <c r="H140" s="40">
        <v>2</v>
      </c>
      <c r="I140" s="40">
        <v>5</v>
      </c>
      <c r="J140" s="40">
        <v>3</v>
      </c>
      <c r="K140" s="40">
        <v>2</v>
      </c>
      <c r="L140" s="40">
        <v>9</v>
      </c>
      <c r="M140" s="40">
        <v>8</v>
      </c>
      <c r="N140" s="40">
        <v>9</v>
      </c>
      <c r="O140" s="40">
        <v>15</v>
      </c>
      <c r="P140" s="40">
        <v>20</v>
      </c>
      <c r="Q140" s="40">
        <v>15</v>
      </c>
      <c r="R140" s="40">
        <v>7</v>
      </c>
      <c r="S140" s="151">
        <v>4</v>
      </c>
      <c r="T140" s="41">
        <v>0</v>
      </c>
      <c r="U140" s="41">
        <v>0</v>
      </c>
      <c r="V140" s="240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253</v>
      </c>
      <c r="C141" s="39">
        <v>0</v>
      </c>
      <c r="D141" s="40">
        <v>0</v>
      </c>
      <c r="E141" s="40">
        <v>0</v>
      </c>
      <c r="F141" s="40">
        <v>2</v>
      </c>
      <c r="G141" s="40">
        <v>5</v>
      </c>
      <c r="H141" s="40">
        <v>12</v>
      </c>
      <c r="I141" s="40">
        <v>10</v>
      </c>
      <c r="J141" s="40">
        <v>17</v>
      </c>
      <c r="K141" s="40">
        <v>19</v>
      </c>
      <c r="L141" s="40">
        <v>20</v>
      </c>
      <c r="M141" s="40">
        <v>29</v>
      </c>
      <c r="N141" s="40">
        <v>34</v>
      </c>
      <c r="O141" s="40">
        <v>32</v>
      </c>
      <c r="P141" s="40">
        <v>27</v>
      </c>
      <c r="Q141" s="40">
        <v>21</v>
      </c>
      <c r="R141" s="40">
        <v>17</v>
      </c>
      <c r="S141" s="151">
        <v>8</v>
      </c>
      <c r="T141" s="41">
        <v>0</v>
      </c>
      <c r="U141" s="41">
        <v>0</v>
      </c>
      <c r="V141" s="240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199</v>
      </c>
      <c r="C142" s="39">
        <v>0</v>
      </c>
      <c r="D142" s="40">
        <v>0</v>
      </c>
      <c r="E142" s="40">
        <v>0</v>
      </c>
      <c r="F142" s="40">
        <v>10</v>
      </c>
      <c r="G142" s="40">
        <v>27</v>
      </c>
      <c r="H142" s="40">
        <v>48</v>
      </c>
      <c r="I142" s="40">
        <v>56</v>
      </c>
      <c r="J142" s="40">
        <v>39</v>
      </c>
      <c r="K142" s="40">
        <v>19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40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7</v>
      </c>
      <c r="C143" s="39">
        <v>0</v>
      </c>
      <c r="D143" s="40">
        <v>0</v>
      </c>
      <c r="E143" s="40">
        <v>0</v>
      </c>
      <c r="F143" s="40">
        <v>0</v>
      </c>
      <c r="G143" s="40">
        <v>7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151">
        <v>0</v>
      </c>
      <c r="T143" s="41">
        <v>0</v>
      </c>
      <c r="U143" s="41">
        <v>0</v>
      </c>
      <c r="V143" s="240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303</v>
      </c>
      <c r="C144" s="39">
        <v>0</v>
      </c>
      <c r="D144" s="40">
        <v>0</v>
      </c>
      <c r="E144" s="40">
        <v>0</v>
      </c>
      <c r="F144" s="40">
        <v>0</v>
      </c>
      <c r="G144" s="40">
        <v>1</v>
      </c>
      <c r="H144" s="40">
        <v>0</v>
      </c>
      <c r="I144" s="40">
        <v>2</v>
      </c>
      <c r="J144" s="40">
        <v>4</v>
      </c>
      <c r="K144" s="40">
        <v>9</v>
      </c>
      <c r="L144" s="40">
        <v>8</v>
      </c>
      <c r="M144" s="40">
        <v>12</v>
      </c>
      <c r="N144" s="40">
        <v>32</v>
      </c>
      <c r="O144" s="40">
        <v>29</v>
      </c>
      <c r="P144" s="40">
        <v>59</v>
      </c>
      <c r="Q144" s="40">
        <v>48</v>
      </c>
      <c r="R144" s="40">
        <v>44</v>
      </c>
      <c r="S144" s="151">
        <v>55</v>
      </c>
      <c r="T144" s="41">
        <v>0</v>
      </c>
      <c r="U144" s="41">
        <v>0</v>
      </c>
      <c r="V144" s="240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211</v>
      </c>
      <c r="C145" s="39">
        <v>0</v>
      </c>
      <c r="D145" s="40">
        <v>0</v>
      </c>
      <c r="E145" s="40">
        <v>0</v>
      </c>
      <c r="F145" s="40">
        <v>0</v>
      </c>
      <c r="G145" s="40">
        <v>1</v>
      </c>
      <c r="H145" s="40">
        <v>0</v>
      </c>
      <c r="I145" s="40">
        <v>5</v>
      </c>
      <c r="J145" s="40">
        <v>2</v>
      </c>
      <c r="K145" s="40">
        <v>7</v>
      </c>
      <c r="L145" s="40">
        <v>4</v>
      </c>
      <c r="M145" s="40">
        <v>8</v>
      </c>
      <c r="N145" s="40">
        <v>19</v>
      </c>
      <c r="O145" s="40">
        <v>19</v>
      </c>
      <c r="P145" s="40">
        <v>24</v>
      </c>
      <c r="Q145" s="40">
        <v>30</v>
      </c>
      <c r="R145" s="40">
        <v>33</v>
      </c>
      <c r="S145" s="151">
        <v>59</v>
      </c>
      <c r="T145" s="41">
        <v>0</v>
      </c>
      <c r="U145" s="41">
        <v>0</v>
      </c>
      <c r="V145" s="240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40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214</v>
      </c>
      <c r="C147" s="39">
        <v>0</v>
      </c>
      <c r="D147" s="40">
        <v>0</v>
      </c>
      <c r="E147" s="40">
        <v>0</v>
      </c>
      <c r="F147" s="40">
        <v>1</v>
      </c>
      <c r="G147" s="40">
        <v>6</v>
      </c>
      <c r="H147" s="40">
        <v>23</v>
      </c>
      <c r="I147" s="40">
        <v>40</v>
      </c>
      <c r="J147" s="40">
        <v>30</v>
      </c>
      <c r="K147" s="40">
        <v>33</v>
      </c>
      <c r="L147" s="40">
        <v>19</v>
      </c>
      <c r="M147" s="40">
        <v>19</v>
      </c>
      <c r="N147" s="40">
        <v>17</v>
      </c>
      <c r="O147" s="40">
        <v>14</v>
      </c>
      <c r="P147" s="40">
        <v>6</v>
      </c>
      <c r="Q147" s="40">
        <v>5</v>
      </c>
      <c r="R147" s="40">
        <v>1</v>
      </c>
      <c r="S147" s="151">
        <v>0</v>
      </c>
      <c r="T147" s="41">
        <v>0</v>
      </c>
      <c r="U147" s="41">
        <v>0</v>
      </c>
      <c r="V147" s="240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40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148</v>
      </c>
      <c r="C149" s="39">
        <v>5</v>
      </c>
      <c r="D149" s="40">
        <v>26</v>
      </c>
      <c r="E149" s="40">
        <v>58</v>
      </c>
      <c r="F149" s="40">
        <v>57</v>
      </c>
      <c r="G149" s="40">
        <v>2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40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51</v>
      </c>
      <c r="C150" s="39">
        <v>40</v>
      </c>
      <c r="D150" s="40">
        <v>8</v>
      </c>
      <c r="E150" s="40">
        <v>2</v>
      </c>
      <c r="F150" s="40">
        <v>1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40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25</v>
      </c>
      <c r="C151" s="39">
        <v>0</v>
      </c>
      <c r="D151" s="40">
        <v>0</v>
      </c>
      <c r="E151" s="40">
        <v>0</v>
      </c>
      <c r="F151" s="40">
        <v>0</v>
      </c>
      <c r="G151" s="40">
        <v>1</v>
      </c>
      <c r="H151" s="40">
        <v>4</v>
      </c>
      <c r="I151" s="40">
        <v>5</v>
      </c>
      <c r="J151" s="40">
        <v>5</v>
      </c>
      <c r="K151" s="40">
        <v>3</v>
      </c>
      <c r="L151" s="40">
        <v>1</v>
      </c>
      <c r="M151" s="40">
        <v>3</v>
      </c>
      <c r="N151" s="40">
        <v>1</v>
      </c>
      <c r="O151" s="40">
        <v>1</v>
      </c>
      <c r="P151" s="40">
        <v>0</v>
      </c>
      <c r="Q151" s="40">
        <v>0</v>
      </c>
      <c r="R151" s="40">
        <v>1</v>
      </c>
      <c r="S151" s="151">
        <v>0</v>
      </c>
      <c r="T151" s="41">
        <v>3</v>
      </c>
      <c r="U151" s="41">
        <v>0</v>
      </c>
      <c r="V151" s="240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12</v>
      </c>
      <c r="C152" s="39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0</v>
      </c>
      <c r="I152" s="40">
        <v>2</v>
      </c>
      <c r="J152" s="40">
        <v>1</v>
      </c>
      <c r="K152" s="40">
        <v>3</v>
      </c>
      <c r="L152" s="40">
        <v>2</v>
      </c>
      <c r="M152" s="40">
        <v>2</v>
      </c>
      <c r="N152" s="40">
        <v>1</v>
      </c>
      <c r="O152" s="40">
        <v>1</v>
      </c>
      <c r="P152" s="40">
        <v>0</v>
      </c>
      <c r="Q152" s="40">
        <v>0</v>
      </c>
      <c r="R152" s="40">
        <v>0</v>
      </c>
      <c r="S152" s="151">
        <v>0</v>
      </c>
      <c r="T152" s="41">
        <v>0</v>
      </c>
      <c r="U152" s="41">
        <v>0</v>
      </c>
      <c r="V152" s="240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244</v>
      </c>
      <c r="C153" s="39">
        <v>0</v>
      </c>
      <c r="D153" s="40">
        <v>0</v>
      </c>
      <c r="E153" s="40">
        <v>0</v>
      </c>
      <c r="F153" s="40">
        <v>0</v>
      </c>
      <c r="G153" s="40">
        <v>6</v>
      </c>
      <c r="H153" s="40">
        <v>22</v>
      </c>
      <c r="I153" s="40">
        <v>37</v>
      </c>
      <c r="J153" s="40">
        <v>31</v>
      </c>
      <c r="K153" s="40">
        <v>35</v>
      </c>
      <c r="L153" s="40">
        <v>30</v>
      </c>
      <c r="M153" s="40">
        <v>23</v>
      </c>
      <c r="N153" s="40">
        <v>28</v>
      </c>
      <c r="O153" s="40">
        <v>19</v>
      </c>
      <c r="P153" s="40">
        <v>7</v>
      </c>
      <c r="Q153" s="40">
        <v>4</v>
      </c>
      <c r="R153" s="40">
        <v>2</v>
      </c>
      <c r="S153" s="151">
        <v>0</v>
      </c>
      <c r="T153" s="41">
        <v>0</v>
      </c>
      <c r="U153" s="41">
        <v>0</v>
      </c>
      <c r="V153" s="240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40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837">
        <f>SUM(B139:B154)</f>
        <v>1788</v>
      </c>
      <c r="C155" s="71">
        <f t="shared" ref="C155:T155" si="32">SUM(C139:C154)</f>
        <v>47</v>
      </c>
      <c r="D155" s="67">
        <f t="shared" si="32"/>
        <v>39</v>
      </c>
      <c r="E155" s="67">
        <f t="shared" si="32"/>
        <v>67</v>
      </c>
      <c r="F155" s="67">
        <f t="shared" si="32"/>
        <v>76</v>
      </c>
      <c r="G155" s="67">
        <f t="shared" si="32"/>
        <v>59</v>
      </c>
      <c r="H155" s="67">
        <f>SUM(H139:H154)</f>
        <v>111</v>
      </c>
      <c r="I155" s="67">
        <f t="shared" si="32"/>
        <v>162</v>
      </c>
      <c r="J155" s="67">
        <f t="shared" si="32"/>
        <v>132</v>
      </c>
      <c r="K155" s="67">
        <f t="shared" si="32"/>
        <v>130</v>
      </c>
      <c r="L155" s="67">
        <f t="shared" si="32"/>
        <v>93</v>
      </c>
      <c r="M155" s="67">
        <f t="shared" si="32"/>
        <v>104</v>
      </c>
      <c r="N155" s="67">
        <f t="shared" si="32"/>
        <v>141</v>
      </c>
      <c r="O155" s="67">
        <f t="shared" si="32"/>
        <v>130</v>
      </c>
      <c r="P155" s="67">
        <f t="shared" si="32"/>
        <v>143</v>
      </c>
      <c r="Q155" s="67">
        <f t="shared" si="32"/>
        <v>123</v>
      </c>
      <c r="R155" s="67">
        <f t="shared" si="32"/>
        <v>105</v>
      </c>
      <c r="S155" s="159">
        <f t="shared" si="32"/>
        <v>126</v>
      </c>
      <c r="T155" s="132">
        <f t="shared" si="32"/>
        <v>3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8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115" t="s">
        <v>150</v>
      </c>
      <c r="G157" s="1117"/>
      <c r="H157" s="1117"/>
      <c r="I157" s="1117"/>
      <c r="J157" s="1117"/>
      <c r="K157" s="1117"/>
      <c r="L157" s="1117"/>
      <c r="M157" s="1117"/>
      <c r="N157" s="1117"/>
      <c r="O157" s="1117"/>
      <c r="P157" s="1117"/>
      <c r="Q157" s="1117"/>
      <c r="R157" s="1117"/>
      <c r="S157" s="1117"/>
      <c r="T157" s="1117"/>
      <c r="U157" s="1117"/>
      <c r="V157" s="1117"/>
      <c r="W157" s="1117"/>
      <c r="X157" s="1117"/>
      <c r="Y157" s="1117"/>
      <c r="Z157" s="1117"/>
      <c r="AA157" s="1117"/>
      <c r="AB157" s="1117"/>
      <c r="AC157" s="1117"/>
      <c r="AD157" s="1117"/>
      <c r="AE157" s="1117"/>
      <c r="AF157" s="1117"/>
      <c r="AG157" s="1117"/>
      <c r="AH157" s="1117"/>
      <c r="AI157" s="1117"/>
      <c r="AJ157" s="1117"/>
      <c r="AK157" s="1117"/>
      <c r="AL157" s="1117"/>
      <c r="AM157" s="1119"/>
      <c r="AN157" s="917" t="s">
        <v>9</v>
      </c>
      <c r="AO157" s="917" t="s">
        <v>151</v>
      </c>
      <c r="AP157" s="997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1022"/>
      <c r="B158" s="946"/>
      <c r="C158" s="947"/>
      <c r="D158" s="950"/>
      <c r="E158" s="948"/>
      <c r="F158" s="1120" t="s">
        <v>13</v>
      </c>
      <c r="G158" s="1121"/>
      <c r="H158" s="1120" t="s">
        <v>14</v>
      </c>
      <c r="I158" s="1121"/>
      <c r="J158" s="1120" t="s">
        <v>15</v>
      </c>
      <c r="K158" s="1121"/>
      <c r="L158" s="1120" t="s">
        <v>16</v>
      </c>
      <c r="M158" s="1121"/>
      <c r="N158" s="1120" t="s">
        <v>17</v>
      </c>
      <c r="O158" s="1121"/>
      <c r="P158" s="1115" t="s">
        <v>18</v>
      </c>
      <c r="Q158" s="1116"/>
      <c r="R158" s="1115" t="s">
        <v>19</v>
      </c>
      <c r="S158" s="1116"/>
      <c r="T158" s="1115" t="s">
        <v>20</v>
      </c>
      <c r="U158" s="1116"/>
      <c r="V158" s="1115" t="s">
        <v>21</v>
      </c>
      <c r="W158" s="1116"/>
      <c r="X158" s="1115" t="s">
        <v>22</v>
      </c>
      <c r="Y158" s="1116"/>
      <c r="Z158" s="1115" t="s">
        <v>23</v>
      </c>
      <c r="AA158" s="1116"/>
      <c r="AB158" s="1115" t="s">
        <v>24</v>
      </c>
      <c r="AC158" s="1116"/>
      <c r="AD158" s="1115" t="s">
        <v>25</v>
      </c>
      <c r="AE158" s="1116"/>
      <c r="AF158" s="1115" t="s">
        <v>26</v>
      </c>
      <c r="AG158" s="1116"/>
      <c r="AH158" s="1115" t="s">
        <v>27</v>
      </c>
      <c r="AI158" s="1116"/>
      <c r="AJ158" s="1115" t="s">
        <v>28</v>
      </c>
      <c r="AK158" s="1116"/>
      <c r="AL158" s="1115" t="s">
        <v>29</v>
      </c>
      <c r="AM158" s="1119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872" t="s">
        <v>154</v>
      </c>
      <c r="D159" s="865" t="s">
        <v>30</v>
      </c>
      <c r="E159" s="873" t="s">
        <v>31</v>
      </c>
      <c r="F159" s="803" t="s">
        <v>30</v>
      </c>
      <c r="G159" s="798" t="s">
        <v>31</v>
      </c>
      <c r="H159" s="803" t="s">
        <v>30</v>
      </c>
      <c r="I159" s="798" t="s">
        <v>31</v>
      </c>
      <c r="J159" s="803" t="s">
        <v>30</v>
      </c>
      <c r="K159" s="798" t="s">
        <v>31</v>
      </c>
      <c r="L159" s="803" t="s">
        <v>30</v>
      </c>
      <c r="M159" s="798" t="s">
        <v>31</v>
      </c>
      <c r="N159" s="803" t="s">
        <v>30</v>
      </c>
      <c r="O159" s="798" t="s">
        <v>31</v>
      </c>
      <c r="P159" s="803" t="s">
        <v>30</v>
      </c>
      <c r="Q159" s="798" t="s">
        <v>31</v>
      </c>
      <c r="R159" s="803" t="s">
        <v>30</v>
      </c>
      <c r="S159" s="798" t="s">
        <v>31</v>
      </c>
      <c r="T159" s="803" t="s">
        <v>30</v>
      </c>
      <c r="U159" s="798" t="s">
        <v>31</v>
      </c>
      <c r="V159" s="803" t="s">
        <v>30</v>
      </c>
      <c r="W159" s="798" t="s">
        <v>31</v>
      </c>
      <c r="X159" s="803" t="s">
        <v>30</v>
      </c>
      <c r="Y159" s="798" t="s">
        <v>31</v>
      </c>
      <c r="Z159" s="803" t="s">
        <v>30</v>
      </c>
      <c r="AA159" s="798" t="s">
        <v>31</v>
      </c>
      <c r="AB159" s="803" t="s">
        <v>30</v>
      </c>
      <c r="AC159" s="798" t="s">
        <v>31</v>
      </c>
      <c r="AD159" s="803" t="s">
        <v>30</v>
      </c>
      <c r="AE159" s="798" t="s">
        <v>31</v>
      </c>
      <c r="AF159" s="803" t="s">
        <v>30</v>
      </c>
      <c r="AG159" s="798" t="s">
        <v>31</v>
      </c>
      <c r="AH159" s="803" t="s">
        <v>30</v>
      </c>
      <c r="AI159" s="798" t="s">
        <v>31</v>
      </c>
      <c r="AJ159" s="803" t="s">
        <v>30</v>
      </c>
      <c r="AK159" s="798" t="s">
        <v>31</v>
      </c>
      <c r="AL159" s="803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874">
        <f>SUM(D160+E160)</f>
        <v>1070</v>
      </c>
      <c r="D160" s="875">
        <f>SUM(F160+H160+J160+L160+N160+P160+R160+T160+V160+X160+Z160+AB160+AD160+AF160+AH160+AJ160+AL160)</f>
        <v>498</v>
      </c>
      <c r="E160" s="168">
        <f>SUM(G160+I160+K160+M160+O160+Q160+S160+U160+W160+Y160+AA160+AC160+AE160+AG160+AI160+AK160+AM160)</f>
        <v>572</v>
      </c>
      <c r="F160" s="830">
        <v>4</v>
      </c>
      <c r="G160" s="169">
        <v>2</v>
      </c>
      <c r="H160" s="830">
        <v>3</v>
      </c>
      <c r="I160" s="169">
        <v>2</v>
      </c>
      <c r="J160" s="830">
        <v>2</v>
      </c>
      <c r="K160" s="829">
        <v>1</v>
      </c>
      <c r="L160" s="830">
        <v>3</v>
      </c>
      <c r="M160" s="829">
        <v>4</v>
      </c>
      <c r="N160" s="830">
        <v>4</v>
      </c>
      <c r="O160" s="829">
        <v>9</v>
      </c>
      <c r="P160" s="830">
        <v>4</v>
      </c>
      <c r="Q160" s="829">
        <v>9</v>
      </c>
      <c r="R160" s="830">
        <v>9</v>
      </c>
      <c r="S160" s="829">
        <v>17</v>
      </c>
      <c r="T160" s="830">
        <v>5</v>
      </c>
      <c r="U160" s="829">
        <v>36</v>
      </c>
      <c r="V160" s="830">
        <v>12</v>
      </c>
      <c r="W160" s="829">
        <v>37</v>
      </c>
      <c r="X160" s="830">
        <v>16</v>
      </c>
      <c r="Y160" s="829">
        <v>26</v>
      </c>
      <c r="Z160" s="830">
        <v>19</v>
      </c>
      <c r="AA160" s="829">
        <v>34</v>
      </c>
      <c r="AB160" s="830">
        <v>50</v>
      </c>
      <c r="AC160" s="829">
        <v>60</v>
      </c>
      <c r="AD160" s="830">
        <v>60</v>
      </c>
      <c r="AE160" s="829">
        <v>72</v>
      </c>
      <c r="AF160" s="830">
        <v>70</v>
      </c>
      <c r="AG160" s="829">
        <v>70</v>
      </c>
      <c r="AH160" s="830">
        <v>80</v>
      </c>
      <c r="AI160" s="829">
        <v>72</v>
      </c>
      <c r="AJ160" s="830">
        <v>97</v>
      </c>
      <c r="AK160" s="829">
        <v>64</v>
      </c>
      <c r="AL160" s="445">
        <v>60</v>
      </c>
      <c r="AM160" s="831">
        <v>57</v>
      </c>
      <c r="AN160" s="169">
        <v>1070</v>
      </c>
      <c r="AO160" s="876">
        <v>983</v>
      </c>
      <c r="AP160" s="785">
        <v>0</v>
      </c>
      <c r="AQ160" s="169">
        <v>0</v>
      </c>
      <c r="AR160" s="240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114" t="s">
        <v>156</v>
      </c>
      <c r="B161" s="868" t="s">
        <v>157</v>
      </c>
      <c r="C161" s="170">
        <f>SUM(D161:E161)</f>
        <v>215</v>
      </c>
      <c r="D161" s="877"/>
      <c r="E161" s="878">
        <f>SUM(K161+M161+O161+Q161+S161+U161+W161+Y161+AA161+AC161+AE161+AG161+AI161+AK161+AM161)</f>
        <v>215</v>
      </c>
      <c r="F161" s="879"/>
      <c r="G161" s="880"/>
      <c r="H161" s="879"/>
      <c r="I161" s="880"/>
      <c r="J161" s="879"/>
      <c r="K161" s="857"/>
      <c r="L161" s="879"/>
      <c r="M161" s="857">
        <v>9</v>
      </c>
      <c r="N161" s="879"/>
      <c r="O161" s="857">
        <v>30</v>
      </c>
      <c r="P161" s="879"/>
      <c r="Q161" s="857">
        <v>50</v>
      </c>
      <c r="R161" s="879"/>
      <c r="S161" s="857">
        <v>65</v>
      </c>
      <c r="T161" s="879"/>
      <c r="U161" s="857">
        <v>40</v>
      </c>
      <c r="V161" s="879"/>
      <c r="W161" s="857">
        <v>21</v>
      </c>
      <c r="X161" s="879"/>
      <c r="Y161" s="857"/>
      <c r="Z161" s="879"/>
      <c r="AA161" s="857"/>
      <c r="AB161" s="879"/>
      <c r="AC161" s="857"/>
      <c r="AD161" s="879"/>
      <c r="AE161" s="857"/>
      <c r="AF161" s="879"/>
      <c r="AG161" s="857"/>
      <c r="AH161" s="879"/>
      <c r="AI161" s="857"/>
      <c r="AJ161" s="879"/>
      <c r="AK161" s="857"/>
      <c r="AL161" s="879"/>
      <c r="AM161" s="870"/>
      <c r="AN161" s="871">
        <v>215</v>
      </c>
      <c r="AO161" s="881">
        <v>0</v>
      </c>
      <c r="AP161" s="858">
        <v>0</v>
      </c>
      <c r="AQ161" s="871">
        <v>0</v>
      </c>
      <c r="AR161" s="240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1017"/>
      <c r="B162" s="149" t="s">
        <v>158</v>
      </c>
      <c r="C162" s="170">
        <f>SUM(D162:E162)</f>
        <v>1</v>
      </c>
      <c r="D162" s="173"/>
      <c r="E162" s="174">
        <f>SUM(K162+M162+O162+Q162+S162+U162+W162+Y162+AA162+AC162+AE162+AG162+AI162+AK162+AM162)</f>
        <v>1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>
        <v>1</v>
      </c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1</v>
      </c>
      <c r="AO162" s="179">
        <v>0</v>
      </c>
      <c r="AP162" s="119">
        <v>0</v>
      </c>
      <c r="AQ162" s="28">
        <v>0</v>
      </c>
      <c r="AR162" s="240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1017"/>
      <c r="B163" s="180" t="s">
        <v>159</v>
      </c>
      <c r="C163" s="181">
        <f t="shared" ref="C163:C170" si="38">SUM(D163+E163)</f>
        <v>427</v>
      </c>
      <c r="D163" s="182">
        <f>SUM(F163+H163+J163+L163+N163+P163+R163+T163+V163+X163+Z163+AB163+AD163+AF163+AH163+AJ163+AL163)</f>
        <v>168</v>
      </c>
      <c r="E163" s="183">
        <f>SUM(G163+I163+K163+M163+O163+Q163+S163+U163+W163+Y163+AA163+AC163+AE163+AG163+AI163+AK163+AM163)</f>
        <v>259</v>
      </c>
      <c r="F163" s="39">
        <v>0</v>
      </c>
      <c r="G163" s="34">
        <v>1</v>
      </c>
      <c r="H163" s="39">
        <v>0</v>
      </c>
      <c r="I163" s="34">
        <v>0</v>
      </c>
      <c r="J163" s="39">
        <v>0</v>
      </c>
      <c r="K163" s="34">
        <v>0</v>
      </c>
      <c r="L163" s="39">
        <v>3</v>
      </c>
      <c r="M163" s="34">
        <v>4</v>
      </c>
      <c r="N163" s="39">
        <v>7</v>
      </c>
      <c r="O163" s="34">
        <v>7</v>
      </c>
      <c r="P163" s="39">
        <v>26</v>
      </c>
      <c r="Q163" s="34">
        <v>30</v>
      </c>
      <c r="R163" s="39">
        <v>29</v>
      </c>
      <c r="S163" s="34">
        <v>27</v>
      </c>
      <c r="T163" s="39">
        <v>30</v>
      </c>
      <c r="U163" s="34">
        <v>25</v>
      </c>
      <c r="V163" s="39">
        <v>18</v>
      </c>
      <c r="W163" s="34">
        <v>30</v>
      </c>
      <c r="X163" s="39">
        <v>14</v>
      </c>
      <c r="Y163" s="34">
        <v>36</v>
      </c>
      <c r="Z163" s="39">
        <v>12</v>
      </c>
      <c r="AA163" s="34">
        <v>33</v>
      </c>
      <c r="AB163" s="39">
        <v>12</v>
      </c>
      <c r="AC163" s="34">
        <v>25</v>
      </c>
      <c r="AD163" s="39">
        <v>5</v>
      </c>
      <c r="AE163" s="34">
        <v>15</v>
      </c>
      <c r="AF163" s="39">
        <v>4</v>
      </c>
      <c r="AG163" s="34">
        <v>15</v>
      </c>
      <c r="AH163" s="39">
        <v>5</v>
      </c>
      <c r="AI163" s="34">
        <v>5</v>
      </c>
      <c r="AJ163" s="39">
        <v>3</v>
      </c>
      <c r="AK163" s="34">
        <v>3</v>
      </c>
      <c r="AL163" s="33">
        <v>0</v>
      </c>
      <c r="AM163" s="151">
        <v>3</v>
      </c>
      <c r="AN163" s="41">
        <v>427</v>
      </c>
      <c r="AO163" s="121">
        <v>204</v>
      </c>
      <c r="AP163" s="42">
        <v>0</v>
      </c>
      <c r="AQ163" s="41">
        <v>0</v>
      </c>
      <c r="AR163" s="240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/>
      <c r="AO164" s="191">
        <v>0</v>
      </c>
      <c r="AP164" s="63">
        <v>0</v>
      </c>
      <c r="AQ164" s="59">
        <v>0</v>
      </c>
      <c r="AR164" s="240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513</v>
      </c>
      <c r="D165" s="193">
        <f t="shared" ref="D165:E170" si="43">SUM(F165+H165+J165+L165+N165+P165+R165+T165+V165+X165+Z165+AB165+AD165+AF165+AH165+AJ165+AL165)</f>
        <v>207</v>
      </c>
      <c r="E165" s="194">
        <f t="shared" si="43"/>
        <v>306</v>
      </c>
      <c r="F165" s="29">
        <v>58</v>
      </c>
      <c r="G165" s="28">
        <v>63</v>
      </c>
      <c r="H165" s="29">
        <v>14</v>
      </c>
      <c r="I165" s="28">
        <v>15</v>
      </c>
      <c r="J165" s="29">
        <v>10</v>
      </c>
      <c r="K165" s="30">
        <v>8</v>
      </c>
      <c r="L165" s="29">
        <v>5</v>
      </c>
      <c r="M165" s="30">
        <v>7</v>
      </c>
      <c r="N165" s="29">
        <v>2</v>
      </c>
      <c r="O165" s="30">
        <v>4</v>
      </c>
      <c r="P165" s="29">
        <v>2</v>
      </c>
      <c r="Q165" s="30">
        <v>5</v>
      </c>
      <c r="R165" s="29">
        <v>4</v>
      </c>
      <c r="S165" s="30">
        <v>5</v>
      </c>
      <c r="T165" s="29">
        <v>3</v>
      </c>
      <c r="U165" s="30">
        <v>13</v>
      </c>
      <c r="V165" s="29">
        <v>8</v>
      </c>
      <c r="W165" s="30">
        <v>11</v>
      </c>
      <c r="X165" s="29">
        <v>1</v>
      </c>
      <c r="Y165" s="30">
        <v>21</v>
      </c>
      <c r="Z165" s="29">
        <v>7</v>
      </c>
      <c r="AA165" s="30">
        <v>12</v>
      </c>
      <c r="AB165" s="29">
        <v>8</v>
      </c>
      <c r="AC165" s="30">
        <v>27</v>
      </c>
      <c r="AD165" s="29">
        <v>11</v>
      </c>
      <c r="AE165" s="30">
        <v>25</v>
      </c>
      <c r="AF165" s="29">
        <v>9</v>
      </c>
      <c r="AG165" s="30">
        <v>20</v>
      </c>
      <c r="AH165" s="29">
        <v>17</v>
      </c>
      <c r="AI165" s="28">
        <v>25</v>
      </c>
      <c r="AJ165" s="29">
        <v>25</v>
      </c>
      <c r="AK165" s="28">
        <v>19</v>
      </c>
      <c r="AL165" s="53">
        <v>23</v>
      </c>
      <c r="AM165" s="178">
        <v>26</v>
      </c>
      <c r="AN165" s="28">
        <v>513</v>
      </c>
      <c r="AO165" s="179">
        <v>294</v>
      </c>
      <c r="AP165" s="119">
        <v>0</v>
      </c>
      <c r="AQ165" s="28">
        <v>0</v>
      </c>
      <c r="AR165" s="240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91</v>
      </c>
      <c r="D166" s="182">
        <f t="shared" si="43"/>
        <v>24</v>
      </c>
      <c r="E166" s="183">
        <f t="shared" si="43"/>
        <v>67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1</v>
      </c>
      <c r="O166" s="34">
        <v>0</v>
      </c>
      <c r="P166" s="39">
        <v>0</v>
      </c>
      <c r="Q166" s="34">
        <v>1</v>
      </c>
      <c r="R166" s="39">
        <v>1</v>
      </c>
      <c r="S166" s="34">
        <v>2</v>
      </c>
      <c r="T166" s="39">
        <v>0</v>
      </c>
      <c r="U166" s="34">
        <v>3</v>
      </c>
      <c r="V166" s="39">
        <v>0</v>
      </c>
      <c r="W166" s="34">
        <v>0</v>
      </c>
      <c r="X166" s="39">
        <v>0</v>
      </c>
      <c r="Y166" s="34">
        <v>11</v>
      </c>
      <c r="Z166" s="39">
        <v>0</v>
      </c>
      <c r="AA166" s="34">
        <v>3</v>
      </c>
      <c r="AB166" s="39">
        <v>3</v>
      </c>
      <c r="AC166" s="41">
        <v>6</v>
      </c>
      <c r="AD166" s="39">
        <v>1</v>
      </c>
      <c r="AE166" s="41">
        <v>7</v>
      </c>
      <c r="AF166" s="39">
        <v>3</v>
      </c>
      <c r="AG166" s="41">
        <v>13</v>
      </c>
      <c r="AH166" s="39">
        <v>3</v>
      </c>
      <c r="AI166" s="41">
        <v>15</v>
      </c>
      <c r="AJ166" s="39">
        <v>6</v>
      </c>
      <c r="AK166" s="41">
        <v>0</v>
      </c>
      <c r="AL166" s="33">
        <v>6</v>
      </c>
      <c r="AM166" s="151">
        <v>6</v>
      </c>
      <c r="AN166" s="41">
        <v>91</v>
      </c>
      <c r="AO166" s="121">
        <v>0</v>
      </c>
      <c r="AP166" s="42">
        <v>0</v>
      </c>
      <c r="AQ166" s="41">
        <v>0</v>
      </c>
      <c r="AR166" s="240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17</v>
      </c>
      <c r="D167" s="197">
        <f t="shared" si="43"/>
        <v>7</v>
      </c>
      <c r="E167" s="183">
        <f t="shared" si="43"/>
        <v>10</v>
      </c>
      <c r="F167" s="39">
        <v>0</v>
      </c>
      <c r="G167" s="41">
        <v>0</v>
      </c>
      <c r="H167" s="39">
        <v>0</v>
      </c>
      <c r="I167" s="41">
        <v>0</v>
      </c>
      <c r="J167" s="39">
        <v>0</v>
      </c>
      <c r="K167" s="34">
        <v>0</v>
      </c>
      <c r="L167" s="39">
        <v>0</v>
      </c>
      <c r="M167" s="34">
        <v>0</v>
      </c>
      <c r="N167" s="39">
        <v>0</v>
      </c>
      <c r="O167" s="34">
        <v>0</v>
      </c>
      <c r="P167" s="39">
        <v>0</v>
      </c>
      <c r="Q167" s="34">
        <v>0</v>
      </c>
      <c r="R167" s="39">
        <v>0</v>
      </c>
      <c r="S167" s="34">
        <v>2</v>
      </c>
      <c r="T167" s="39">
        <v>0</v>
      </c>
      <c r="U167" s="34">
        <v>2</v>
      </c>
      <c r="V167" s="39">
        <v>0</v>
      </c>
      <c r="W167" s="34">
        <v>0</v>
      </c>
      <c r="X167" s="39">
        <v>0</v>
      </c>
      <c r="Y167" s="34">
        <v>0</v>
      </c>
      <c r="Z167" s="39">
        <v>0</v>
      </c>
      <c r="AA167" s="34">
        <v>0</v>
      </c>
      <c r="AB167" s="39">
        <v>1</v>
      </c>
      <c r="AC167" s="41">
        <v>0</v>
      </c>
      <c r="AD167" s="39">
        <v>1</v>
      </c>
      <c r="AE167" s="41">
        <v>1</v>
      </c>
      <c r="AF167" s="39">
        <v>0</v>
      </c>
      <c r="AG167" s="41">
        <v>1</v>
      </c>
      <c r="AH167" s="39">
        <v>3</v>
      </c>
      <c r="AI167" s="41">
        <v>1</v>
      </c>
      <c r="AJ167" s="39">
        <v>2</v>
      </c>
      <c r="AK167" s="41">
        <v>0</v>
      </c>
      <c r="AL167" s="33">
        <v>0</v>
      </c>
      <c r="AM167" s="151">
        <v>3</v>
      </c>
      <c r="AN167" s="41">
        <v>17</v>
      </c>
      <c r="AO167" s="121">
        <v>17</v>
      </c>
      <c r="AP167" s="42">
        <v>0</v>
      </c>
      <c r="AQ167" s="41">
        <v>0</v>
      </c>
      <c r="AR167" s="240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500</v>
      </c>
      <c r="D168" s="182">
        <f t="shared" si="43"/>
        <v>212</v>
      </c>
      <c r="E168" s="183">
        <f t="shared" si="43"/>
        <v>288</v>
      </c>
      <c r="F168" s="39">
        <v>13</v>
      </c>
      <c r="G168" s="41">
        <v>9</v>
      </c>
      <c r="H168" s="39">
        <v>23</v>
      </c>
      <c r="I168" s="41">
        <v>23</v>
      </c>
      <c r="J168" s="39">
        <v>18</v>
      </c>
      <c r="K168" s="34">
        <v>30</v>
      </c>
      <c r="L168" s="39">
        <v>2</v>
      </c>
      <c r="M168" s="34">
        <v>4</v>
      </c>
      <c r="N168" s="39">
        <v>1</v>
      </c>
      <c r="O168" s="34">
        <v>1</v>
      </c>
      <c r="P168" s="39">
        <v>0</v>
      </c>
      <c r="Q168" s="34">
        <v>1</v>
      </c>
      <c r="R168" s="39">
        <v>0</v>
      </c>
      <c r="S168" s="34">
        <v>0</v>
      </c>
      <c r="T168" s="39">
        <v>0</v>
      </c>
      <c r="U168" s="34">
        <v>2</v>
      </c>
      <c r="V168" s="39">
        <v>1</v>
      </c>
      <c r="W168" s="34">
        <v>3</v>
      </c>
      <c r="X168" s="39">
        <v>2</v>
      </c>
      <c r="Y168" s="34">
        <v>1</v>
      </c>
      <c r="Z168" s="39">
        <v>5</v>
      </c>
      <c r="AA168" s="34">
        <v>1</v>
      </c>
      <c r="AB168" s="39">
        <v>3</v>
      </c>
      <c r="AC168" s="34">
        <v>4</v>
      </c>
      <c r="AD168" s="39">
        <v>5</v>
      </c>
      <c r="AE168" s="34">
        <v>15</v>
      </c>
      <c r="AF168" s="39">
        <v>25</v>
      </c>
      <c r="AG168" s="34">
        <v>57</v>
      </c>
      <c r="AH168" s="39">
        <v>35</v>
      </c>
      <c r="AI168" s="41">
        <v>45</v>
      </c>
      <c r="AJ168" s="39">
        <v>50</v>
      </c>
      <c r="AK168" s="41">
        <v>46</v>
      </c>
      <c r="AL168" s="33">
        <v>29</v>
      </c>
      <c r="AM168" s="151">
        <v>46</v>
      </c>
      <c r="AN168" s="41">
        <v>500</v>
      </c>
      <c r="AO168" s="121">
        <v>396</v>
      </c>
      <c r="AP168" s="42">
        <v>0</v>
      </c>
      <c r="AQ168" s="41">
        <v>0</v>
      </c>
      <c r="AR168" s="240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879</v>
      </c>
      <c r="D169" s="199">
        <f>SUM(F169+H169+J169+L169+N169+P169+R169+T169+V169+X169+Z169+AB169+AD169+AF169+AH169+AJ169+AL169)</f>
        <v>495</v>
      </c>
      <c r="E169" s="200">
        <f>SUM(G169+I169+K169+M169+O169+Q169+S169+U169+W169+Y169+AA169+AC169+AE169+AG169+AI169+AK169+AM169)</f>
        <v>384</v>
      </c>
      <c r="F169" s="105">
        <v>13</v>
      </c>
      <c r="G169" s="201">
        <v>38</v>
      </c>
      <c r="H169" s="105">
        <v>25</v>
      </c>
      <c r="I169" s="201">
        <v>17</v>
      </c>
      <c r="J169" s="105">
        <v>7</v>
      </c>
      <c r="K169" s="202">
        <v>32</v>
      </c>
      <c r="L169" s="105">
        <v>10</v>
      </c>
      <c r="M169" s="202">
        <v>16</v>
      </c>
      <c r="N169" s="105">
        <v>15</v>
      </c>
      <c r="O169" s="202">
        <v>34</v>
      </c>
      <c r="P169" s="105">
        <v>1</v>
      </c>
      <c r="Q169" s="202">
        <v>0</v>
      </c>
      <c r="R169" s="105">
        <v>53</v>
      </c>
      <c r="S169" s="202">
        <v>7</v>
      </c>
      <c r="T169" s="105">
        <v>8</v>
      </c>
      <c r="U169" s="202">
        <v>8</v>
      </c>
      <c r="V169" s="105">
        <v>13</v>
      </c>
      <c r="W169" s="202">
        <v>21</v>
      </c>
      <c r="X169" s="105">
        <v>18</v>
      </c>
      <c r="Y169" s="202">
        <v>23</v>
      </c>
      <c r="Z169" s="105">
        <v>43</v>
      </c>
      <c r="AA169" s="202">
        <v>19</v>
      </c>
      <c r="AB169" s="105">
        <v>29</v>
      </c>
      <c r="AC169" s="202">
        <v>14</v>
      </c>
      <c r="AD169" s="105">
        <v>68</v>
      </c>
      <c r="AE169" s="202">
        <v>28</v>
      </c>
      <c r="AF169" s="105">
        <v>76</v>
      </c>
      <c r="AG169" s="202">
        <v>5</v>
      </c>
      <c r="AH169" s="105">
        <v>42</v>
      </c>
      <c r="AI169" s="201">
        <v>44</v>
      </c>
      <c r="AJ169" s="105">
        <v>60</v>
      </c>
      <c r="AK169" s="201">
        <v>68</v>
      </c>
      <c r="AL169" s="203">
        <v>14</v>
      </c>
      <c r="AM169" s="204">
        <v>10</v>
      </c>
      <c r="AN169" s="201">
        <v>879</v>
      </c>
      <c r="AO169" s="205">
        <v>0</v>
      </c>
      <c r="AP169" s="109">
        <v>0</v>
      </c>
      <c r="AQ169" s="201">
        <v>3</v>
      </c>
      <c r="AR169" s="240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/>
      <c r="AO170" s="191"/>
      <c r="AP170" s="63"/>
      <c r="AQ170" s="59"/>
      <c r="AR170" s="240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122" t="s">
        <v>99</v>
      </c>
      <c r="B171" s="1123"/>
      <c r="C171" s="210">
        <f t="shared" ref="C171:AQ171" si="44">SUM(C160:C170)</f>
        <v>3713</v>
      </c>
      <c r="D171" s="211">
        <f t="shared" si="44"/>
        <v>1611</v>
      </c>
      <c r="E171" s="187">
        <f t="shared" si="44"/>
        <v>2102</v>
      </c>
      <c r="F171" s="71">
        <f t="shared" si="44"/>
        <v>88</v>
      </c>
      <c r="G171" s="132">
        <f t="shared" si="44"/>
        <v>113</v>
      </c>
      <c r="H171" s="71">
        <f t="shared" si="44"/>
        <v>65</v>
      </c>
      <c r="I171" s="132">
        <f t="shared" si="44"/>
        <v>57</v>
      </c>
      <c r="J171" s="861">
        <f t="shared" si="44"/>
        <v>37</v>
      </c>
      <c r="K171" s="862">
        <f t="shared" si="44"/>
        <v>71</v>
      </c>
      <c r="L171" s="861">
        <f t="shared" si="44"/>
        <v>23</v>
      </c>
      <c r="M171" s="862">
        <f t="shared" si="44"/>
        <v>44</v>
      </c>
      <c r="N171" s="861">
        <f t="shared" si="44"/>
        <v>30</v>
      </c>
      <c r="O171" s="862">
        <f t="shared" si="44"/>
        <v>86</v>
      </c>
      <c r="P171" s="861">
        <f t="shared" si="44"/>
        <v>33</v>
      </c>
      <c r="Q171" s="862">
        <f t="shared" si="44"/>
        <v>96</v>
      </c>
      <c r="R171" s="861">
        <f t="shared" si="44"/>
        <v>96</v>
      </c>
      <c r="S171" s="862">
        <f t="shared" si="44"/>
        <v>125</v>
      </c>
      <c r="T171" s="861">
        <f t="shared" si="44"/>
        <v>46</v>
      </c>
      <c r="U171" s="862">
        <f t="shared" si="44"/>
        <v>129</v>
      </c>
      <c r="V171" s="861">
        <f t="shared" si="44"/>
        <v>52</v>
      </c>
      <c r="W171" s="862">
        <f t="shared" si="44"/>
        <v>123</v>
      </c>
      <c r="X171" s="861">
        <f t="shared" si="44"/>
        <v>51</v>
      </c>
      <c r="Y171" s="862">
        <f t="shared" si="44"/>
        <v>118</v>
      </c>
      <c r="Z171" s="861">
        <f t="shared" si="44"/>
        <v>86</v>
      </c>
      <c r="AA171" s="862">
        <f t="shared" si="44"/>
        <v>102</v>
      </c>
      <c r="AB171" s="861">
        <f t="shared" si="44"/>
        <v>106</v>
      </c>
      <c r="AC171" s="862">
        <f t="shared" si="44"/>
        <v>136</v>
      </c>
      <c r="AD171" s="861">
        <f t="shared" si="44"/>
        <v>151</v>
      </c>
      <c r="AE171" s="862">
        <f t="shared" si="44"/>
        <v>163</v>
      </c>
      <c r="AF171" s="861">
        <f t="shared" si="44"/>
        <v>187</v>
      </c>
      <c r="AG171" s="862">
        <f t="shared" si="44"/>
        <v>181</v>
      </c>
      <c r="AH171" s="861">
        <f t="shared" si="44"/>
        <v>185</v>
      </c>
      <c r="AI171" s="862">
        <f t="shared" si="44"/>
        <v>207</v>
      </c>
      <c r="AJ171" s="861">
        <f t="shared" si="44"/>
        <v>243</v>
      </c>
      <c r="AK171" s="862">
        <f t="shared" si="44"/>
        <v>200</v>
      </c>
      <c r="AL171" s="882">
        <f t="shared" si="44"/>
        <v>132</v>
      </c>
      <c r="AM171" s="883">
        <f t="shared" si="44"/>
        <v>151</v>
      </c>
      <c r="AN171" s="132">
        <f t="shared" si="44"/>
        <v>3713</v>
      </c>
      <c r="AO171" s="131">
        <f t="shared" si="44"/>
        <v>1894</v>
      </c>
      <c r="AP171" s="66">
        <f t="shared" si="44"/>
        <v>0</v>
      </c>
      <c r="AQ171" s="132">
        <f t="shared" si="44"/>
        <v>3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884"/>
      <c r="C172" s="884"/>
      <c r="D172" s="884"/>
      <c r="E172" s="884"/>
      <c r="F172" s="884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124" t="s">
        <v>169</v>
      </c>
      <c r="B173" s="1114" t="s">
        <v>149</v>
      </c>
      <c r="C173" s="1021" t="s">
        <v>147</v>
      </c>
      <c r="D173" s="949"/>
      <c r="E173" s="944"/>
      <c r="F173" s="1115" t="s">
        <v>150</v>
      </c>
      <c r="G173" s="1117"/>
      <c r="H173" s="1117"/>
      <c r="I173" s="1117"/>
      <c r="J173" s="1117"/>
      <c r="K173" s="1117"/>
      <c r="L173" s="1117"/>
      <c r="M173" s="1117"/>
      <c r="N173" s="1117"/>
      <c r="O173" s="1117"/>
      <c r="P173" s="1117"/>
      <c r="Q173" s="1117"/>
      <c r="R173" s="1117"/>
      <c r="S173" s="1117"/>
      <c r="T173" s="1117"/>
      <c r="U173" s="1117"/>
      <c r="V173" s="1117"/>
      <c r="W173" s="1117"/>
      <c r="X173" s="1117"/>
      <c r="Y173" s="1117"/>
      <c r="Z173" s="1117"/>
      <c r="AA173" s="1117"/>
      <c r="AB173" s="1117"/>
      <c r="AC173" s="1117"/>
      <c r="AD173" s="1117"/>
      <c r="AE173" s="1117"/>
      <c r="AF173" s="1117"/>
      <c r="AG173" s="1117"/>
      <c r="AH173" s="1117"/>
      <c r="AI173" s="1117"/>
      <c r="AJ173" s="1117"/>
      <c r="AK173" s="1117"/>
      <c r="AL173" s="1117"/>
      <c r="AM173" s="1119"/>
      <c r="AN173" s="917" t="s">
        <v>9</v>
      </c>
      <c r="AO173" s="927" t="s">
        <v>170</v>
      </c>
      <c r="AP173" s="928"/>
      <c r="AQ173" s="997" t="s">
        <v>152</v>
      </c>
      <c r="AR173" s="917" t="s">
        <v>153</v>
      </c>
      <c r="AS173" s="1114" t="s">
        <v>171</v>
      </c>
      <c r="AT173" s="1114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30"/>
      <c r="B174" s="1017"/>
      <c r="C174" s="947"/>
      <c r="D174" s="950"/>
      <c r="E174" s="948"/>
      <c r="F174" s="1120" t="s">
        <v>13</v>
      </c>
      <c r="G174" s="1121"/>
      <c r="H174" s="1120" t="s">
        <v>14</v>
      </c>
      <c r="I174" s="1121"/>
      <c r="J174" s="1120" t="s">
        <v>15</v>
      </c>
      <c r="K174" s="1121"/>
      <c r="L174" s="1120" t="s">
        <v>16</v>
      </c>
      <c r="M174" s="1121"/>
      <c r="N174" s="1120" t="s">
        <v>17</v>
      </c>
      <c r="O174" s="1121"/>
      <c r="P174" s="1115" t="s">
        <v>18</v>
      </c>
      <c r="Q174" s="1116"/>
      <c r="R174" s="1115" t="s">
        <v>19</v>
      </c>
      <c r="S174" s="1116"/>
      <c r="T174" s="1115" t="s">
        <v>20</v>
      </c>
      <c r="U174" s="1116"/>
      <c r="V174" s="1115" t="s">
        <v>21</v>
      </c>
      <c r="W174" s="1116"/>
      <c r="X174" s="1115" t="s">
        <v>22</v>
      </c>
      <c r="Y174" s="1116"/>
      <c r="Z174" s="1115" t="s">
        <v>23</v>
      </c>
      <c r="AA174" s="1116"/>
      <c r="AB174" s="1115" t="s">
        <v>24</v>
      </c>
      <c r="AC174" s="1116"/>
      <c r="AD174" s="1115" t="s">
        <v>25</v>
      </c>
      <c r="AE174" s="1116"/>
      <c r="AF174" s="1115" t="s">
        <v>26</v>
      </c>
      <c r="AG174" s="1116"/>
      <c r="AH174" s="1115" t="s">
        <v>27</v>
      </c>
      <c r="AI174" s="1116"/>
      <c r="AJ174" s="1115" t="s">
        <v>28</v>
      </c>
      <c r="AK174" s="1116"/>
      <c r="AL174" s="1115" t="s">
        <v>29</v>
      </c>
      <c r="AM174" s="1119"/>
      <c r="AN174" s="952"/>
      <c r="AO174" s="971"/>
      <c r="AP174" s="972"/>
      <c r="AQ174" s="954"/>
      <c r="AR174" s="952"/>
      <c r="AS174" s="1017"/>
      <c r="AT174" s="1017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885" t="s">
        <v>154</v>
      </c>
      <c r="D175" s="886" t="s">
        <v>173</v>
      </c>
      <c r="E175" s="219" t="s">
        <v>174</v>
      </c>
      <c r="F175" s="803" t="s">
        <v>173</v>
      </c>
      <c r="G175" s="845" t="s">
        <v>174</v>
      </c>
      <c r="H175" s="844" t="s">
        <v>173</v>
      </c>
      <c r="I175" s="798" t="s">
        <v>174</v>
      </c>
      <c r="J175" s="803" t="s">
        <v>173</v>
      </c>
      <c r="K175" s="845" t="s">
        <v>174</v>
      </c>
      <c r="L175" s="803" t="s">
        <v>173</v>
      </c>
      <c r="M175" s="845" t="s">
        <v>174</v>
      </c>
      <c r="N175" s="803" t="s">
        <v>173</v>
      </c>
      <c r="O175" s="845" t="s">
        <v>174</v>
      </c>
      <c r="P175" s="844" t="s">
        <v>173</v>
      </c>
      <c r="Q175" s="798" t="s">
        <v>174</v>
      </c>
      <c r="R175" s="844" t="s">
        <v>173</v>
      </c>
      <c r="S175" s="798" t="s">
        <v>174</v>
      </c>
      <c r="T175" s="803" t="s">
        <v>173</v>
      </c>
      <c r="U175" s="845" t="s">
        <v>174</v>
      </c>
      <c r="V175" s="844" t="s">
        <v>173</v>
      </c>
      <c r="W175" s="798" t="s">
        <v>174</v>
      </c>
      <c r="X175" s="844" t="s">
        <v>173</v>
      </c>
      <c r="Y175" s="798" t="s">
        <v>174</v>
      </c>
      <c r="Z175" s="803" t="s">
        <v>173</v>
      </c>
      <c r="AA175" s="845" t="s">
        <v>174</v>
      </c>
      <c r="AB175" s="803" t="s">
        <v>173</v>
      </c>
      <c r="AC175" s="845" t="s">
        <v>174</v>
      </c>
      <c r="AD175" s="844" t="s">
        <v>173</v>
      </c>
      <c r="AE175" s="798" t="s">
        <v>174</v>
      </c>
      <c r="AF175" s="844" t="s">
        <v>173</v>
      </c>
      <c r="AG175" s="798" t="s">
        <v>174</v>
      </c>
      <c r="AH175" s="803" t="s">
        <v>173</v>
      </c>
      <c r="AI175" s="845" t="s">
        <v>174</v>
      </c>
      <c r="AJ175" s="844" t="s">
        <v>173</v>
      </c>
      <c r="AK175" s="798" t="s">
        <v>174</v>
      </c>
      <c r="AL175" s="803" t="s">
        <v>173</v>
      </c>
      <c r="AM175" s="866" t="s">
        <v>174</v>
      </c>
      <c r="AN175" s="921"/>
      <c r="AO175" s="797" t="s">
        <v>175</v>
      </c>
      <c r="AP175" s="845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125" t="s">
        <v>177</v>
      </c>
      <c r="B176" s="887" t="s">
        <v>155</v>
      </c>
      <c r="C176" s="888">
        <f t="shared" ref="C176:C186" si="45">SUM(D176+E176)</f>
        <v>0</v>
      </c>
      <c r="D176" s="889">
        <f t="shared" ref="D176:D184" si="46">SUM(F176+H176+J176+L176+N176+P176+R176+T176+V176+X176+Z176+AB176+AD176+AF176+AH176+AJ176+AL176)</f>
        <v>0</v>
      </c>
      <c r="E176" s="890">
        <f t="shared" ref="E176:E184" si="47">SUM(G176+I176+K176+M176+O176+Q176+S176+U176+W176+Y176+AA176+AC176+AE176+AG176+AI176+AK176+AM176)</f>
        <v>0</v>
      </c>
      <c r="F176" s="856"/>
      <c r="G176" s="871"/>
      <c r="H176" s="856"/>
      <c r="I176" s="871"/>
      <c r="J176" s="856"/>
      <c r="K176" s="857"/>
      <c r="L176" s="856"/>
      <c r="M176" s="857"/>
      <c r="N176" s="856"/>
      <c r="O176" s="857"/>
      <c r="P176" s="856"/>
      <c r="Q176" s="857"/>
      <c r="R176" s="856"/>
      <c r="S176" s="857"/>
      <c r="T176" s="856"/>
      <c r="U176" s="857"/>
      <c r="V176" s="856"/>
      <c r="W176" s="857"/>
      <c r="X176" s="856"/>
      <c r="Y176" s="857"/>
      <c r="Z176" s="856"/>
      <c r="AA176" s="857"/>
      <c r="AB176" s="856"/>
      <c r="AC176" s="857"/>
      <c r="AD176" s="856"/>
      <c r="AE176" s="857"/>
      <c r="AF176" s="856"/>
      <c r="AG176" s="857"/>
      <c r="AH176" s="856"/>
      <c r="AI176" s="857"/>
      <c r="AJ176" s="856"/>
      <c r="AK176" s="857"/>
      <c r="AL176" s="891"/>
      <c r="AM176" s="870"/>
      <c r="AN176" s="871">
        <v>0</v>
      </c>
      <c r="AO176" s="858"/>
      <c r="AP176" s="871"/>
      <c r="AQ176" s="858"/>
      <c r="AR176" s="871"/>
      <c r="AS176" s="871"/>
      <c r="AT176" s="871"/>
      <c r="AU176" s="240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48</v>
      </c>
      <c r="D177" s="207">
        <f t="shared" si="46"/>
        <v>7</v>
      </c>
      <c r="E177" s="208">
        <f t="shared" si="47"/>
        <v>41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0</v>
      </c>
      <c r="M177" s="58">
        <v>1</v>
      </c>
      <c r="N177" s="56">
        <v>0</v>
      </c>
      <c r="O177" s="58">
        <v>4</v>
      </c>
      <c r="P177" s="56">
        <v>1</v>
      </c>
      <c r="Q177" s="58">
        <v>14</v>
      </c>
      <c r="R177" s="56">
        <v>0</v>
      </c>
      <c r="S177" s="58">
        <v>4</v>
      </c>
      <c r="T177" s="56">
        <v>5</v>
      </c>
      <c r="U177" s="58">
        <v>2</v>
      </c>
      <c r="V177" s="56">
        <v>1</v>
      </c>
      <c r="W177" s="58">
        <v>4</v>
      </c>
      <c r="X177" s="56">
        <v>0</v>
      </c>
      <c r="Y177" s="58">
        <v>2</v>
      </c>
      <c r="Z177" s="56">
        <v>0</v>
      </c>
      <c r="AA177" s="58">
        <v>6</v>
      </c>
      <c r="AB177" s="56">
        <v>0</v>
      </c>
      <c r="AC177" s="58">
        <v>3</v>
      </c>
      <c r="AD177" s="56">
        <v>0</v>
      </c>
      <c r="AE177" s="58">
        <v>0</v>
      </c>
      <c r="AF177" s="56">
        <v>0</v>
      </c>
      <c r="AG177" s="58">
        <v>0</v>
      </c>
      <c r="AH177" s="56">
        <v>0</v>
      </c>
      <c r="AI177" s="58">
        <v>1</v>
      </c>
      <c r="AJ177" s="56">
        <v>0</v>
      </c>
      <c r="AK177" s="58">
        <v>0</v>
      </c>
      <c r="AL177" s="60">
        <v>0</v>
      </c>
      <c r="AM177" s="209">
        <v>0</v>
      </c>
      <c r="AN177" s="59">
        <v>48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40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126" t="s">
        <v>178</v>
      </c>
      <c r="B178" s="887" t="s">
        <v>155</v>
      </c>
      <c r="C178" s="888">
        <f t="shared" si="45"/>
        <v>0</v>
      </c>
      <c r="D178" s="889">
        <f t="shared" si="46"/>
        <v>0</v>
      </c>
      <c r="E178" s="890">
        <f>SUM(G178+I178+K178+M178+O178+Q178+S178+U178+W178+Y178+AA178+AC178+AE178+AG178+AI178+AK178+AM178)</f>
        <v>0</v>
      </c>
      <c r="F178" s="856"/>
      <c r="G178" s="871"/>
      <c r="H178" s="856"/>
      <c r="I178" s="871"/>
      <c r="J178" s="856"/>
      <c r="K178" s="857"/>
      <c r="L178" s="856"/>
      <c r="M178" s="857"/>
      <c r="N178" s="856"/>
      <c r="O178" s="857"/>
      <c r="P178" s="856"/>
      <c r="Q178" s="857"/>
      <c r="R178" s="856"/>
      <c r="S178" s="857"/>
      <c r="T178" s="856"/>
      <c r="U178" s="857"/>
      <c r="V178" s="856"/>
      <c r="W178" s="857"/>
      <c r="X178" s="856"/>
      <c r="Y178" s="857"/>
      <c r="Z178" s="856"/>
      <c r="AA178" s="857"/>
      <c r="AB178" s="856"/>
      <c r="AC178" s="857"/>
      <c r="AD178" s="856"/>
      <c r="AE178" s="857"/>
      <c r="AF178" s="856"/>
      <c r="AG178" s="857"/>
      <c r="AH178" s="856"/>
      <c r="AI178" s="857"/>
      <c r="AJ178" s="856"/>
      <c r="AK178" s="857"/>
      <c r="AL178" s="891"/>
      <c r="AM178" s="870"/>
      <c r="AN178" s="871">
        <v>0</v>
      </c>
      <c r="AO178" s="858"/>
      <c r="AP178" s="871"/>
      <c r="AQ178" s="858"/>
      <c r="AR178" s="871"/>
      <c r="AS178" s="871"/>
      <c r="AT178" s="871"/>
      <c r="AU178" s="240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/>
      <c r="AP179" s="41"/>
      <c r="AQ179" s="42"/>
      <c r="AR179" s="41"/>
      <c r="AS179" s="41"/>
      <c r="AT179" s="41"/>
      <c r="AU179" s="240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>
        <v>0</v>
      </c>
      <c r="AO180" s="63"/>
      <c r="AP180" s="59"/>
      <c r="AQ180" s="63"/>
      <c r="AR180" s="59"/>
      <c r="AS180" s="59"/>
      <c r="AT180" s="59"/>
      <c r="AU180" s="240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887" t="s">
        <v>155</v>
      </c>
      <c r="C181" s="888">
        <f t="shared" si="45"/>
        <v>0</v>
      </c>
      <c r="D181" s="889">
        <f t="shared" si="46"/>
        <v>0</v>
      </c>
      <c r="E181" s="890">
        <f t="shared" si="47"/>
        <v>0</v>
      </c>
      <c r="F181" s="856"/>
      <c r="G181" s="871"/>
      <c r="H181" s="856"/>
      <c r="I181" s="871"/>
      <c r="J181" s="856"/>
      <c r="K181" s="857"/>
      <c r="L181" s="856"/>
      <c r="M181" s="857"/>
      <c r="N181" s="856"/>
      <c r="O181" s="857"/>
      <c r="P181" s="856"/>
      <c r="Q181" s="857"/>
      <c r="R181" s="856"/>
      <c r="S181" s="857"/>
      <c r="T181" s="856"/>
      <c r="U181" s="857"/>
      <c r="V181" s="856"/>
      <c r="W181" s="871"/>
      <c r="X181" s="856"/>
      <c r="Y181" s="857"/>
      <c r="Z181" s="856"/>
      <c r="AA181" s="857"/>
      <c r="AB181" s="856"/>
      <c r="AC181" s="857"/>
      <c r="AD181" s="856"/>
      <c r="AE181" s="857"/>
      <c r="AF181" s="856"/>
      <c r="AG181" s="857"/>
      <c r="AH181" s="856"/>
      <c r="AI181" s="857"/>
      <c r="AJ181" s="856"/>
      <c r="AK181" s="857"/>
      <c r="AL181" s="891"/>
      <c r="AM181" s="870"/>
      <c r="AN181" s="871">
        <v>0</v>
      </c>
      <c r="AO181" s="858"/>
      <c r="AP181" s="871"/>
      <c r="AQ181" s="858"/>
      <c r="AR181" s="871"/>
      <c r="AS181" s="871"/>
      <c r="AT181" s="871"/>
      <c r="AU181" s="240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202</v>
      </c>
      <c r="D182" s="182">
        <f t="shared" si="46"/>
        <v>157</v>
      </c>
      <c r="E182" s="183">
        <f t="shared" si="47"/>
        <v>45</v>
      </c>
      <c r="F182" s="56">
        <v>0</v>
      </c>
      <c r="G182" s="59">
        <v>1</v>
      </c>
      <c r="H182" s="56">
        <v>0</v>
      </c>
      <c r="I182" s="59">
        <v>0</v>
      </c>
      <c r="J182" s="56">
        <v>0</v>
      </c>
      <c r="K182" s="58">
        <v>0</v>
      </c>
      <c r="L182" s="56">
        <v>3</v>
      </c>
      <c r="M182" s="58">
        <v>0</v>
      </c>
      <c r="N182" s="56">
        <v>7</v>
      </c>
      <c r="O182" s="58">
        <v>0</v>
      </c>
      <c r="P182" s="56">
        <v>24</v>
      </c>
      <c r="Q182" s="58">
        <v>3</v>
      </c>
      <c r="R182" s="56">
        <v>29</v>
      </c>
      <c r="S182" s="58">
        <v>3</v>
      </c>
      <c r="T182" s="56">
        <v>24</v>
      </c>
      <c r="U182" s="58">
        <v>8</v>
      </c>
      <c r="V182" s="56">
        <v>17</v>
      </c>
      <c r="W182" s="58">
        <v>11</v>
      </c>
      <c r="X182" s="56">
        <v>14</v>
      </c>
      <c r="Y182" s="58">
        <v>9</v>
      </c>
      <c r="Z182" s="56">
        <v>12</v>
      </c>
      <c r="AA182" s="58">
        <v>6</v>
      </c>
      <c r="AB182" s="56">
        <v>12</v>
      </c>
      <c r="AC182" s="58">
        <v>2</v>
      </c>
      <c r="AD182" s="56">
        <v>4</v>
      </c>
      <c r="AE182" s="58">
        <v>0</v>
      </c>
      <c r="AF182" s="56">
        <v>4</v>
      </c>
      <c r="AG182" s="58">
        <v>2</v>
      </c>
      <c r="AH182" s="56">
        <v>5</v>
      </c>
      <c r="AI182" s="58">
        <v>0</v>
      </c>
      <c r="AJ182" s="56">
        <v>2</v>
      </c>
      <c r="AK182" s="58">
        <v>0</v>
      </c>
      <c r="AL182" s="60">
        <v>0</v>
      </c>
      <c r="AM182" s="209">
        <v>0</v>
      </c>
      <c r="AN182" s="59">
        <v>202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40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887" t="s">
        <v>155</v>
      </c>
      <c r="C183" s="888">
        <f t="shared" si="45"/>
        <v>0</v>
      </c>
      <c r="D183" s="889">
        <f t="shared" si="46"/>
        <v>0</v>
      </c>
      <c r="E183" s="890">
        <f t="shared" si="47"/>
        <v>0</v>
      </c>
      <c r="F183" s="856"/>
      <c r="G183" s="871"/>
      <c r="H183" s="856"/>
      <c r="I183" s="871"/>
      <c r="J183" s="856"/>
      <c r="K183" s="857"/>
      <c r="L183" s="856"/>
      <c r="M183" s="857"/>
      <c r="N183" s="856"/>
      <c r="O183" s="857"/>
      <c r="P183" s="856"/>
      <c r="Q183" s="857"/>
      <c r="R183" s="856"/>
      <c r="S183" s="857"/>
      <c r="T183" s="856"/>
      <c r="U183" s="857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871">
        <v>0</v>
      </c>
      <c r="AO183" s="858"/>
      <c r="AP183" s="871"/>
      <c r="AQ183" s="858"/>
      <c r="AR183" s="871"/>
      <c r="AS183" s="871"/>
      <c r="AT183" s="871"/>
      <c r="AU183" s="240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7</v>
      </c>
      <c r="D184" s="182">
        <f t="shared" si="46"/>
        <v>4</v>
      </c>
      <c r="E184" s="183">
        <f t="shared" si="47"/>
        <v>3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0</v>
      </c>
      <c r="M184" s="58">
        <v>0</v>
      </c>
      <c r="N184" s="56">
        <v>0</v>
      </c>
      <c r="O184" s="58">
        <v>1</v>
      </c>
      <c r="P184" s="56">
        <v>1</v>
      </c>
      <c r="Q184" s="58">
        <v>1</v>
      </c>
      <c r="R184" s="56">
        <v>0</v>
      </c>
      <c r="S184" s="58">
        <v>0</v>
      </c>
      <c r="T184" s="56">
        <v>1</v>
      </c>
      <c r="U184" s="58">
        <v>0</v>
      </c>
      <c r="V184" s="113">
        <v>0</v>
      </c>
      <c r="W184" s="28">
        <v>0</v>
      </c>
      <c r="X184" s="29">
        <v>0</v>
      </c>
      <c r="Y184" s="30">
        <v>1</v>
      </c>
      <c r="Z184" s="29">
        <v>0</v>
      </c>
      <c r="AA184" s="30">
        <v>0</v>
      </c>
      <c r="AB184" s="29">
        <v>0</v>
      </c>
      <c r="AC184" s="30">
        <v>0</v>
      </c>
      <c r="AD184" s="29">
        <v>1</v>
      </c>
      <c r="AE184" s="30">
        <v>0</v>
      </c>
      <c r="AF184" s="29">
        <v>0</v>
      </c>
      <c r="AG184" s="30">
        <v>0</v>
      </c>
      <c r="AH184" s="29">
        <v>0</v>
      </c>
      <c r="AI184" s="30">
        <v>0</v>
      </c>
      <c r="AJ184" s="29">
        <v>1</v>
      </c>
      <c r="AK184" s="30">
        <v>0</v>
      </c>
      <c r="AL184" s="53">
        <v>0</v>
      </c>
      <c r="AM184" s="178">
        <v>0</v>
      </c>
      <c r="AN184" s="28">
        <v>7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40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114" t="s">
        <v>182</v>
      </c>
      <c r="B185" s="887" t="s">
        <v>155</v>
      </c>
      <c r="C185" s="892">
        <f t="shared" si="45"/>
        <v>0</v>
      </c>
      <c r="D185" s="875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893"/>
      <c r="G185" s="228"/>
      <c r="H185" s="893"/>
      <c r="I185" s="228"/>
      <c r="J185" s="893"/>
      <c r="K185" s="228"/>
      <c r="L185" s="894"/>
      <c r="M185" s="829"/>
      <c r="N185" s="830"/>
      <c r="O185" s="829"/>
      <c r="P185" s="830"/>
      <c r="Q185" s="829"/>
      <c r="R185" s="830"/>
      <c r="S185" s="829"/>
      <c r="T185" s="830"/>
      <c r="U185" s="829"/>
      <c r="V185" s="830"/>
      <c r="W185" s="829"/>
      <c r="X185" s="830"/>
      <c r="Y185" s="829"/>
      <c r="Z185" s="830"/>
      <c r="AA185" s="829"/>
      <c r="AB185" s="830"/>
      <c r="AC185" s="829"/>
      <c r="AD185" s="830"/>
      <c r="AE185" s="829"/>
      <c r="AF185" s="830"/>
      <c r="AG185" s="829"/>
      <c r="AH185" s="830"/>
      <c r="AI185" s="829"/>
      <c r="AJ185" s="830"/>
      <c r="AK185" s="829"/>
      <c r="AL185" s="445"/>
      <c r="AM185" s="831"/>
      <c r="AN185" s="169">
        <v>0</v>
      </c>
      <c r="AO185" s="785"/>
      <c r="AP185" s="169"/>
      <c r="AQ185" s="785"/>
      <c r="AR185" s="169"/>
      <c r="AS185" s="169"/>
      <c r="AT185" s="169"/>
      <c r="AU185" s="240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895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>
        <v>0</v>
      </c>
      <c r="AO186" s="63"/>
      <c r="AP186" s="59"/>
      <c r="AQ186" s="63"/>
      <c r="AR186" s="59"/>
      <c r="AS186" s="59"/>
      <c r="AT186" s="59"/>
      <c r="AU186" s="240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21585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topLeftCell="A73" workbookViewId="0">
      <pane xSplit="1" ySplit="3" topLeftCell="S76" activePane="bottomRight" state="frozen"/>
      <selection activeCell="A73" sqref="A73"/>
      <selection pane="topRight" activeCell="B73" sqref="B73"/>
      <selection pane="bottomLeft" activeCell="A76" sqref="A76"/>
      <selection pane="bottomRight" activeCell="T87" sqref="T87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",[14]NOMBRE!B2," - ","( ",[14]NOMBRE!C2,[14]NOMBRE!D2,[14]NOMBRE!E2,[14]NOMBRE!F2,[14]NOMBRE!G2,"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",[14]NOMBRE!B3," - ","( ",[14]NOMBRE!C3,[14]NOMBRE!D3,[14]NOMBRE!E3,[14]NOMBRE!F3,[14]NOMBRE!G3,[14]NOMBRE!H3,"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",[14]NOMBRE!B6," - ","( ",[14]NOMBRE!C6,[14]NOMBRE!D6," )")</f>
        <v>MES: NOVIEMBRE - ( 11 )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",[14]NOMBRE!B7)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094" t="s">
        <v>234</v>
      </c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8"/>
      <c r="W8" s="1008" t="s">
        <v>5</v>
      </c>
      <c r="X8" s="916"/>
      <c r="Y8" s="916"/>
      <c r="Z8" s="916"/>
      <c r="AA8" s="916"/>
      <c r="AB8" s="916"/>
      <c r="AC8" s="916"/>
      <c r="AD8" s="917"/>
      <c r="AE8" s="1129" t="s">
        <v>6</v>
      </c>
      <c r="AF8" s="1129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1009"/>
      <c r="B9" s="1034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034" t="s">
        <v>9</v>
      </c>
      <c r="U9" s="1099" t="s">
        <v>10</v>
      </c>
      <c r="V9" s="1130"/>
      <c r="W9" s="1131" t="s">
        <v>11</v>
      </c>
      <c r="X9" s="1131"/>
      <c r="Y9" s="1131"/>
      <c r="Z9" s="1130"/>
      <c r="AA9" s="1099" t="s">
        <v>12</v>
      </c>
      <c r="AB9" s="1131"/>
      <c r="AC9" s="1131"/>
      <c r="AD9" s="1130"/>
      <c r="AE9" s="1129"/>
      <c r="AF9" s="1129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701" t="s">
        <v>13</v>
      </c>
      <c r="D10" s="736" t="s">
        <v>14</v>
      </c>
      <c r="E10" s="716" t="s">
        <v>15</v>
      </c>
      <c r="F10" s="716" t="s">
        <v>16</v>
      </c>
      <c r="G10" s="716" t="s">
        <v>17</v>
      </c>
      <c r="H10" s="717" t="s">
        <v>18</v>
      </c>
      <c r="I10" s="717" t="s">
        <v>19</v>
      </c>
      <c r="J10" s="717" t="s">
        <v>20</v>
      </c>
      <c r="K10" s="717" t="s">
        <v>21</v>
      </c>
      <c r="L10" s="717" t="s">
        <v>22</v>
      </c>
      <c r="M10" s="717" t="s">
        <v>23</v>
      </c>
      <c r="N10" s="717" t="s">
        <v>24</v>
      </c>
      <c r="O10" s="717" t="s">
        <v>25</v>
      </c>
      <c r="P10" s="717" t="s">
        <v>26</v>
      </c>
      <c r="Q10" s="717" t="s">
        <v>27</v>
      </c>
      <c r="R10" s="717" t="s">
        <v>28</v>
      </c>
      <c r="S10" s="702" t="s">
        <v>29</v>
      </c>
      <c r="T10" s="921"/>
      <c r="U10" s="737" t="s">
        <v>30</v>
      </c>
      <c r="V10" s="702" t="s">
        <v>31</v>
      </c>
      <c r="W10" s="738" t="s">
        <v>32</v>
      </c>
      <c r="X10" s="723" t="s">
        <v>33</v>
      </c>
      <c r="Y10" s="716" t="s">
        <v>34</v>
      </c>
      <c r="Z10" s="702" t="s">
        <v>35</v>
      </c>
      <c r="AA10" s="723" t="s">
        <v>32</v>
      </c>
      <c r="AB10" s="723" t="s">
        <v>33</v>
      </c>
      <c r="AC10" s="716" t="s">
        <v>34</v>
      </c>
      <c r="AD10" s="702" t="s">
        <v>36</v>
      </c>
      <c r="AE10" s="701" t="s">
        <v>37</v>
      </c>
      <c r="AF10" s="702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535</v>
      </c>
      <c r="C11" s="708">
        <v>257</v>
      </c>
      <c r="D11" s="711">
        <v>118</v>
      </c>
      <c r="E11" s="711">
        <v>135</v>
      </c>
      <c r="F11" s="711">
        <v>21</v>
      </c>
      <c r="G11" s="739">
        <v>1</v>
      </c>
      <c r="H11" s="739">
        <v>0</v>
      </c>
      <c r="I11" s="739">
        <v>3</v>
      </c>
      <c r="J11" s="739">
        <v>0</v>
      </c>
      <c r="K11" s="739">
        <v>0</v>
      </c>
      <c r="L11" s="739">
        <v>0</v>
      </c>
      <c r="M11" s="739">
        <v>0</v>
      </c>
      <c r="N11" s="739">
        <v>0</v>
      </c>
      <c r="O11" s="739">
        <v>0</v>
      </c>
      <c r="P11" s="739">
        <v>0</v>
      </c>
      <c r="Q11" s="739">
        <v>0</v>
      </c>
      <c r="R11" s="739">
        <v>0</v>
      </c>
      <c r="S11" s="740">
        <v>0</v>
      </c>
      <c r="T11" s="28">
        <v>535</v>
      </c>
      <c r="U11" s="29">
        <v>252</v>
      </c>
      <c r="V11" s="30">
        <v>283</v>
      </c>
      <c r="W11" s="25">
        <f>SUM(X11+Y11+Z11)</f>
        <v>205</v>
      </c>
      <c r="X11" s="29">
        <v>46</v>
      </c>
      <c r="Y11" s="31">
        <v>159</v>
      </c>
      <c r="Z11" s="30">
        <v>0</v>
      </c>
      <c r="AA11" s="236">
        <f>SUM(AB11+AC11+AD11)</f>
        <v>6</v>
      </c>
      <c r="AB11" s="29">
        <v>1</v>
      </c>
      <c r="AC11" s="31">
        <v>5</v>
      </c>
      <c r="AD11" s="30">
        <v>0</v>
      </c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1603</v>
      </c>
      <c r="C12" s="39">
        <v>0</v>
      </c>
      <c r="D12" s="40">
        <v>0</v>
      </c>
      <c r="E12" s="40">
        <v>0</v>
      </c>
      <c r="F12" s="40">
        <v>18</v>
      </c>
      <c r="G12" s="40">
        <v>35</v>
      </c>
      <c r="H12" s="40">
        <v>52</v>
      </c>
      <c r="I12" s="40">
        <v>78</v>
      </c>
      <c r="J12" s="40">
        <v>81</v>
      </c>
      <c r="K12" s="40">
        <v>99</v>
      </c>
      <c r="L12" s="40">
        <v>89</v>
      </c>
      <c r="M12" s="40">
        <v>123</v>
      </c>
      <c r="N12" s="40">
        <v>160</v>
      </c>
      <c r="O12" s="40">
        <v>174</v>
      </c>
      <c r="P12" s="40">
        <v>193</v>
      </c>
      <c r="Q12" s="40">
        <v>165</v>
      </c>
      <c r="R12" s="40">
        <v>156</v>
      </c>
      <c r="S12" s="34">
        <v>180</v>
      </c>
      <c r="T12" s="41">
        <v>1603</v>
      </c>
      <c r="U12" s="39">
        <v>586</v>
      </c>
      <c r="V12" s="34">
        <v>1017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6">
        <f t="shared" ref="AA12:AA37" si="11">SUM(AB12+AC12+AD12)</f>
        <v>530</v>
      </c>
      <c r="AB12" s="39">
        <v>124</v>
      </c>
      <c r="AC12" s="42">
        <v>406</v>
      </c>
      <c r="AD12" s="34">
        <v>0</v>
      </c>
      <c r="AE12" s="33"/>
      <c r="AF12" s="34"/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6">
        <f t="shared" si="11"/>
        <v>0</v>
      </c>
      <c r="AB13" s="39">
        <v>0</v>
      </c>
      <c r="AC13" s="42">
        <v>0</v>
      </c>
      <c r="AD13" s="34">
        <v>0</v>
      </c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56</v>
      </c>
      <c r="C14" s="39">
        <v>30</v>
      </c>
      <c r="D14" s="40">
        <v>19</v>
      </c>
      <c r="E14" s="40">
        <v>5</v>
      </c>
      <c r="F14" s="40">
        <v>2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56</v>
      </c>
      <c r="U14" s="39">
        <v>32</v>
      </c>
      <c r="V14" s="34">
        <v>24</v>
      </c>
      <c r="W14" s="38">
        <f t="shared" si="10"/>
        <v>12</v>
      </c>
      <c r="X14" s="39">
        <v>7</v>
      </c>
      <c r="Y14" s="40">
        <v>5</v>
      </c>
      <c r="Z14" s="34">
        <v>0</v>
      </c>
      <c r="AA14" s="236">
        <f t="shared" si="11"/>
        <v>0</v>
      </c>
      <c r="AB14" s="39">
        <v>0</v>
      </c>
      <c r="AC14" s="42">
        <v>0</v>
      </c>
      <c r="AD14" s="34">
        <v>0</v>
      </c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133</v>
      </c>
      <c r="C15" s="39">
        <v>0</v>
      </c>
      <c r="D15" s="40">
        <v>0</v>
      </c>
      <c r="E15" s="40">
        <v>0</v>
      </c>
      <c r="F15" s="40">
        <v>4</v>
      </c>
      <c r="G15" s="40">
        <v>1</v>
      </c>
      <c r="H15" s="40">
        <v>2</v>
      </c>
      <c r="I15" s="40">
        <v>3</v>
      </c>
      <c r="J15" s="40">
        <v>1</v>
      </c>
      <c r="K15" s="40">
        <v>4</v>
      </c>
      <c r="L15" s="40">
        <v>7</v>
      </c>
      <c r="M15" s="40">
        <v>12</v>
      </c>
      <c r="N15" s="40">
        <v>6</v>
      </c>
      <c r="O15" s="40">
        <v>11</v>
      </c>
      <c r="P15" s="40">
        <v>16</v>
      </c>
      <c r="Q15" s="40">
        <v>21</v>
      </c>
      <c r="R15" s="40">
        <v>16</v>
      </c>
      <c r="S15" s="34">
        <v>29</v>
      </c>
      <c r="T15" s="41">
        <v>133</v>
      </c>
      <c r="U15" s="39">
        <v>62</v>
      </c>
      <c r="V15" s="34">
        <v>71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30</v>
      </c>
      <c r="AB15" s="39">
        <v>24</v>
      </c>
      <c r="AC15" s="42">
        <v>6</v>
      </c>
      <c r="AD15" s="34">
        <v>0</v>
      </c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73</v>
      </c>
      <c r="C16" s="39">
        <v>40</v>
      </c>
      <c r="D16" s="40">
        <v>13</v>
      </c>
      <c r="E16" s="40">
        <v>13</v>
      </c>
      <c r="F16" s="40">
        <v>6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73</v>
      </c>
      <c r="U16" s="39">
        <v>38</v>
      </c>
      <c r="V16" s="34">
        <v>35</v>
      </c>
      <c r="W16" s="38">
        <f t="shared" si="10"/>
        <v>18</v>
      </c>
      <c r="X16" s="39">
        <v>12</v>
      </c>
      <c r="Y16" s="40">
        <v>6</v>
      </c>
      <c r="Z16" s="34">
        <v>0</v>
      </c>
      <c r="AA16" s="45">
        <f t="shared" si="11"/>
        <v>0</v>
      </c>
      <c r="AB16" s="39">
        <v>0</v>
      </c>
      <c r="AC16" s="42">
        <v>0</v>
      </c>
      <c r="AD16" s="34">
        <v>0</v>
      </c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316</v>
      </c>
      <c r="C17" s="39">
        <v>0</v>
      </c>
      <c r="D17" s="40">
        <v>0</v>
      </c>
      <c r="E17" s="40">
        <v>0</v>
      </c>
      <c r="F17" s="40">
        <v>4</v>
      </c>
      <c r="G17" s="40">
        <v>2</v>
      </c>
      <c r="H17" s="40">
        <v>1</v>
      </c>
      <c r="I17" s="40">
        <v>3</v>
      </c>
      <c r="J17" s="40">
        <v>3</v>
      </c>
      <c r="K17" s="40">
        <v>5</v>
      </c>
      <c r="L17" s="40">
        <v>8</v>
      </c>
      <c r="M17" s="40">
        <v>13</v>
      </c>
      <c r="N17" s="40">
        <v>32</v>
      </c>
      <c r="O17" s="40">
        <v>45</v>
      </c>
      <c r="P17" s="40">
        <v>35</v>
      </c>
      <c r="Q17" s="40">
        <v>52</v>
      </c>
      <c r="R17" s="40">
        <v>47</v>
      </c>
      <c r="S17" s="34">
        <v>66</v>
      </c>
      <c r="T17" s="41">
        <v>316</v>
      </c>
      <c r="U17" s="39">
        <v>171</v>
      </c>
      <c r="V17" s="34">
        <v>145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117</v>
      </c>
      <c r="AB17" s="39">
        <v>33</v>
      </c>
      <c r="AC17" s="42">
        <v>84</v>
      </c>
      <c r="AD17" s="34">
        <v>0</v>
      </c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57</v>
      </c>
      <c r="C19" s="39">
        <v>0</v>
      </c>
      <c r="D19" s="40">
        <v>0</v>
      </c>
      <c r="E19" s="40">
        <v>0</v>
      </c>
      <c r="F19" s="40">
        <v>3</v>
      </c>
      <c r="G19" s="40">
        <v>4</v>
      </c>
      <c r="H19" s="40">
        <v>3</v>
      </c>
      <c r="I19" s="40">
        <v>3</v>
      </c>
      <c r="J19" s="40">
        <v>7</v>
      </c>
      <c r="K19" s="40">
        <v>6</v>
      </c>
      <c r="L19" s="40">
        <v>3</v>
      </c>
      <c r="M19" s="40">
        <v>6</v>
      </c>
      <c r="N19" s="40">
        <v>3</v>
      </c>
      <c r="O19" s="40">
        <v>4</v>
      </c>
      <c r="P19" s="40">
        <v>5</v>
      </c>
      <c r="Q19" s="40">
        <v>4</v>
      </c>
      <c r="R19" s="40">
        <v>4</v>
      </c>
      <c r="S19" s="34">
        <v>2</v>
      </c>
      <c r="T19" s="41">
        <v>57</v>
      </c>
      <c r="U19" s="39">
        <v>8</v>
      </c>
      <c r="V19" s="34">
        <v>49</v>
      </c>
      <c r="W19" s="38">
        <f t="shared" si="10"/>
        <v>0</v>
      </c>
      <c r="X19" s="39">
        <v>0</v>
      </c>
      <c r="Y19" s="40">
        <v>0</v>
      </c>
      <c r="Z19" s="34">
        <v>0</v>
      </c>
      <c r="AA19" s="45">
        <f t="shared" si="11"/>
        <v>27</v>
      </c>
      <c r="AB19" s="39">
        <v>6</v>
      </c>
      <c r="AC19" s="42">
        <v>21</v>
      </c>
      <c r="AD19" s="34">
        <v>0</v>
      </c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71</v>
      </c>
      <c r="C21" s="39">
        <v>0</v>
      </c>
      <c r="D21" s="40">
        <v>0</v>
      </c>
      <c r="E21" s="40">
        <v>0</v>
      </c>
      <c r="F21" s="40">
        <v>1</v>
      </c>
      <c r="G21" s="40">
        <v>1</v>
      </c>
      <c r="H21" s="40">
        <v>1</v>
      </c>
      <c r="I21" s="40">
        <v>4</v>
      </c>
      <c r="J21" s="40">
        <v>2</v>
      </c>
      <c r="K21" s="40">
        <v>4</v>
      </c>
      <c r="L21" s="40">
        <v>5</v>
      </c>
      <c r="M21" s="40">
        <v>5</v>
      </c>
      <c r="N21" s="40">
        <v>9</v>
      </c>
      <c r="O21" s="40">
        <v>14</v>
      </c>
      <c r="P21" s="40">
        <v>15</v>
      </c>
      <c r="Q21" s="40">
        <v>2</v>
      </c>
      <c r="R21" s="40">
        <v>0</v>
      </c>
      <c r="S21" s="34">
        <v>8</v>
      </c>
      <c r="T21" s="41">
        <v>71</v>
      </c>
      <c r="U21" s="39">
        <v>18</v>
      </c>
      <c r="V21" s="34">
        <v>53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46</v>
      </c>
      <c r="AB21" s="39">
        <v>16</v>
      </c>
      <c r="AC21" s="42">
        <v>30</v>
      </c>
      <c r="AD21" s="34">
        <v>0</v>
      </c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194</v>
      </c>
      <c r="C31" s="39">
        <v>10</v>
      </c>
      <c r="D31" s="40">
        <v>3</v>
      </c>
      <c r="E31" s="40">
        <v>4</v>
      </c>
      <c r="F31" s="40">
        <v>11</v>
      </c>
      <c r="G31" s="40">
        <v>1</v>
      </c>
      <c r="H31" s="40">
        <v>3</v>
      </c>
      <c r="I31" s="40">
        <v>3</v>
      </c>
      <c r="J31" s="40">
        <v>6</v>
      </c>
      <c r="K31" s="40">
        <v>4</v>
      </c>
      <c r="L31" s="40">
        <v>11</v>
      </c>
      <c r="M31" s="40">
        <v>12</v>
      </c>
      <c r="N31" s="40">
        <v>11</v>
      </c>
      <c r="O31" s="40">
        <v>13</v>
      </c>
      <c r="P31" s="40">
        <v>18</v>
      </c>
      <c r="Q31" s="40">
        <v>16</v>
      </c>
      <c r="R31" s="40">
        <v>31</v>
      </c>
      <c r="S31" s="34">
        <v>37</v>
      </c>
      <c r="T31" s="41">
        <v>194</v>
      </c>
      <c r="U31" s="39">
        <v>81</v>
      </c>
      <c r="V31" s="34">
        <v>113</v>
      </c>
      <c r="W31" s="38">
        <f t="shared" si="10"/>
        <v>13</v>
      </c>
      <c r="X31" s="39">
        <v>4</v>
      </c>
      <c r="Y31" s="40">
        <v>9</v>
      </c>
      <c r="Z31" s="34">
        <v>0</v>
      </c>
      <c r="AA31" s="45">
        <f t="shared" si="11"/>
        <v>78</v>
      </c>
      <c r="AB31" s="39">
        <v>25</v>
      </c>
      <c r="AC31" s="42">
        <v>53</v>
      </c>
      <c r="AD31" s="34">
        <v>0</v>
      </c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>
        <v>0</v>
      </c>
      <c r="Y35" s="40">
        <v>0</v>
      </c>
      <c r="Z35" s="34">
        <v>0</v>
      </c>
      <c r="AA35" s="45">
        <f t="shared" si="11"/>
        <v>0</v>
      </c>
      <c r="AB35" s="39">
        <v>0</v>
      </c>
      <c r="AC35" s="42">
        <v>0</v>
      </c>
      <c r="AD35" s="34">
        <v>0</v>
      </c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>
        <v>0</v>
      </c>
      <c r="AA36" s="45">
        <f t="shared" si="11"/>
        <v>0</v>
      </c>
      <c r="AB36" s="39">
        <v>0</v>
      </c>
      <c r="AC36" s="42">
        <v>0</v>
      </c>
      <c r="AD36" s="34">
        <v>0</v>
      </c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>
        <v>0</v>
      </c>
      <c r="AA37" s="45">
        <f t="shared" si="11"/>
        <v>0</v>
      </c>
      <c r="AB37" s="39">
        <v>0</v>
      </c>
      <c r="AC37" s="42">
        <v>0</v>
      </c>
      <c r="AD37" s="34">
        <v>0</v>
      </c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171</v>
      </c>
      <c r="C38" s="48">
        <v>49</v>
      </c>
      <c r="D38" s="47">
        <v>56</v>
      </c>
      <c r="E38" s="47">
        <v>55</v>
      </c>
      <c r="F38" s="47">
        <v>11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171</v>
      </c>
      <c r="U38" s="39">
        <v>116</v>
      </c>
      <c r="V38" s="34">
        <v>55</v>
      </c>
      <c r="W38" s="38">
        <f>SUM(X38+Y38+Z38)</f>
        <v>38</v>
      </c>
      <c r="X38" s="39">
        <v>22</v>
      </c>
      <c r="Y38" s="40">
        <v>16</v>
      </c>
      <c r="Z38" s="34">
        <v>0</v>
      </c>
      <c r="AA38" s="45">
        <f>SUM(AB38+AC38+AD38)</f>
        <v>0</v>
      </c>
      <c r="AB38" s="39">
        <v>0</v>
      </c>
      <c r="AC38" s="42">
        <v>0</v>
      </c>
      <c r="AD38" s="34">
        <v>0</v>
      </c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187</v>
      </c>
      <c r="C39" s="48">
        <v>0</v>
      </c>
      <c r="D39" s="47">
        <v>0</v>
      </c>
      <c r="E39" s="47">
        <v>0</v>
      </c>
      <c r="F39" s="40">
        <v>9</v>
      </c>
      <c r="G39" s="40">
        <v>6</v>
      </c>
      <c r="H39" s="40">
        <v>5</v>
      </c>
      <c r="I39" s="40">
        <v>9</v>
      </c>
      <c r="J39" s="40">
        <v>5</v>
      </c>
      <c r="K39" s="40">
        <v>3</v>
      </c>
      <c r="L39" s="40">
        <v>12</v>
      </c>
      <c r="M39" s="40">
        <v>12</v>
      </c>
      <c r="N39" s="40">
        <v>19</v>
      </c>
      <c r="O39" s="40">
        <v>16</v>
      </c>
      <c r="P39" s="40">
        <v>18</v>
      </c>
      <c r="Q39" s="40">
        <v>24</v>
      </c>
      <c r="R39" s="40">
        <v>18</v>
      </c>
      <c r="S39" s="34">
        <v>31</v>
      </c>
      <c r="T39" s="41">
        <v>187</v>
      </c>
      <c r="U39" s="39">
        <v>100</v>
      </c>
      <c r="V39" s="34">
        <v>87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90</v>
      </c>
      <c r="AB39" s="39">
        <v>38</v>
      </c>
      <c r="AC39" s="42">
        <v>52</v>
      </c>
      <c r="AD39" s="34">
        <v>0</v>
      </c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51</v>
      </c>
      <c r="C41" s="48">
        <v>0</v>
      </c>
      <c r="D41" s="47">
        <v>0</v>
      </c>
      <c r="E41" s="47">
        <v>27</v>
      </c>
      <c r="F41" s="40">
        <v>24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51</v>
      </c>
      <c r="U41" s="39">
        <v>18</v>
      </c>
      <c r="V41" s="34">
        <v>33</v>
      </c>
      <c r="W41" s="38">
        <f>SUM(X41+Y41+Z41)</f>
        <v>13</v>
      </c>
      <c r="X41" s="39">
        <v>1</v>
      </c>
      <c r="Y41" s="40">
        <v>12</v>
      </c>
      <c r="Z41" s="34">
        <v>0</v>
      </c>
      <c r="AA41" s="45">
        <f>SUM(AB41+AC41+AD41)</f>
        <v>9</v>
      </c>
      <c r="AB41" s="39">
        <v>5</v>
      </c>
      <c r="AC41" s="42">
        <v>4</v>
      </c>
      <c r="AD41" s="34">
        <v>0</v>
      </c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331</v>
      </c>
      <c r="C42" s="39">
        <v>0</v>
      </c>
      <c r="D42" s="40">
        <v>0</v>
      </c>
      <c r="E42" s="40">
        <v>0</v>
      </c>
      <c r="F42" s="40">
        <v>11</v>
      </c>
      <c r="G42" s="40">
        <v>28</v>
      </c>
      <c r="H42" s="40">
        <v>36</v>
      </c>
      <c r="I42" s="40">
        <v>35</v>
      </c>
      <c r="J42" s="40">
        <v>34</v>
      </c>
      <c r="K42" s="40">
        <v>34</v>
      </c>
      <c r="L42" s="40">
        <v>34</v>
      </c>
      <c r="M42" s="40">
        <v>22</v>
      </c>
      <c r="N42" s="40">
        <v>36</v>
      </c>
      <c r="O42" s="40">
        <v>28</v>
      </c>
      <c r="P42" s="40">
        <v>20</v>
      </c>
      <c r="Q42" s="40">
        <v>9</v>
      </c>
      <c r="R42" s="40">
        <v>2</v>
      </c>
      <c r="S42" s="34">
        <v>2</v>
      </c>
      <c r="T42" s="41">
        <v>331</v>
      </c>
      <c r="U42" s="39">
        <v>150</v>
      </c>
      <c r="V42" s="34">
        <v>181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32</v>
      </c>
      <c r="AB42" s="39">
        <v>15</v>
      </c>
      <c r="AC42" s="42">
        <v>17</v>
      </c>
      <c r="AD42" s="34">
        <v>0</v>
      </c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173</v>
      </c>
      <c r="C43" s="39">
        <v>66</v>
      </c>
      <c r="D43" s="40">
        <v>66</v>
      </c>
      <c r="E43" s="40">
        <v>39</v>
      </c>
      <c r="F43" s="40">
        <v>2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173</v>
      </c>
      <c r="U43" s="39">
        <v>145</v>
      </c>
      <c r="V43" s="34">
        <v>28</v>
      </c>
      <c r="W43" s="38">
        <f t="shared" si="13"/>
        <v>77</v>
      </c>
      <c r="X43" s="39">
        <v>50</v>
      </c>
      <c r="Y43" s="40">
        <v>27</v>
      </c>
      <c r="Z43" s="34">
        <v>0</v>
      </c>
      <c r="AA43" s="45">
        <f t="shared" ref="AA43:AA70" si="14">SUM(AB43+AC43+AD43)</f>
        <v>0</v>
      </c>
      <c r="AB43" s="39">
        <v>0</v>
      </c>
      <c r="AC43" s="42">
        <v>0</v>
      </c>
      <c r="AD43" s="34">
        <v>0</v>
      </c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737</v>
      </c>
      <c r="C44" s="39">
        <v>0</v>
      </c>
      <c r="D44" s="40">
        <v>0</v>
      </c>
      <c r="E44" s="40">
        <v>0</v>
      </c>
      <c r="F44" s="40">
        <v>8</v>
      </c>
      <c r="G44" s="40">
        <v>2</v>
      </c>
      <c r="H44" s="40">
        <v>14</v>
      </c>
      <c r="I44" s="40">
        <v>24</v>
      </c>
      <c r="J44" s="40">
        <v>37</v>
      </c>
      <c r="K44" s="40">
        <v>56</v>
      </c>
      <c r="L44" s="40">
        <v>78</v>
      </c>
      <c r="M44" s="40">
        <v>59</v>
      </c>
      <c r="N44" s="40">
        <v>83</v>
      </c>
      <c r="O44" s="40">
        <v>95</v>
      </c>
      <c r="P44" s="40">
        <v>86</v>
      </c>
      <c r="Q44" s="40">
        <v>80</v>
      </c>
      <c r="R44" s="40">
        <v>62</v>
      </c>
      <c r="S44" s="34">
        <v>53</v>
      </c>
      <c r="T44" s="41">
        <v>737</v>
      </c>
      <c r="U44" s="39">
        <v>220</v>
      </c>
      <c r="V44" s="34">
        <v>517</v>
      </c>
      <c r="W44" s="38">
        <f t="shared" si="13"/>
        <v>0</v>
      </c>
      <c r="X44" s="39">
        <v>0</v>
      </c>
      <c r="Y44" s="40">
        <v>0</v>
      </c>
      <c r="Z44" s="34">
        <v>0</v>
      </c>
      <c r="AA44" s="45">
        <f t="shared" si="14"/>
        <v>228</v>
      </c>
      <c r="AB44" s="39">
        <v>109</v>
      </c>
      <c r="AC44" s="42">
        <v>119</v>
      </c>
      <c r="AD44" s="34">
        <v>0</v>
      </c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114</v>
      </c>
      <c r="C50" s="39">
        <v>0</v>
      </c>
      <c r="D50" s="40">
        <v>0</v>
      </c>
      <c r="E50" s="40">
        <v>0</v>
      </c>
      <c r="F50" s="40">
        <v>3</v>
      </c>
      <c r="G50" s="40">
        <v>4</v>
      </c>
      <c r="H50" s="40">
        <v>0</v>
      </c>
      <c r="I50" s="40">
        <v>2</v>
      </c>
      <c r="J50" s="40">
        <v>6</v>
      </c>
      <c r="K50" s="40">
        <v>3</v>
      </c>
      <c r="L50" s="40">
        <v>7</v>
      </c>
      <c r="M50" s="40">
        <v>9</v>
      </c>
      <c r="N50" s="40">
        <v>13</v>
      </c>
      <c r="O50" s="40">
        <v>11</v>
      </c>
      <c r="P50" s="40">
        <v>18</v>
      </c>
      <c r="Q50" s="40">
        <v>15</v>
      </c>
      <c r="R50" s="40">
        <v>14</v>
      </c>
      <c r="S50" s="34">
        <v>9</v>
      </c>
      <c r="T50" s="41">
        <v>114</v>
      </c>
      <c r="U50" s="39">
        <v>42</v>
      </c>
      <c r="V50" s="34">
        <v>72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41</v>
      </c>
      <c r="AB50" s="39">
        <v>13</v>
      </c>
      <c r="AC50" s="42">
        <v>28</v>
      </c>
      <c r="AD50" s="34">
        <v>0</v>
      </c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35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2</v>
      </c>
      <c r="L51" s="40">
        <v>1</v>
      </c>
      <c r="M51" s="40">
        <v>2</v>
      </c>
      <c r="N51" s="40">
        <v>3</v>
      </c>
      <c r="O51" s="40">
        <v>6</v>
      </c>
      <c r="P51" s="40">
        <v>6</v>
      </c>
      <c r="Q51" s="40">
        <v>7</v>
      </c>
      <c r="R51" s="40">
        <v>5</v>
      </c>
      <c r="S51" s="34">
        <v>3</v>
      </c>
      <c r="T51" s="41">
        <v>35</v>
      </c>
      <c r="U51" s="39">
        <v>10</v>
      </c>
      <c r="V51" s="34">
        <v>25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19</v>
      </c>
      <c r="AB51" s="39">
        <v>3</v>
      </c>
      <c r="AC51" s="42">
        <v>16</v>
      </c>
      <c r="AD51" s="34">
        <v>0</v>
      </c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34">
        <v>0</v>
      </c>
      <c r="T52" s="41">
        <v>0</v>
      </c>
      <c r="U52" s="39">
        <v>0</v>
      </c>
      <c r="V52" s="34">
        <v>0</v>
      </c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34">
        <v>0</v>
      </c>
      <c r="T53" s="41">
        <v>0</v>
      </c>
      <c r="U53" s="39">
        <v>0</v>
      </c>
      <c r="V53" s="34">
        <v>0</v>
      </c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258</v>
      </c>
      <c r="C54" s="39">
        <v>0</v>
      </c>
      <c r="D54" s="40">
        <v>0</v>
      </c>
      <c r="E54" s="40">
        <v>2</v>
      </c>
      <c r="F54" s="40">
        <v>0</v>
      </c>
      <c r="G54" s="40">
        <v>0</v>
      </c>
      <c r="H54" s="40">
        <v>2</v>
      </c>
      <c r="I54" s="40">
        <v>1</v>
      </c>
      <c r="J54" s="40">
        <v>5</v>
      </c>
      <c r="K54" s="40">
        <v>8</v>
      </c>
      <c r="L54" s="40">
        <v>16</v>
      </c>
      <c r="M54" s="40">
        <v>15</v>
      </c>
      <c r="N54" s="40">
        <v>14</v>
      </c>
      <c r="O54" s="40">
        <v>31</v>
      </c>
      <c r="P54" s="40">
        <v>38</v>
      </c>
      <c r="Q54" s="40">
        <v>35</v>
      </c>
      <c r="R54" s="40">
        <v>37</v>
      </c>
      <c r="S54" s="34">
        <v>54</v>
      </c>
      <c r="T54" s="41">
        <v>258</v>
      </c>
      <c r="U54" s="39">
        <v>117</v>
      </c>
      <c r="V54" s="34">
        <v>141</v>
      </c>
      <c r="W54" s="38">
        <f t="shared" si="13"/>
        <v>0</v>
      </c>
      <c r="X54" s="39">
        <v>0</v>
      </c>
      <c r="Y54" s="40">
        <v>0</v>
      </c>
      <c r="Z54" s="34">
        <v>0</v>
      </c>
      <c r="AA54" s="45">
        <f t="shared" si="14"/>
        <v>144</v>
      </c>
      <c r="AB54" s="39">
        <v>9</v>
      </c>
      <c r="AC54" s="42">
        <v>135</v>
      </c>
      <c r="AD54" s="34">
        <v>0</v>
      </c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180</v>
      </c>
      <c r="C55" s="39">
        <v>0</v>
      </c>
      <c r="D55" s="40">
        <v>0</v>
      </c>
      <c r="E55" s="40">
        <v>0</v>
      </c>
      <c r="F55" s="40">
        <v>2</v>
      </c>
      <c r="G55" s="40">
        <v>25</v>
      </c>
      <c r="H55" s="40">
        <v>39</v>
      </c>
      <c r="I55" s="40">
        <v>57</v>
      </c>
      <c r="J55" s="40">
        <v>37</v>
      </c>
      <c r="K55" s="40">
        <v>18</v>
      </c>
      <c r="L55" s="40">
        <v>2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180</v>
      </c>
      <c r="U55" s="39">
        <v>0</v>
      </c>
      <c r="V55" s="34">
        <v>180</v>
      </c>
      <c r="W55" s="38">
        <f t="shared" si="13"/>
        <v>0</v>
      </c>
      <c r="X55" s="39">
        <v>0</v>
      </c>
      <c r="Y55" s="40">
        <v>0</v>
      </c>
      <c r="Z55" s="34">
        <v>0</v>
      </c>
      <c r="AA55" s="45">
        <f t="shared" si="14"/>
        <v>60</v>
      </c>
      <c r="AB55" s="39">
        <v>23</v>
      </c>
      <c r="AC55" s="42">
        <v>37</v>
      </c>
      <c r="AD55" s="34">
        <v>0</v>
      </c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82</v>
      </c>
      <c r="C56" s="39">
        <v>2</v>
      </c>
      <c r="D56" s="40">
        <v>27</v>
      </c>
      <c r="E56" s="40">
        <v>32</v>
      </c>
      <c r="F56" s="40">
        <v>20</v>
      </c>
      <c r="G56" s="40">
        <v>1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82</v>
      </c>
      <c r="U56" s="39">
        <v>1</v>
      </c>
      <c r="V56" s="34">
        <v>81</v>
      </c>
      <c r="W56" s="38">
        <f t="shared" si="13"/>
        <v>28</v>
      </c>
      <c r="X56" s="39">
        <v>5</v>
      </c>
      <c r="Y56" s="40">
        <v>23</v>
      </c>
      <c r="Z56" s="34">
        <v>0</v>
      </c>
      <c r="AA56" s="45">
        <f t="shared" si="14"/>
        <v>3</v>
      </c>
      <c r="AB56" s="39">
        <v>0</v>
      </c>
      <c r="AC56" s="42">
        <v>3</v>
      </c>
      <c r="AD56" s="34">
        <v>0</v>
      </c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668</v>
      </c>
      <c r="C57" s="39">
        <v>0</v>
      </c>
      <c r="D57" s="40">
        <v>0</v>
      </c>
      <c r="E57" s="40">
        <v>0</v>
      </c>
      <c r="F57" s="40">
        <v>9</v>
      </c>
      <c r="G57" s="40">
        <v>21</v>
      </c>
      <c r="H57" s="40">
        <v>41</v>
      </c>
      <c r="I57" s="40">
        <v>81</v>
      </c>
      <c r="J57" s="40">
        <v>67</v>
      </c>
      <c r="K57" s="40">
        <v>84</v>
      </c>
      <c r="L57" s="40">
        <v>68</v>
      </c>
      <c r="M57" s="40">
        <v>81</v>
      </c>
      <c r="N57" s="40">
        <v>65</v>
      </c>
      <c r="O57" s="40">
        <v>62</v>
      </c>
      <c r="P57" s="40">
        <v>42</v>
      </c>
      <c r="Q57" s="40">
        <v>20</v>
      </c>
      <c r="R57" s="40">
        <v>15</v>
      </c>
      <c r="S57" s="34">
        <v>12</v>
      </c>
      <c r="T57" s="41">
        <v>668</v>
      </c>
      <c r="U57" s="39">
        <v>2</v>
      </c>
      <c r="V57" s="34">
        <v>666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310</v>
      </c>
      <c r="AB57" s="39">
        <v>35</v>
      </c>
      <c r="AC57" s="42">
        <v>275</v>
      </c>
      <c r="AD57" s="34">
        <v>0</v>
      </c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296</v>
      </c>
      <c r="C58" s="39">
        <v>20</v>
      </c>
      <c r="D58" s="40">
        <v>10</v>
      </c>
      <c r="E58" s="40">
        <v>1</v>
      </c>
      <c r="F58" s="40">
        <v>6</v>
      </c>
      <c r="G58" s="40">
        <v>0</v>
      </c>
      <c r="H58" s="40">
        <v>2</v>
      </c>
      <c r="I58" s="40">
        <v>4</v>
      </c>
      <c r="J58" s="40">
        <v>9</v>
      </c>
      <c r="K58" s="40">
        <v>5</v>
      </c>
      <c r="L58" s="40">
        <v>9</v>
      </c>
      <c r="M58" s="40">
        <v>23</v>
      </c>
      <c r="N58" s="40">
        <v>21</v>
      </c>
      <c r="O58" s="40">
        <v>30</v>
      </c>
      <c r="P58" s="40">
        <v>38</v>
      </c>
      <c r="Q58" s="40">
        <v>39</v>
      </c>
      <c r="R58" s="40">
        <v>44</v>
      </c>
      <c r="S58" s="34">
        <v>35</v>
      </c>
      <c r="T58" s="41">
        <v>296</v>
      </c>
      <c r="U58" s="39">
        <v>134</v>
      </c>
      <c r="V58" s="34">
        <v>162</v>
      </c>
      <c r="W58" s="38">
        <f t="shared" si="13"/>
        <v>19</v>
      </c>
      <c r="X58" s="39">
        <v>11</v>
      </c>
      <c r="Y58" s="40">
        <v>8</v>
      </c>
      <c r="Z58" s="34">
        <v>0</v>
      </c>
      <c r="AA58" s="45">
        <f t="shared" si="14"/>
        <v>115</v>
      </c>
      <c r="AB58" s="39">
        <v>17</v>
      </c>
      <c r="AC58" s="42">
        <v>98</v>
      </c>
      <c r="AD58" s="34">
        <v>0</v>
      </c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301</v>
      </c>
      <c r="C59" s="39">
        <v>20</v>
      </c>
      <c r="D59" s="40">
        <v>44</v>
      </c>
      <c r="E59" s="40">
        <v>18</v>
      </c>
      <c r="F59" s="40">
        <v>15</v>
      </c>
      <c r="G59" s="40">
        <v>8</v>
      </c>
      <c r="H59" s="40">
        <v>11</v>
      </c>
      <c r="I59" s="40">
        <v>7</v>
      </c>
      <c r="J59" s="40">
        <v>16</v>
      </c>
      <c r="K59" s="40">
        <v>11</v>
      </c>
      <c r="L59" s="40">
        <v>12</v>
      </c>
      <c r="M59" s="40">
        <v>10</v>
      </c>
      <c r="N59" s="40">
        <v>9</v>
      </c>
      <c r="O59" s="40">
        <v>12</v>
      </c>
      <c r="P59" s="40">
        <v>21</v>
      </c>
      <c r="Q59" s="40">
        <v>29</v>
      </c>
      <c r="R59" s="40">
        <v>21</v>
      </c>
      <c r="S59" s="34">
        <v>37</v>
      </c>
      <c r="T59" s="41">
        <v>301</v>
      </c>
      <c r="U59" s="39">
        <v>145</v>
      </c>
      <c r="V59" s="34">
        <v>156</v>
      </c>
      <c r="W59" s="38">
        <f t="shared" si="13"/>
        <v>47</v>
      </c>
      <c r="X59" s="39">
        <v>19</v>
      </c>
      <c r="Y59" s="40">
        <v>28</v>
      </c>
      <c r="Z59" s="34">
        <v>0</v>
      </c>
      <c r="AA59" s="45">
        <f t="shared" si="14"/>
        <v>92</v>
      </c>
      <c r="AB59" s="39">
        <v>24</v>
      </c>
      <c r="AC59" s="42">
        <v>68</v>
      </c>
      <c r="AD59" s="34">
        <v>0</v>
      </c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205</v>
      </c>
      <c r="C60" s="39">
        <v>91</v>
      </c>
      <c r="D60" s="40">
        <v>47</v>
      </c>
      <c r="E60" s="40">
        <v>65</v>
      </c>
      <c r="F60" s="40">
        <v>2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205</v>
      </c>
      <c r="U60" s="39">
        <v>98</v>
      </c>
      <c r="V60" s="34">
        <v>107</v>
      </c>
      <c r="W60" s="38">
        <f t="shared" si="13"/>
        <v>113</v>
      </c>
      <c r="X60" s="39">
        <v>29</v>
      </c>
      <c r="Y60" s="40">
        <v>84</v>
      </c>
      <c r="Z60" s="34">
        <v>0</v>
      </c>
      <c r="AA60" s="45">
        <f t="shared" si="14"/>
        <v>1</v>
      </c>
      <c r="AB60" s="39">
        <v>0</v>
      </c>
      <c r="AC60" s="42">
        <v>1</v>
      </c>
      <c r="AD60" s="34">
        <v>0</v>
      </c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589</v>
      </c>
      <c r="C61" s="39">
        <v>0</v>
      </c>
      <c r="D61" s="40">
        <v>0</v>
      </c>
      <c r="E61" s="40">
        <v>0</v>
      </c>
      <c r="F61" s="40">
        <v>26</v>
      </c>
      <c r="G61" s="40">
        <v>19</v>
      </c>
      <c r="H61" s="40">
        <v>23</v>
      </c>
      <c r="I61" s="40">
        <v>22</v>
      </c>
      <c r="J61" s="40">
        <v>28</v>
      </c>
      <c r="K61" s="40">
        <v>25</v>
      </c>
      <c r="L61" s="40">
        <v>38</v>
      </c>
      <c r="M61" s="40">
        <v>38</v>
      </c>
      <c r="N61" s="40">
        <v>62</v>
      </c>
      <c r="O61" s="40">
        <v>67</v>
      </c>
      <c r="P61" s="40">
        <v>62</v>
      </c>
      <c r="Q61" s="40">
        <v>68</v>
      </c>
      <c r="R61" s="40">
        <v>64</v>
      </c>
      <c r="S61" s="34">
        <v>47</v>
      </c>
      <c r="T61" s="41">
        <v>589</v>
      </c>
      <c r="U61" s="39">
        <v>239</v>
      </c>
      <c r="V61" s="34">
        <v>350</v>
      </c>
      <c r="W61" s="38">
        <f>SUM(X61+Y61+Z61)</f>
        <v>0</v>
      </c>
      <c r="X61" s="39"/>
      <c r="Y61" s="40"/>
      <c r="Z61" s="34"/>
      <c r="AA61" s="45">
        <f t="shared" si="14"/>
        <v>197</v>
      </c>
      <c r="AB61" s="39">
        <v>74</v>
      </c>
      <c r="AC61" s="42">
        <v>123</v>
      </c>
      <c r="AD61" s="34">
        <v>0</v>
      </c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34"/>
      <c r="T62" s="41"/>
      <c r="U62" s="39"/>
      <c r="V62" s="34"/>
      <c r="W62" s="38">
        <f t="shared" si="13"/>
        <v>0</v>
      </c>
      <c r="X62" s="39"/>
      <c r="Y62" s="40"/>
      <c r="Z62" s="34"/>
      <c r="AA62" s="45">
        <f t="shared" si="14"/>
        <v>0</v>
      </c>
      <c r="AB62" s="39">
        <v>0</v>
      </c>
      <c r="AC62" s="42">
        <v>0</v>
      </c>
      <c r="AD62" s="34">
        <v>0</v>
      </c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156</v>
      </c>
      <c r="C63" s="39">
        <v>0</v>
      </c>
      <c r="D63" s="40">
        <v>0</v>
      </c>
      <c r="E63" s="40">
        <v>0</v>
      </c>
      <c r="F63" s="40">
        <v>1</v>
      </c>
      <c r="G63" s="40">
        <v>3</v>
      </c>
      <c r="H63" s="40">
        <v>3</v>
      </c>
      <c r="I63" s="40">
        <v>7</v>
      </c>
      <c r="J63" s="40">
        <v>3</v>
      </c>
      <c r="K63" s="40">
        <v>1</v>
      </c>
      <c r="L63" s="40">
        <v>4</v>
      </c>
      <c r="M63" s="40">
        <v>5</v>
      </c>
      <c r="N63" s="40">
        <v>19</v>
      </c>
      <c r="O63" s="40">
        <v>11</v>
      </c>
      <c r="P63" s="40">
        <v>19</v>
      </c>
      <c r="Q63" s="40">
        <v>27</v>
      </c>
      <c r="R63" s="40">
        <v>23</v>
      </c>
      <c r="S63" s="34">
        <v>30</v>
      </c>
      <c r="T63" s="41">
        <v>156</v>
      </c>
      <c r="U63" s="39">
        <v>132</v>
      </c>
      <c r="V63" s="34">
        <v>24</v>
      </c>
      <c r="W63" s="38">
        <f t="shared" si="13"/>
        <v>0</v>
      </c>
      <c r="X63" s="39"/>
      <c r="Y63" s="40"/>
      <c r="Z63" s="34"/>
      <c r="AA63" s="45">
        <f t="shared" si="14"/>
        <v>67</v>
      </c>
      <c r="AB63" s="39">
        <v>21</v>
      </c>
      <c r="AC63" s="42">
        <v>46</v>
      </c>
      <c r="AD63" s="34">
        <v>0</v>
      </c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34">
        <v>0</v>
      </c>
      <c r="T64" s="41">
        <v>0</v>
      </c>
      <c r="U64" s="39">
        <v>0</v>
      </c>
      <c r="V64" s="34">
        <v>0</v>
      </c>
      <c r="W64" s="38">
        <f t="shared" si="13"/>
        <v>0</v>
      </c>
      <c r="X64" s="39"/>
      <c r="Y64" s="40"/>
      <c r="Z64" s="34"/>
      <c r="AA64" s="45">
        <f t="shared" si="14"/>
        <v>0</v>
      </c>
      <c r="AB64" s="39">
        <v>0</v>
      </c>
      <c r="AC64" s="42">
        <v>0</v>
      </c>
      <c r="AD64" s="34">
        <v>0</v>
      </c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11</v>
      </c>
      <c r="C65" s="39">
        <v>0</v>
      </c>
      <c r="D65" s="40">
        <v>0</v>
      </c>
      <c r="E65" s="40">
        <v>0</v>
      </c>
      <c r="F65" s="40">
        <v>0</v>
      </c>
      <c r="G65" s="40">
        <v>0</v>
      </c>
      <c r="H65" s="40">
        <v>1</v>
      </c>
      <c r="I65" s="40">
        <v>0</v>
      </c>
      <c r="J65" s="40">
        <v>1</v>
      </c>
      <c r="K65" s="40">
        <v>1</v>
      </c>
      <c r="L65" s="40">
        <v>3</v>
      </c>
      <c r="M65" s="40">
        <v>2</v>
      </c>
      <c r="N65" s="40">
        <v>1</v>
      </c>
      <c r="O65" s="40">
        <v>1</v>
      </c>
      <c r="P65" s="40">
        <v>0</v>
      </c>
      <c r="Q65" s="40">
        <v>0</v>
      </c>
      <c r="R65" s="40">
        <v>1</v>
      </c>
      <c r="S65" s="34">
        <v>0</v>
      </c>
      <c r="T65" s="41">
        <v>11</v>
      </c>
      <c r="U65" s="39">
        <v>0</v>
      </c>
      <c r="V65" s="34">
        <v>11</v>
      </c>
      <c r="W65" s="38">
        <f t="shared" si="13"/>
        <v>0</v>
      </c>
      <c r="X65" s="39"/>
      <c r="Y65" s="40"/>
      <c r="Z65" s="34"/>
      <c r="AA65" s="45">
        <f t="shared" si="14"/>
        <v>5</v>
      </c>
      <c r="AB65" s="39">
        <v>0</v>
      </c>
      <c r="AC65" s="42">
        <v>5</v>
      </c>
      <c r="AD65" s="34">
        <v>0</v>
      </c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/>
      <c r="Y66" s="40"/>
      <c r="Z66" s="34"/>
      <c r="AA66" s="45">
        <f t="shared" si="14"/>
        <v>0</v>
      </c>
      <c r="AB66" s="39"/>
      <c r="AC66" s="42"/>
      <c r="AD66" s="34"/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/>
      <c r="Y67" s="40"/>
      <c r="Z67" s="34"/>
      <c r="AA67" s="45">
        <f t="shared" si="14"/>
        <v>0</v>
      </c>
      <c r="AB67" s="39"/>
      <c r="AC67" s="42"/>
      <c r="AD67" s="34"/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/>
      <c r="Y68" s="40"/>
      <c r="Z68" s="34"/>
      <c r="AA68" s="45">
        <f t="shared" si="14"/>
        <v>0</v>
      </c>
      <c r="AB68" s="39"/>
      <c r="AC68" s="42"/>
      <c r="AD68" s="34"/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/>
      <c r="Y69" s="40"/>
      <c r="Z69" s="34"/>
      <c r="AA69" s="54">
        <f t="shared" si="14"/>
        <v>0</v>
      </c>
      <c r="AB69" s="39"/>
      <c r="AC69" s="42"/>
      <c r="AD69" s="34"/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6" t="s">
        <v>98</v>
      </c>
      <c r="B70" s="237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/>
      <c r="Y70" s="57"/>
      <c r="Z70" s="58"/>
      <c r="AA70" s="62">
        <f t="shared" si="14"/>
        <v>0</v>
      </c>
      <c r="AB70" s="56"/>
      <c r="AC70" s="63"/>
      <c r="AD70" s="58"/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741" t="s">
        <v>99</v>
      </c>
      <c r="B71" s="696">
        <f t="shared" ref="B71:AA71" si="15">SUM(B11:B70)</f>
        <v>7583</v>
      </c>
      <c r="C71" s="66">
        <f>SUM(C11:C70)</f>
        <v>585</v>
      </c>
      <c r="D71" s="67">
        <f t="shared" si="15"/>
        <v>403</v>
      </c>
      <c r="E71" s="67">
        <f t="shared" si="15"/>
        <v>396</v>
      </c>
      <c r="F71" s="67">
        <f t="shared" si="15"/>
        <v>219</v>
      </c>
      <c r="G71" s="67">
        <f t="shared" si="15"/>
        <v>163</v>
      </c>
      <c r="H71" s="67">
        <f t="shared" si="15"/>
        <v>239</v>
      </c>
      <c r="I71" s="67">
        <f t="shared" si="15"/>
        <v>346</v>
      </c>
      <c r="J71" s="67">
        <f t="shared" si="15"/>
        <v>348</v>
      </c>
      <c r="K71" s="67">
        <f t="shared" si="15"/>
        <v>373</v>
      </c>
      <c r="L71" s="67">
        <f t="shared" si="15"/>
        <v>407</v>
      </c>
      <c r="M71" s="67">
        <f t="shared" si="15"/>
        <v>449</v>
      </c>
      <c r="N71" s="67">
        <f t="shared" si="15"/>
        <v>566</v>
      </c>
      <c r="O71" s="67">
        <f t="shared" si="15"/>
        <v>631</v>
      </c>
      <c r="P71" s="67">
        <f t="shared" si="15"/>
        <v>650</v>
      </c>
      <c r="Q71" s="67">
        <f t="shared" si="15"/>
        <v>613</v>
      </c>
      <c r="R71" s="67">
        <f t="shared" si="15"/>
        <v>560</v>
      </c>
      <c r="S71" s="68">
        <f t="shared" si="15"/>
        <v>635</v>
      </c>
      <c r="T71" s="69">
        <f t="shared" si="15"/>
        <v>7583</v>
      </c>
      <c r="U71" s="70">
        <f t="shared" si="15"/>
        <v>2917</v>
      </c>
      <c r="V71" s="68">
        <f t="shared" si="15"/>
        <v>4666</v>
      </c>
      <c r="W71" s="70">
        <f t="shared" si="15"/>
        <v>583</v>
      </c>
      <c r="X71" s="70">
        <f t="shared" si="15"/>
        <v>206</v>
      </c>
      <c r="Y71" s="67">
        <f t="shared" si="15"/>
        <v>377</v>
      </c>
      <c r="Z71" s="69">
        <f t="shared" si="15"/>
        <v>0</v>
      </c>
      <c r="AA71" s="71">
        <f t="shared" si="15"/>
        <v>2247</v>
      </c>
      <c r="AB71" s="70">
        <f>SUM(AB11:AB70)</f>
        <v>615</v>
      </c>
      <c r="AC71" s="67">
        <f>SUM(AC11:AC70)</f>
        <v>1632</v>
      </c>
      <c r="AD71" s="68">
        <f>SUM(AD11:AD70)</f>
        <v>0</v>
      </c>
      <c r="AE71" s="72">
        <f>SUM(AE11:AE70)</f>
        <v>0</v>
      </c>
      <c r="AF71" s="73">
        <f>SUM(AF11:AF70)</f>
        <v>0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8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034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034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034" t="s">
        <v>112</v>
      </c>
      <c r="AE73" s="1020" t="s">
        <v>113</v>
      </c>
      <c r="AF73" s="939"/>
      <c r="AG73" s="1132" t="s">
        <v>114</v>
      </c>
      <c r="AH73" s="1132"/>
      <c r="AI73" s="1132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1017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1017"/>
      <c r="X74" s="912"/>
      <c r="Y74" s="921"/>
      <c r="Z74" s="912"/>
      <c r="AA74" s="921"/>
      <c r="AB74" s="912"/>
      <c r="AC74" s="921"/>
      <c r="AD74" s="1017"/>
      <c r="AE74" s="940"/>
      <c r="AF74" s="941"/>
      <c r="AG74" s="1132"/>
      <c r="AH74" s="1132"/>
      <c r="AI74" s="1132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64" t="s">
        <v>32</v>
      </c>
      <c r="C75" s="697" t="s">
        <v>33</v>
      </c>
      <c r="D75" s="698" t="s">
        <v>115</v>
      </c>
      <c r="E75" s="699" t="s">
        <v>36</v>
      </c>
      <c r="F75" s="700" t="s">
        <v>32</v>
      </c>
      <c r="G75" s="697" t="s">
        <v>33</v>
      </c>
      <c r="H75" s="698" t="s">
        <v>115</v>
      </c>
      <c r="I75" s="699" t="s">
        <v>36</v>
      </c>
      <c r="J75" s="364" t="s">
        <v>32</v>
      </c>
      <c r="K75" s="697" t="s">
        <v>33</v>
      </c>
      <c r="L75" s="698" t="s">
        <v>115</v>
      </c>
      <c r="M75" s="698" t="s">
        <v>36</v>
      </c>
      <c r="N75" s="463" t="s">
        <v>32</v>
      </c>
      <c r="O75" s="742" t="s">
        <v>11</v>
      </c>
      <c r="P75" s="365" t="s">
        <v>116</v>
      </c>
      <c r="Q75" s="701" t="s">
        <v>37</v>
      </c>
      <c r="R75" s="702" t="s">
        <v>38</v>
      </c>
      <c r="S75" s="701" t="s">
        <v>37</v>
      </c>
      <c r="T75" s="702" t="s">
        <v>38</v>
      </c>
      <c r="U75" s="701" t="s">
        <v>117</v>
      </c>
      <c r="V75" s="702" t="s">
        <v>118</v>
      </c>
      <c r="W75" s="920"/>
      <c r="X75" s="701" t="s">
        <v>37</v>
      </c>
      <c r="Y75" s="702" t="s">
        <v>38</v>
      </c>
      <c r="Z75" s="703" t="s">
        <v>119</v>
      </c>
      <c r="AA75" s="703" t="s">
        <v>120</v>
      </c>
      <c r="AB75" s="363" t="s">
        <v>121</v>
      </c>
      <c r="AC75" s="363" t="s">
        <v>122</v>
      </c>
      <c r="AD75" s="920"/>
      <c r="AE75" s="704" t="s">
        <v>11</v>
      </c>
      <c r="AF75" s="743" t="s">
        <v>116</v>
      </c>
      <c r="AG75" s="705" t="s">
        <v>123</v>
      </c>
      <c r="AH75" s="706" t="s">
        <v>124</v>
      </c>
      <c r="AI75" s="744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467">
        <f>SUM(C76:E76)</f>
        <v>0</v>
      </c>
      <c r="C76" s="456"/>
      <c r="D76" s="745"/>
      <c r="E76" s="745"/>
      <c r="F76" s="467">
        <f>SUM(G76:I76)</f>
        <v>0</v>
      </c>
      <c r="G76" s="456"/>
      <c r="H76" s="745"/>
      <c r="I76" s="745"/>
      <c r="J76" s="467">
        <f>SUM(K76:M76)</f>
        <v>57</v>
      </c>
      <c r="K76" s="456">
        <v>48</v>
      </c>
      <c r="L76" s="745">
        <v>9</v>
      </c>
      <c r="M76" s="469">
        <v>0</v>
      </c>
      <c r="N76" s="707">
        <f>SUM(O76:P76)</f>
        <v>64</v>
      </c>
      <c r="O76" s="99">
        <v>64</v>
      </c>
      <c r="P76" s="100">
        <v>0</v>
      </c>
      <c r="Q76" s="33">
        <v>6</v>
      </c>
      <c r="R76" s="34">
        <v>0</v>
      </c>
      <c r="S76" s="708">
        <v>22</v>
      </c>
      <c r="T76" s="709">
        <v>2</v>
      </c>
      <c r="U76" s="710">
        <v>15</v>
      </c>
      <c r="V76" s="709">
        <v>21</v>
      </c>
      <c r="W76" s="101">
        <v>127</v>
      </c>
      <c r="X76" s="33">
        <v>0</v>
      </c>
      <c r="Y76" s="34">
        <v>97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102"/>
      <c r="AF76" s="103"/>
      <c r="AG76" s="708"/>
      <c r="AH76" s="711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97</v>
      </c>
      <c r="K77" s="105">
        <v>91</v>
      </c>
      <c r="L77" s="106">
        <v>6</v>
      </c>
      <c r="M77" s="107">
        <v>0</v>
      </c>
      <c r="N77" s="108">
        <f t="shared" ref="N77:N135" si="17">SUM(O77:P77)</f>
        <v>102</v>
      </c>
      <c r="O77" s="109">
        <v>1</v>
      </c>
      <c r="P77" s="110">
        <v>101</v>
      </c>
      <c r="Q77" s="33">
        <v>0</v>
      </c>
      <c r="R77" s="34">
        <v>12</v>
      </c>
      <c r="S77" s="39">
        <v>0</v>
      </c>
      <c r="T77" s="34">
        <v>58</v>
      </c>
      <c r="U77" s="42">
        <v>73</v>
      </c>
      <c r="V77" s="34">
        <v>108</v>
      </c>
      <c r="W77" s="101">
        <v>1340</v>
      </c>
      <c r="X77" s="33">
        <v>0</v>
      </c>
      <c r="Y77" s="34">
        <v>33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>
        <v>0</v>
      </c>
      <c r="L78" s="40">
        <v>0</v>
      </c>
      <c r="M78" s="111">
        <v>0</v>
      </c>
      <c r="N78" s="108">
        <f t="shared" si="17"/>
        <v>0</v>
      </c>
      <c r="O78" s="42">
        <v>0</v>
      </c>
      <c r="P78" s="101">
        <v>0</v>
      </c>
      <c r="Q78" s="33">
        <v>0</v>
      </c>
      <c r="R78" s="34">
        <v>0</v>
      </c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>
        <v>0</v>
      </c>
      <c r="L79" s="40">
        <v>0</v>
      </c>
      <c r="M79" s="111">
        <v>0</v>
      </c>
      <c r="N79" s="108">
        <f t="shared" si="17"/>
        <v>0</v>
      </c>
      <c r="O79" s="42">
        <v>0</v>
      </c>
      <c r="P79" s="101">
        <v>0</v>
      </c>
      <c r="Q79" s="33">
        <v>0</v>
      </c>
      <c r="R79" s="34">
        <v>0</v>
      </c>
      <c r="S79" s="39">
        <v>1</v>
      </c>
      <c r="T79" s="34">
        <v>0</v>
      </c>
      <c r="U79" s="42">
        <v>1</v>
      </c>
      <c r="V79" s="34">
        <v>10</v>
      </c>
      <c r="W79" s="101">
        <v>0</v>
      </c>
      <c r="X79" s="33">
        <v>0</v>
      </c>
      <c r="Y79" s="34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24</v>
      </c>
      <c r="K80" s="39">
        <v>23</v>
      </c>
      <c r="L80" s="40">
        <v>1</v>
      </c>
      <c r="M80" s="111">
        <v>0</v>
      </c>
      <c r="N80" s="108">
        <f t="shared" si="17"/>
        <v>25</v>
      </c>
      <c r="O80" s="42">
        <v>0</v>
      </c>
      <c r="P80" s="101">
        <v>25</v>
      </c>
      <c r="Q80" s="33">
        <v>0</v>
      </c>
      <c r="R80" s="34">
        <v>2</v>
      </c>
      <c r="S80" s="39">
        <v>0</v>
      </c>
      <c r="T80" s="34">
        <v>8</v>
      </c>
      <c r="U80" s="42">
        <v>9</v>
      </c>
      <c r="V80" s="34">
        <v>15</v>
      </c>
      <c r="W80" s="101">
        <v>6</v>
      </c>
      <c r="X80" s="33">
        <v>0</v>
      </c>
      <c r="Y80" s="34">
        <v>8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14</v>
      </c>
      <c r="K81" s="39">
        <v>12</v>
      </c>
      <c r="L81" s="40">
        <v>2</v>
      </c>
      <c r="M81" s="111">
        <v>0</v>
      </c>
      <c r="N81" s="108">
        <f t="shared" si="17"/>
        <v>14</v>
      </c>
      <c r="O81" s="42">
        <v>14</v>
      </c>
      <c r="P81" s="101">
        <v>0</v>
      </c>
      <c r="Q81" s="33">
        <v>0</v>
      </c>
      <c r="R81" s="34">
        <v>0</v>
      </c>
      <c r="S81" s="39">
        <v>1</v>
      </c>
      <c r="T81" s="34">
        <v>0</v>
      </c>
      <c r="U81" s="42">
        <v>0</v>
      </c>
      <c r="V81" s="34">
        <v>0</v>
      </c>
      <c r="W81" s="101">
        <v>87</v>
      </c>
      <c r="X81" s="33">
        <v>0</v>
      </c>
      <c r="Y81" s="34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42</v>
      </c>
      <c r="K82" s="39">
        <v>34</v>
      </c>
      <c r="L82" s="40">
        <v>8</v>
      </c>
      <c r="M82" s="111">
        <v>0</v>
      </c>
      <c r="N82" s="108">
        <f t="shared" si="17"/>
        <v>42</v>
      </c>
      <c r="O82" s="42">
        <v>0</v>
      </c>
      <c r="P82" s="101">
        <v>42</v>
      </c>
      <c r="Q82" s="33">
        <v>0</v>
      </c>
      <c r="R82" s="34">
        <v>1</v>
      </c>
      <c r="S82" s="39">
        <v>0</v>
      </c>
      <c r="T82" s="34">
        <v>14</v>
      </c>
      <c r="U82" s="42">
        <v>18</v>
      </c>
      <c r="V82" s="34">
        <v>20</v>
      </c>
      <c r="W82" s="101">
        <v>538</v>
      </c>
      <c r="X82" s="33">
        <v>0</v>
      </c>
      <c r="Y82" s="34">
        <v>1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>
        <v>0</v>
      </c>
      <c r="L83" s="40">
        <v>0</v>
      </c>
      <c r="M83" s="111">
        <v>0</v>
      </c>
      <c r="N83" s="108">
        <f t="shared" si="17"/>
        <v>0</v>
      </c>
      <c r="O83" s="42">
        <v>0</v>
      </c>
      <c r="P83" s="101">
        <v>0</v>
      </c>
      <c r="Q83" s="33">
        <v>0</v>
      </c>
      <c r="R83" s="34">
        <v>0</v>
      </c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11</v>
      </c>
      <c r="K84" s="39">
        <v>9</v>
      </c>
      <c r="L84" s="40">
        <v>2</v>
      </c>
      <c r="M84" s="111">
        <v>0</v>
      </c>
      <c r="N84" s="108">
        <f t="shared" si="17"/>
        <v>11</v>
      </c>
      <c r="O84" s="42">
        <v>0</v>
      </c>
      <c r="P84" s="101">
        <v>11</v>
      </c>
      <c r="Q84" s="33">
        <v>0</v>
      </c>
      <c r="R84" s="34">
        <v>1</v>
      </c>
      <c r="S84" s="39">
        <v>0</v>
      </c>
      <c r="T84" s="34">
        <v>4</v>
      </c>
      <c r="U84" s="42">
        <v>2</v>
      </c>
      <c r="V84" s="34">
        <v>3</v>
      </c>
      <c r="W84" s="101">
        <v>7</v>
      </c>
      <c r="X84" s="33">
        <v>0</v>
      </c>
      <c r="Y84" s="34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>
        <v>0</v>
      </c>
      <c r="L85" s="40">
        <v>0</v>
      </c>
      <c r="M85" s="111">
        <v>0</v>
      </c>
      <c r="N85" s="108">
        <f t="shared" si="17"/>
        <v>0</v>
      </c>
      <c r="O85" s="42">
        <v>0</v>
      </c>
      <c r="P85" s="101">
        <v>0</v>
      </c>
      <c r="Q85" s="33">
        <v>0</v>
      </c>
      <c r="R85" s="34">
        <v>0</v>
      </c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18</v>
      </c>
      <c r="K86" s="39">
        <v>15</v>
      </c>
      <c r="L86" s="40">
        <v>3</v>
      </c>
      <c r="M86" s="111">
        <v>0</v>
      </c>
      <c r="N86" s="108">
        <f t="shared" si="17"/>
        <v>21</v>
      </c>
      <c r="O86" s="42">
        <v>0</v>
      </c>
      <c r="P86" s="101">
        <v>21</v>
      </c>
      <c r="Q86" s="33">
        <v>0</v>
      </c>
      <c r="R86" s="34">
        <v>4</v>
      </c>
      <c r="S86" s="39">
        <v>0</v>
      </c>
      <c r="T86" s="34">
        <v>7</v>
      </c>
      <c r="U86" s="42">
        <v>16</v>
      </c>
      <c r="V86" s="34">
        <v>3</v>
      </c>
      <c r="W86" s="101">
        <v>11</v>
      </c>
      <c r="X86" s="33">
        <v>0</v>
      </c>
      <c r="Y86" s="34">
        <v>12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>
        <v>0</v>
      </c>
      <c r="L87" s="40">
        <v>0</v>
      </c>
      <c r="M87" s="111">
        <v>0</v>
      </c>
      <c r="N87" s="108">
        <f t="shared" si="17"/>
        <v>0</v>
      </c>
      <c r="O87" s="42">
        <v>0</v>
      </c>
      <c r="P87" s="101">
        <v>0</v>
      </c>
      <c r="Q87" s="33">
        <v>0</v>
      </c>
      <c r="R87" s="34">
        <v>0</v>
      </c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>
        <v>0</v>
      </c>
      <c r="L88" s="40">
        <v>0</v>
      </c>
      <c r="M88" s="111">
        <v>0</v>
      </c>
      <c r="N88" s="108">
        <f t="shared" si="17"/>
        <v>0</v>
      </c>
      <c r="O88" s="42">
        <v>0</v>
      </c>
      <c r="P88" s="101">
        <v>0</v>
      </c>
      <c r="Q88" s="33">
        <v>0</v>
      </c>
      <c r="R88" s="34">
        <v>0</v>
      </c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>
        <v>0</v>
      </c>
      <c r="L89" s="40">
        <v>0</v>
      </c>
      <c r="M89" s="111">
        <v>0</v>
      </c>
      <c r="N89" s="108">
        <f t="shared" si="17"/>
        <v>0</v>
      </c>
      <c r="O89" s="42">
        <v>0</v>
      </c>
      <c r="P89" s="101">
        <v>0</v>
      </c>
      <c r="Q89" s="33">
        <v>0</v>
      </c>
      <c r="R89" s="34">
        <v>0</v>
      </c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>
        <v>0</v>
      </c>
      <c r="L90" s="40">
        <v>0</v>
      </c>
      <c r="M90" s="111">
        <v>0</v>
      </c>
      <c r="N90" s="108">
        <f t="shared" si="17"/>
        <v>0</v>
      </c>
      <c r="O90" s="42">
        <v>0</v>
      </c>
      <c r="P90" s="101">
        <v>0</v>
      </c>
      <c r="Q90" s="33">
        <v>0</v>
      </c>
      <c r="R90" s="34">
        <v>0</v>
      </c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>
        <v>0</v>
      </c>
      <c r="AA90" s="30">
        <v>0</v>
      </c>
      <c r="AB90" s="30">
        <v>0</v>
      </c>
      <c r="AC90" s="30">
        <v>0</v>
      </c>
      <c r="AD90" s="30">
        <v>0</v>
      </c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>
        <v>0</v>
      </c>
      <c r="L91" s="40">
        <v>0</v>
      </c>
      <c r="M91" s="111">
        <v>0</v>
      </c>
      <c r="N91" s="108">
        <f t="shared" si="17"/>
        <v>0</v>
      </c>
      <c r="O91" s="42">
        <v>0</v>
      </c>
      <c r="P91" s="101">
        <v>0</v>
      </c>
      <c r="Q91" s="33">
        <v>0</v>
      </c>
      <c r="R91" s="34">
        <v>0</v>
      </c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5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>
        <v>0</v>
      </c>
      <c r="L92" s="40">
        <v>0</v>
      </c>
      <c r="M92" s="111">
        <v>0</v>
      </c>
      <c r="N92" s="108">
        <f t="shared" si="17"/>
        <v>0</v>
      </c>
      <c r="O92" s="42">
        <v>0</v>
      </c>
      <c r="P92" s="101">
        <v>0</v>
      </c>
      <c r="Q92" s="33">
        <v>0</v>
      </c>
      <c r="R92" s="34">
        <v>0</v>
      </c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>
        <v>0</v>
      </c>
      <c r="AA92" s="30">
        <v>0</v>
      </c>
      <c r="AB92" s="30">
        <v>0</v>
      </c>
      <c r="AC92" s="30">
        <v>0</v>
      </c>
      <c r="AD92" s="30">
        <v>0</v>
      </c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>
        <v>0</v>
      </c>
      <c r="L93" s="40">
        <v>0</v>
      </c>
      <c r="M93" s="111">
        <v>0</v>
      </c>
      <c r="N93" s="108">
        <f t="shared" si="17"/>
        <v>0</v>
      </c>
      <c r="O93" s="42">
        <v>0</v>
      </c>
      <c r="P93" s="101">
        <v>0</v>
      </c>
      <c r="Q93" s="33">
        <v>0</v>
      </c>
      <c r="R93" s="34">
        <v>0</v>
      </c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>
        <v>0</v>
      </c>
      <c r="L94" s="40">
        <v>0</v>
      </c>
      <c r="M94" s="111">
        <v>0</v>
      </c>
      <c r="N94" s="108">
        <f t="shared" si="17"/>
        <v>0</v>
      </c>
      <c r="O94" s="42">
        <v>0</v>
      </c>
      <c r="P94" s="101">
        <v>0</v>
      </c>
      <c r="Q94" s="33">
        <v>0</v>
      </c>
      <c r="R94" s="34">
        <v>0</v>
      </c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>
        <v>0</v>
      </c>
      <c r="L95" s="40">
        <v>0</v>
      </c>
      <c r="M95" s="111">
        <v>0</v>
      </c>
      <c r="N95" s="108">
        <f t="shared" si="17"/>
        <v>0</v>
      </c>
      <c r="O95" s="42">
        <v>0</v>
      </c>
      <c r="P95" s="101">
        <v>0</v>
      </c>
      <c r="Q95" s="33">
        <v>0</v>
      </c>
      <c r="R95" s="34">
        <v>0</v>
      </c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6</v>
      </c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265</v>
      </c>
      <c r="K96" s="39">
        <v>238</v>
      </c>
      <c r="L96" s="40">
        <v>27</v>
      </c>
      <c r="M96" s="111">
        <v>0</v>
      </c>
      <c r="N96" s="108">
        <f t="shared" si="17"/>
        <v>268</v>
      </c>
      <c r="O96" s="42">
        <v>18</v>
      </c>
      <c r="P96" s="101">
        <v>250</v>
      </c>
      <c r="Q96" s="33">
        <v>8</v>
      </c>
      <c r="R96" s="34">
        <v>63</v>
      </c>
      <c r="S96" s="39">
        <v>3</v>
      </c>
      <c r="T96" s="34">
        <v>29</v>
      </c>
      <c r="U96" s="42">
        <v>19</v>
      </c>
      <c r="V96" s="34">
        <v>12</v>
      </c>
      <c r="W96" s="101">
        <v>0</v>
      </c>
      <c r="X96" s="33">
        <v>0</v>
      </c>
      <c r="Y96" s="34">
        <v>1</v>
      </c>
      <c r="Z96" s="30">
        <v>0</v>
      </c>
      <c r="AA96" s="30">
        <v>0</v>
      </c>
      <c r="AB96" s="30">
        <v>0</v>
      </c>
      <c r="AC96" s="30">
        <v>0</v>
      </c>
      <c r="AD96" s="30">
        <v>262</v>
      </c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>
        <v>0</v>
      </c>
      <c r="L97" s="40">
        <v>0</v>
      </c>
      <c r="M97" s="111">
        <v>0</v>
      </c>
      <c r="N97" s="108">
        <f t="shared" si="17"/>
        <v>0</v>
      </c>
      <c r="O97" s="42">
        <v>0</v>
      </c>
      <c r="P97" s="101">
        <v>0</v>
      </c>
      <c r="Q97" s="33">
        <v>0</v>
      </c>
      <c r="R97" s="34">
        <v>0</v>
      </c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>
        <v>0</v>
      </c>
      <c r="L98" s="40">
        <v>0</v>
      </c>
      <c r="M98" s="111">
        <v>0</v>
      </c>
      <c r="N98" s="108">
        <f t="shared" si="17"/>
        <v>0</v>
      </c>
      <c r="O98" s="42">
        <v>0</v>
      </c>
      <c r="P98" s="101">
        <v>0</v>
      </c>
      <c r="Q98" s="33">
        <v>0</v>
      </c>
      <c r="R98" s="34">
        <v>0</v>
      </c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>
        <v>0</v>
      </c>
      <c r="L99" s="40">
        <v>0</v>
      </c>
      <c r="M99" s="111">
        <v>0</v>
      </c>
      <c r="N99" s="108">
        <f t="shared" si="17"/>
        <v>0</v>
      </c>
      <c r="O99" s="42">
        <v>0</v>
      </c>
      <c r="P99" s="101">
        <v>0</v>
      </c>
      <c r="Q99" s="33">
        <v>0</v>
      </c>
      <c r="R99" s="34">
        <v>0</v>
      </c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>
        <v>0</v>
      </c>
      <c r="L100" s="40">
        <v>0</v>
      </c>
      <c r="M100" s="111">
        <v>0</v>
      </c>
      <c r="N100" s="108">
        <f t="shared" si="17"/>
        <v>0</v>
      </c>
      <c r="O100" s="42">
        <v>0</v>
      </c>
      <c r="P100" s="101">
        <v>0</v>
      </c>
      <c r="Q100" s="33">
        <v>0</v>
      </c>
      <c r="R100" s="34">
        <v>0</v>
      </c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0</v>
      </c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>
        <v>0</v>
      </c>
      <c r="L101" s="40">
        <v>0</v>
      </c>
      <c r="M101" s="111">
        <v>0</v>
      </c>
      <c r="N101" s="108">
        <f t="shared" si="17"/>
        <v>0</v>
      </c>
      <c r="O101" s="42">
        <v>0</v>
      </c>
      <c r="P101" s="101">
        <v>0</v>
      </c>
      <c r="Q101" s="33">
        <v>0</v>
      </c>
      <c r="R101" s="34">
        <v>0</v>
      </c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>
        <v>0</v>
      </c>
      <c r="L102" s="40">
        <v>0</v>
      </c>
      <c r="M102" s="111">
        <v>0</v>
      </c>
      <c r="N102" s="108">
        <f t="shared" si="17"/>
        <v>0</v>
      </c>
      <c r="O102" s="42">
        <v>0</v>
      </c>
      <c r="P102" s="101">
        <v>0</v>
      </c>
      <c r="Q102" s="33">
        <v>0</v>
      </c>
      <c r="R102" s="34">
        <v>0</v>
      </c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28</v>
      </c>
      <c r="K103" s="39">
        <v>23</v>
      </c>
      <c r="L103" s="40">
        <v>5</v>
      </c>
      <c r="M103" s="111">
        <v>0</v>
      </c>
      <c r="N103" s="108">
        <f t="shared" si="17"/>
        <v>28</v>
      </c>
      <c r="O103" s="42">
        <v>28</v>
      </c>
      <c r="P103" s="101">
        <v>0</v>
      </c>
      <c r="Q103" s="33">
        <v>0</v>
      </c>
      <c r="R103" s="34">
        <v>0</v>
      </c>
      <c r="S103" s="39">
        <v>1</v>
      </c>
      <c r="T103" s="34">
        <v>2</v>
      </c>
      <c r="U103" s="42">
        <v>0</v>
      </c>
      <c r="V103" s="34">
        <v>0</v>
      </c>
      <c r="W103" s="101">
        <v>130</v>
      </c>
      <c r="X103" s="33">
        <v>0</v>
      </c>
      <c r="Y103" s="34">
        <v>23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239">
        <f t="shared" si="18"/>
        <v>0</v>
      </c>
      <c r="C104" s="113"/>
      <c r="D104" s="114"/>
      <c r="E104" s="114"/>
      <c r="F104" s="239">
        <f t="shared" si="16"/>
        <v>0</v>
      </c>
      <c r="G104" s="113"/>
      <c r="H104" s="114"/>
      <c r="I104" s="114"/>
      <c r="J104" s="239">
        <f t="shared" si="19"/>
        <v>44</v>
      </c>
      <c r="K104" s="113">
        <v>38</v>
      </c>
      <c r="L104" s="114">
        <v>6</v>
      </c>
      <c r="M104" s="116">
        <v>0</v>
      </c>
      <c r="N104" s="108">
        <f t="shared" si="17"/>
        <v>47</v>
      </c>
      <c r="O104" s="99">
        <v>0</v>
      </c>
      <c r="P104" s="100">
        <v>47</v>
      </c>
      <c r="Q104" s="33">
        <v>0</v>
      </c>
      <c r="R104" s="34">
        <v>3</v>
      </c>
      <c r="S104" s="39">
        <v>0</v>
      </c>
      <c r="T104" s="34">
        <v>15</v>
      </c>
      <c r="U104" s="42">
        <v>4</v>
      </c>
      <c r="V104" s="34">
        <v>7</v>
      </c>
      <c r="W104" s="101">
        <v>74</v>
      </c>
      <c r="X104" s="33">
        <v>0</v>
      </c>
      <c r="Y104" s="34">
        <v>30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>
        <v>0</v>
      </c>
      <c r="L105" s="40">
        <v>0</v>
      </c>
      <c r="M105" s="111">
        <v>0</v>
      </c>
      <c r="N105" s="108">
        <f t="shared" si="17"/>
        <v>0</v>
      </c>
      <c r="O105" s="42">
        <v>0</v>
      </c>
      <c r="P105" s="101">
        <v>0</v>
      </c>
      <c r="Q105" s="33">
        <v>0</v>
      </c>
      <c r="R105" s="34">
        <v>0</v>
      </c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14</v>
      </c>
      <c r="K106" s="39">
        <v>6</v>
      </c>
      <c r="L106" s="40">
        <v>8</v>
      </c>
      <c r="M106" s="111">
        <v>0</v>
      </c>
      <c r="N106" s="108">
        <f t="shared" si="17"/>
        <v>20</v>
      </c>
      <c r="O106" s="42">
        <v>12</v>
      </c>
      <c r="P106" s="101">
        <v>8</v>
      </c>
      <c r="Q106" s="33">
        <v>5</v>
      </c>
      <c r="R106" s="34">
        <v>3</v>
      </c>
      <c r="S106" s="39">
        <v>4</v>
      </c>
      <c r="T106" s="34">
        <v>5</v>
      </c>
      <c r="U106" s="42">
        <v>0</v>
      </c>
      <c r="V106" s="34">
        <v>0</v>
      </c>
      <c r="W106" s="101">
        <v>22</v>
      </c>
      <c r="X106" s="33">
        <v>5</v>
      </c>
      <c r="Y106" s="34">
        <v>3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23</v>
      </c>
      <c r="K107" s="39">
        <v>10</v>
      </c>
      <c r="L107" s="40">
        <v>13</v>
      </c>
      <c r="M107" s="111">
        <v>0</v>
      </c>
      <c r="N107" s="108">
        <f t="shared" si="17"/>
        <v>29</v>
      </c>
      <c r="O107" s="42">
        <v>0</v>
      </c>
      <c r="P107" s="101">
        <v>29</v>
      </c>
      <c r="Q107" s="33">
        <v>0</v>
      </c>
      <c r="R107" s="34">
        <v>9</v>
      </c>
      <c r="S107" s="39">
        <v>0</v>
      </c>
      <c r="T107" s="34">
        <v>16</v>
      </c>
      <c r="U107" s="42">
        <v>4</v>
      </c>
      <c r="V107" s="34">
        <v>36</v>
      </c>
      <c r="W107" s="101">
        <v>303</v>
      </c>
      <c r="X107" s="33">
        <v>0</v>
      </c>
      <c r="Y107" s="34">
        <v>10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102"/>
      <c r="AF107" s="103"/>
      <c r="AG107" s="29">
        <v>3</v>
      </c>
      <c r="AH107" s="31">
        <v>10</v>
      </c>
      <c r="AI107" s="28">
        <v>10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57</v>
      </c>
      <c r="K108" s="29">
        <v>54</v>
      </c>
      <c r="L108" s="31">
        <v>3</v>
      </c>
      <c r="M108" s="118">
        <v>0</v>
      </c>
      <c r="N108" s="108">
        <f t="shared" si="17"/>
        <v>57</v>
      </c>
      <c r="O108" s="119">
        <v>57</v>
      </c>
      <c r="P108" s="120">
        <v>0</v>
      </c>
      <c r="Q108" s="33">
        <v>6</v>
      </c>
      <c r="R108" s="34">
        <v>0</v>
      </c>
      <c r="S108" s="39">
        <v>49</v>
      </c>
      <c r="T108" s="34">
        <v>2</v>
      </c>
      <c r="U108" s="42">
        <v>20</v>
      </c>
      <c r="V108" s="34">
        <v>23</v>
      </c>
      <c r="W108" s="101">
        <v>0</v>
      </c>
      <c r="X108" s="33">
        <v>0</v>
      </c>
      <c r="Y108" s="34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239">
        <f t="shared" si="18"/>
        <v>0</v>
      </c>
      <c r="C109" s="113"/>
      <c r="D109" s="114"/>
      <c r="E109" s="114"/>
      <c r="F109" s="239">
        <f t="shared" si="16"/>
        <v>0</v>
      </c>
      <c r="G109" s="113"/>
      <c r="H109" s="114"/>
      <c r="I109" s="114"/>
      <c r="J109" s="239">
        <f t="shared" si="19"/>
        <v>117</v>
      </c>
      <c r="K109" s="113">
        <v>113</v>
      </c>
      <c r="L109" s="114">
        <v>4</v>
      </c>
      <c r="M109" s="116">
        <v>0</v>
      </c>
      <c r="N109" s="108">
        <f t="shared" si="17"/>
        <v>118</v>
      </c>
      <c r="O109" s="99">
        <v>0</v>
      </c>
      <c r="P109" s="100">
        <v>118</v>
      </c>
      <c r="Q109" s="33">
        <v>0</v>
      </c>
      <c r="R109" s="34">
        <v>5</v>
      </c>
      <c r="S109" s="39">
        <v>0</v>
      </c>
      <c r="T109" s="34">
        <v>75</v>
      </c>
      <c r="U109" s="42">
        <v>0</v>
      </c>
      <c r="V109" s="34">
        <v>0</v>
      </c>
      <c r="W109" s="41">
        <v>66</v>
      </c>
      <c r="X109" s="33">
        <v>0</v>
      </c>
      <c r="Y109" s="34">
        <v>63</v>
      </c>
      <c r="Z109" s="30">
        <v>0</v>
      </c>
      <c r="AA109" s="30">
        <v>0</v>
      </c>
      <c r="AB109" s="30">
        <v>27</v>
      </c>
      <c r="AC109" s="30">
        <v>0</v>
      </c>
      <c r="AD109" s="30">
        <v>0</v>
      </c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>
        <v>0</v>
      </c>
      <c r="L110" s="40">
        <v>0</v>
      </c>
      <c r="M110" s="111">
        <v>0</v>
      </c>
      <c r="N110" s="108">
        <f t="shared" si="17"/>
        <v>0</v>
      </c>
      <c r="O110" s="42">
        <v>0</v>
      </c>
      <c r="P110" s="101">
        <v>0</v>
      </c>
      <c r="Q110" s="33">
        <v>0</v>
      </c>
      <c r="R110" s="34">
        <v>0</v>
      </c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239">
        <f t="shared" si="18"/>
        <v>0</v>
      </c>
      <c r="C111" s="113"/>
      <c r="D111" s="114"/>
      <c r="E111" s="114"/>
      <c r="F111" s="239">
        <f t="shared" si="16"/>
        <v>0</v>
      </c>
      <c r="G111" s="113"/>
      <c r="H111" s="114"/>
      <c r="I111" s="114"/>
      <c r="J111" s="239">
        <f t="shared" si="19"/>
        <v>0</v>
      </c>
      <c r="K111" s="113">
        <v>0</v>
      </c>
      <c r="L111" s="114">
        <v>0</v>
      </c>
      <c r="M111" s="116">
        <v>0</v>
      </c>
      <c r="N111" s="108">
        <f t="shared" si="17"/>
        <v>0</v>
      </c>
      <c r="O111" s="99">
        <v>0</v>
      </c>
      <c r="P111" s="100">
        <v>0</v>
      </c>
      <c r="Q111" s="33">
        <v>0</v>
      </c>
      <c r="R111" s="34">
        <v>0</v>
      </c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>
        <v>0</v>
      </c>
      <c r="L112" s="40">
        <v>0</v>
      </c>
      <c r="M112" s="111">
        <v>0</v>
      </c>
      <c r="N112" s="108">
        <f t="shared" si="17"/>
        <v>0</v>
      </c>
      <c r="O112" s="42">
        <v>0</v>
      </c>
      <c r="P112" s="101">
        <v>0</v>
      </c>
      <c r="Q112" s="33">
        <v>0</v>
      </c>
      <c r="R112" s="34">
        <v>0</v>
      </c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>
        <v>0</v>
      </c>
      <c r="L113" s="40">
        <v>0</v>
      </c>
      <c r="M113" s="111">
        <v>0</v>
      </c>
      <c r="N113" s="108">
        <f t="shared" si="17"/>
        <v>0</v>
      </c>
      <c r="O113" s="42">
        <v>0</v>
      </c>
      <c r="P113" s="101">
        <v>0</v>
      </c>
      <c r="Q113" s="33">
        <v>0</v>
      </c>
      <c r="R113" s="34">
        <v>0</v>
      </c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239">
        <f t="shared" si="18"/>
        <v>0</v>
      </c>
      <c r="C114" s="113"/>
      <c r="D114" s="114"/>
      <c r="E114" s="114"/>
      <c r="F114" s="239">
        <f t="shared" si="16"/>
        <v>0</v>
      </c>
      <c r="G114" s="113"/>
      <c r="H114" s="114"/>
      <c r="I114" s="114"/>
      <c r="J114" s="239">
        <f t="shared" si="19"/>
        <v>0</v>
      </c>
      <c r="K114" s="113">
        <v>0</v>
      </c>
      <c r="L114" s="114">
        <v>0</v>
      </c>
      <c r="M114" s="116">
        <v>0</v>
      </c>
      <c r="N114" s="108">
        <f t="shared" si="17"/>
        <v>0</v>
      </c>
      <c r="O114" s="99">
        <v>0</v>
      </c>
      <c r="P114" s="100">
        <v>0</v>
      </c>
      <c r="Q114" s="33">
        <v>0</v>
      </c>
      <c r="R114" s="34">
        <v>0</v>
      </c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19</v>
      </c>
      <c r="K115" s="39">
        <v>13</v>
      </c>
      <c r="L115" s="40">
        <v>6</v>
      </c>
      <c r="M115" s="111">
        <v>0</v>
      </c>
      <c r="N115" s="108">
        <f t="shared" si="17"/>
        <v>20</v>
      </c>
      <c r="O115" s="42">
        <v>0</v>
      </c>
      <c r="P115" s="101">
        <v>20</v>
      </c>
      <c r="Q115" s="33">
        <v>0</v>
      </c>
      <c r="R115" s="34">
        <v>5</v>
      </c>
      <c r="S115" s="39">
        <v>0</v>
      </c>
      <c r="T115" s="34">
        <v>16</v>
      </c>
      <c r="U115" s="42">
        <v>0</v>
      </c>
      <c r="V115" s="34">
        <v>0</v>
      </c>
      <c r="W115" s="101">
        <v>0</v>
      </c>
      <c r="X115" s="33">
        <v>0</v>
      </c>
      <c r="Y115" s="34">
        <v>1</v>
      </c>
      <c r="Z115" s="30">
        <v>0</v>
      </c>
      <c r="AA115" s="30">
        <v>0</v>
      </c>
      <c r="AB115" s="30">
        <v>0</v>
      </c>
      <c r="AC115" s="30">
        <v>0</v>
      </c>
      <c r="AD115" s="30">
        <v>0</v>
      </c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4</v>
      </c>
      <c r="K116" s="105">
        <v>3</v>
      </c>
      <c r="L116" s="106">
        <v>1</v>
      </c>
      <c r="M116" s="107">
        <v>0</v>
      </c>
      <c r="N116" s="108">
        <f t="shared" si="17"/>
        <v>4</v>
      </c>
      <c r="O116" s="109">
        <v>0</v>
      </c>
      <c r="P116" s="110">
        <v>4</v>
      </c>
      <c r="Q116" s="33">
        <v>0</v>
      </c>
      <c r="R116" s="34">
        <v>0</v>
      </c>
      <c r="S116" s="39">
        <v>0</v>
      </c>
      <c r="T116" s="34">
        <v>3</v>
      </c>
      <c r="U116" s="42">
        <v>1</v>
      </c>
      <c r="V116" s="34">
        <v>1</v>
      </c>
      <c r="W116" s="101">
        <v>0</v>
      </c>
      <c r="X116" s="33">
        <v>0</v>
      </c>
      <c r="Y116" s="34">
        <v>0</v>
      </c>
      <c r="Z116" s="121">
        <v>0</v>
      </c>
      <c r="AA116" s="34">
        <v>0</v>
      </c>
      <c r="AB116" s="30">
        <v>0</v>
      </c>
      <c r="AC116" s="30">
        <v>0</v>
      </c>
      <c r="AD116" s="30">
        <v>0</v>
      </c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>
        <v>0</v>
      </c>
      <c r="L117" s="106">
        <v>0</v>
      </c>
      <c r="M117" s="107">
        <v>0</v>
      </c>
      <c r="N117" s="108">
        <f t="shared" si="17"/>
        <v>0</v>
      </c>
      <c r="O117" s="109">
        <v>0</v>
      </c>
      <c r="P117" s="110">
        <v>0</v>
      </c>
      <c r="Q117" s="33">
        <v>0</v>
      </c>
      <c r="R117" s="34">
        <v>0</v>
      </c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>
        <v>0</v>
      </c>
      <c r="AA117" s="34">
        <v>0</v>
      </c>
      <c r="AB117" s="30">
        <v>0</v>
      </c>
      <c r="AC117" s="30">
        <v>0</v>
      </c>
      <c r="AD117" s="30">
        <v>0</v>
      </c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>
        <v>0</v>
      </c>
      <c r="L118" s="106">
        <v>0</v>
      </c>
      <c r="M118" s="107">
        <v>0</v>
      </c>
      <c r="N118" s="108">
        <f t="shared" si="17"/>
        <v>0</v>
      </c>
      <c r="O118" s="109">
        <v>0</v>
      </c>
      <c r="P118" s="110">
        <v>0</v>
      </c>
      <c r="Q118" s="33">
        <v>0</v>
      </c>
      <c r="R118" s="34">
        <v>0</v>
      </c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>
        <v>0</v>
      </c>
      <c r="AA118" s="34">
        <v>0</v>
      </c>
      <c r="AB118" s="30">
        <v>0</v>
      </c>
      <c r="AC118" s="30">
        <v>0</v>
      </c>
      <c r="AD118" s="30">
        <v>0</v>
      </c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12</v>
      </c>
      <c r="K119" s="105">
        <v>8</v>
      </c>
      <c r="L119" s="106">
        <v>4</v>
      </c>
      <c r="M119" s="107">
        <v>0</v>
      </c>
      <c r="N119" s="108">
        <f t="shared" si="17"/>
        <v>12</v>
      </c>
      <c r="O119" s="109">
        <v>0</v>
      </c>
      <c r="P119" s="110">
        <v>12</v>
      </c>
      <c r="Q119" s="33">
        <v>0</v>
      </c>
      <c r="R119" s="34">
        <v>0</v>
      </c>
      <c r="S119" s="39">
        <v>0</v>
      </c>
      <c r="T119" s="34">
        <v>0</v>
      </c>
      <c r="U119" s="42">
        <v>4</v>
      </c>
      <c r="V119" s="34">
        <v>5</v>
      </c>
      <c r="W119" s="101">
        <v>38</v>
      </c>
      <c r="X119" s="33">
        <v>0</v>
      </c>
      <c r="Y119" s="34">
        <v>62</v>
      </c>
      <c r="Z119" s="121">
        <v>0</v>
      </c>
      <c r="AA119" s="34">
        <v>0</v>
      </c>
      <c r="AB119" s="30">
        <v>0</v>
      </c>
      <c r="AC119" s="30">
        <v>0</v>
      </c>
      <c r="AD119" s="30">
        <v>0</v>
      </c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22</v>
      </c>
      <c r="K120" s="105">
        <v>22</v>
      </c>
      <c r="L120" s="106">
        <v>0</v>
      </c>
      <c r="M120" s="107">
        <v>0</v>
      </c>
      <c r="N120" s="108">
        <f t="shared" si="17"/>
        <v>23</v>
      </c>
      <c r="O120" s="109">
        <v>0</v>
      </c>
      <c r="P120" s="110">
        <v>23</v>
      </c>
      <c r="Q120" s="33">
        <v>0</v>
      </c>
      <c r="R120" s="34">
        <v>10</v>
      </c>
      <c r="S120" s="39">
        <v>0</v>
      </c>
      <c r="T120" s="34">
        <v>6</v>
      </c>
      <c r="U120" s="42">
        <v>6</v>
      </c>
      <c r="V120" s="34">
        <v>8</v>
      </c>
      <c r="W120" s="101">
        <v>6</v>
      </c>
      <c r="X120" s="33">
        <v>0</v>
      </c>
      <c r="Y120" s="34">
        <v>4</v>
      </c>
      <c r="Z120" s="121">
        <v>0</v>
      </c>
      <c r="AA120" s="34">
        <v>0</v>
      </c>
      <c r="AB120" s="30">
        <v>0</v>
      </c>
      <c r="AC120" s="30">
        <v>0</v>
      </c>
      <c r="AD120" s="30">
        <v>0</v>
      </c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6</v>
      </c>
      <c r="K121" s="105">
        <v>5</v>
      </c>
      <c r="L121" s="106">
        <v>1</v>
      </c>
      <c r="M121" s="107">
        <v>0</v>
      </c>
      <c r="N121" s="108">
        <f t="shared" si="17"/>
        <v>6</v>
      </c>
      <c r="O121" s="109">
        <v>6</v>
      </c>
      <c r="P121" s="110">
        <v>0</v>
      </c>
      <c r="Q121" s="33">
        <v>0</v>
      </c>
      <c r="R121" s="34">
        <v>0</v>
      </c>
      <c r="S121" s="39">
        <v>0</v>
      </c>
      <c r="T121" s="34">
        <v>0</v>
      </c>
      <c r="U121" s="42">
        <v>0</v>
      </c>
      <c r="V121" s="34">
        <v>0</v>
      </c>
      <c r="W121" s="101">
        <v>9</v>
      </c>
      <c r="X121" s="33">
        <v>0</v>
      </c>
      <c r="Y121" s="34">
        <v>0</v>
      </c>
      <c r="Z121" s="121">
        <v>0</v>
      </c>
      <c r="AA121" s="34">
        <v>0</v>
      </c>
      <c r="AB121" s="30">
        <v>0</v>
      </c>
      <c r="AC121" s="30">
        <v>0</v>
      </c>
      <c r="AD121" s="30">
        <v>0</v>
      </c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30</v>
      </c>
      <c r="K122" s="105">
        <v>29</v>
      </c>
      <c r="L122" s="106">
        <v>1</v>
      </c>
      <c r="M122" s="107">
        <v>0</v>
      </c>
      <c r="N122" s="108">
        <f t="shared" si="17"/>
        <v>44</v>
      </c>
      <c r="O122" s="109">
        <v>0</v>
      </c>
      <c r="P122" s="110">
        <v>44</v>
      </c>
      <c r="Q122" s="33">
        <v>0</v>
      </c>
      <c r="R122" s="34">
        <v>8</v>
      </c>
      <c r="S122" s="39">
        <v>0</v>
      </c>
      <c r="T122" s="34">
        <v>69</v>
      </c>
      <c r="U122" s="42">
        <v>40</v>
      </c>
      <c r="V122" s="34">
        <v>29</v>
      </c>
      <c r="W122" s="101">
        <v>35</v>
      </c>
      <c r="X122" s="33">
        <v>0</v>
      </c>
      <c r="Y122" s="34">
        <v>5</v>
      </c>
      <c r="Z122" s="121">
        <v>0</v>
      </c>
      <c r="AA122" s="34">
        <v>0</v>
      </c>
      <c r="AB122" s="30">
        <v>0</v>
      </c>
      <c r="AC122" s="30">
        <v>0</v>
      </c>
      <c r="AD122" s="30">
        <v>0</v>
      </c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44</v>
      </c>
      <c r="K123" s="105">
        <v>30</v>
      </c>
      <c r="L123" s="106">
        <v>14</v>
      </c>
      <c r="M123" s="107">
        <v>0</v>
      </c>
      <c r="N123" s="108">
        <f t="shared" si="17"/>
        <v>44</v>
      </c>
      <c r="O123" s="109">
        <v>14</v>
      </c>
      <c r="P123" s="110">
        <v>30</v>
      </c>
      <c r="Q123" s="33">
        <v>3</v>
      </c>
      <c r="R123" s="34">
        <v>7</v>
      </c>
      <c r="S123" s="39">
        <v>6</v>
      </c>
      <c r="T123" s="34">
        <v>10</v>
      </c>
      <c r="U123" s="42">
        <v>3</v>
      </c>
      <c r="V123" s="34">
        <v>15</v>
      </c>
      <c r="W123" s="101">
        <v>128</v>
      </c>
      <c r="X123" s="33">
        <v>0</v>
      </c>
      <c r="Y123" s="34">
        <v>0</v>
      </c>
      <c r="Z123" s="121">
        <v>0</v>
      </c>
      <c r="AA123" s="34">
        <v>0</v>
      </c>
      <c r="AB123" s="30">
        <v>115</v>
      </c>
      <c r="AC123" s="30">
        <v>0</v>
      </c>
      <c r="AD123" s="30">
        <v>0</v>
      </c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56</v>
      </c>
      <c r="K124" s="39">
        <v>48</v>
      </c>
      <c r="L124" s="40">
        <v>8</v>
      </c>
      <c r="M124" s="111">
        <v>0</v>
      </c>
      <c r="N124" s="108">
        <f t="shared" si="17"/>
        <v>56</v>
      </c>
      <c r="O124" s="42">
        <v>22</v>
      </c>
      <c r="P124" s="101">
        <v>34</v>
      </c>
      <c r="Q124" s="33">
        <v>0</v>
      </c>
      <c r="R124" s="34">
        <v>0</v>
      </c>
      <c r="S124" s="39">
        <v>8</v>
      </c>
      <c r="T124" s="34">
        <v>12</v>
      </c>
      <c r="U124" s="42">
        <v>8</v>
      </c>
      <c r="V124" s="34">
        <v>16</v>
      </c>
      <c r="W124" s="101">
        <v>3</v>
      </c>
      <c r="X124" s="33">
        <v>0</v>
      </c>
      <c r="Y124" s="34">
        <v>0</v>
      </c>
      <c r="Z124" s="121">
        <v>0</v>
      </c>
      <c r="AA124" s="34">
        <v>0</v>
      </c>
      <c r="AB124" s="30">
        <v>0</v>
      </c>
      <c r="AC124" s="30">
        <v>0</v>
      </c>
      <c r="AD124" s="30">
        <v>0</v>
      </c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15</v>
      </c>
      <c r="K125" s="39">
        <v>13</v>
      </c>
      <c r="L125" s="40">
        <v>2</v>
      </c>
      <c r="M125" s="111">
        <v>0</v>
      </c>
      <c r="N125" s="108">
        <f t="shared" si="17"/>
        <v>15</v>
      </c>
      <c r="O125" s="42">
        <v>15</v>
      </c>
      <c r="P125" s="101">
        <v>0</v>
      </c>
      <c r="Q125" s="33">
        <v>1</v>
      </c>
      <c r="R125" s="34">
        <v>0</v>
      </c>
      <c r="S125" s="39">
        <v>9</v>
      </c>
      <c r="T125" s="34">
        <v>0</v>
      </c>
      <c r="U125" s="42">
        <v>0</v>
      </c>
      <c r="V125" s="34">
        <v>0</v>
      </c>
      <c r="W125" s="101">
        <v>1</v>
      </c>
      <c r="X125" s="33">
        <v>0</v>
      </c>
      <c r="Y125" s="34">
        <v>0</v>
      </c>
      <c r="Z125" s="121">
        <v>0</v>
      </c>
      <c r="AA125" s="34">
        <v>0</v>
      </c>
      <c r="AB125" s="30">
        <v>0</v>
      </c>
      <c r="AC125" s="30">
        <v>0</v>
      </c>
      <c r="AD125" s="30">
        <v>0</v>
      </c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239">
        <f t="shared" si="18"/>
        <v>0</v>
      </c>
      <c r="C126" s="113"/>
      <c r="D126" s="114"/>
      <c r="E126" s="114"/>
      <c r="F126" s="239">
        <f t="shared" si="16"/>
        <v>0</v>
      </c>
      <c r="G126" s="113"/>
      <c r="H126" s="114"/>
      <c r="I126" s="114"/>
      <c r="J126" s="239">
        <f t="shared" si="19"/>
        <v>73</v>
      </c>
      <c r="K126" s="113">
        <v>63</v>
      </c>
      <c r="L126" s="114">
        <v>10</v>
      </c>
      <c r="M126" s="116">
        <v>0</v>
      </c>
      <c r="N126" s="108">
        <f t="shared" si="17"/>
        <v>86</v>
      </c>
      <c r="O126" s="99">
        <v>0</v>
      </c>
      <c r="P126" s="100">
        <v>86</v>
      </c>
      <c r="Q126" s="33">
        <v>0</v>
      </c>
      <c r="R126" s="34">
        <v>9</v>
      </c>
      <c r="S126" s="39">
        <v>0</v>
      </c>
      <c r="T126" s="34">
        <v>36</v>
      </c>
      <c r="U126" s="42">
        <v>31</v>
      </c>
      <c r="V126" s="34">
        <v>40</v>
      </c>
      <c r="W126" s="101">
        <v>17</v>
      </c>
      <c r="X126" s="33">
        <v>0</v>
      </c>
      <c r="Y126" s="34">
        <v>43</v>
      </c>
      <c r="Z126" s="121">
        <v>0</v>
      </c>
      <c r="AA126" s="34">
        <v>0</v>
      </c>
      <c r="AB126" s="30">
        <v>15</v>
      </c>
      <c r="AC126" s="30">
        <v>0</v>
      </c>
      <c r="AD126" s="30">
        <v>11</v>
      </c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>
        <v>0</v>
      </c>
      <c r="L127" s="106">
        <v>0</v>
      </c>
      <c r="M127" s="107">
        <v>0</v>
      </c>
      <c r="N127" s="108">
        <f t="shared" si="17"/>
        <v>0</v>
      </c>
      <c r="O127" s="109">
        <v>0</v>
      </c>
      <c r="P127" s="110">
        <v>0</v>
      </c>
      <c r="Q127" s="33">
        <v>0</v>
      </c>
      <c r="R127" s="34">
        <v>0</v>
      </c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>
        <v>0</v>
      </c>
      <c r="AA127" s="34">
        <v>0</v>
      </c>
      <c r="AB127" s="30">
        <v>0</v>
      </c>
      <c r="AC127" s="30">
        <v>0</v>
      </c>
      <c r="AD127" s="30">
        <v>0</v>
      </c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21</v>
      </c>
      <c r="K128" s="105">
        <v>19</v>
      </c>
      <c r="L128" s="106">
        <v>2</v>
      </c>
      <c r="M128" s="107">
        <v>0</v>
      </c>
      <c r="N128" s="108">
        <f t="shared" si="17"/>
        <v>22</v>
      </c>
      <c r="O128" s="109">
        <v>0</v>
      </c>
      <c r="P128" s="110">
        <v>22</v>
      </c>
      <c r="Q128" s="33">
        <v>0</v>
      </c>
      <c r="R128" s="34">
        <v>0</v>
      </c>
      <c r="S128" s="39">
        <v>0</v>
      </c>
      <c r="T128" s="34">
        <v>0</v>
      </c>
      <c r="U128" s="42">
        <v>4</v>
      </c>
      <c r="V128" s="34">
        <v>8</v>
      </c>
      <c r="W128" s="101">
        <v>0</v>
      </c>
      <c r="X128" s="33">
        <v>0</v>
      </c>
      <c r="Y128" s="34">
        <v>21</v>
      </c>
      <c r="Z128" s="121">
        <v>0</v>
      </c>
      <c r="AA128" s="34">
        <v>0</v>
      </c>
      <c r="AB128" s="30">
        <v>0</v>
      </c>
      <c r="AC128" s="30">
        <v>0</v>
      </c>
      <c r="AD128" s="30">
        <v>0</v>
      </c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>
        <v>0</v>
      </c>
      <c r="T129" s="34">
        <v>0</v>
      </c>
      <c r="U129" s="42">
        <v>0</v>
      </c>
      <c r="V129" s="34">
        <v>0</v>
      </c>
      <c r="W129" s="101">
        <v>0</v>
      </c>
      <c r="X129" s="33">
        <v>0</v>
      </c>
      <c r="Y129" s="34">
        <v>0</v>
      </c>
      <c r="Z129" s="121">
        <v>0</v>
      </c>
      <c r="AA129" s="34">
        <v>0</v>
      </c>
      <c r="AB129" s="30">
        <v>0</v>
      </c>
      <c r="AC129" s="30">
        <v>0</v>
      </c>
      <c r="AD129" s="30">
        <v>0</v>
      </c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>
        <v>0</v>
      </c>
      <c r="T130" s="34">
        <v>0</v>
      </c>
      <c r="U130" s="42">
        <v>0</v>
      </c>
      <c r="V130" s="34">
        <v>0</v>
      </c>
      <c r="W130" s="101">
        <v>0</v>
      </c>
      <c r="X130" s="33">
        <v>0</v>
      </c>
      <c r="Y130" s="34">
        <v>0</v>
      </c>
      <c r="Z130" s="121">
        <v>0</v>
      </c>
      <c r="AA130" s="34">
        <v>0</v>
      </c>
      <c r="AB130" s="30">
        <v>0</v>
      </c>
      <c r="AC130" s="30">
        <v>0</v>
      </c>
      <c r="AD130" s="30">
        <v>0</v>
      </c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/>
      <c r="T131" s="34"/>
      <c r="U131" s="42"/>
      <c r="V131" s="34"/>
      <c r="W131" s="101"/>
      <c r="X131" s="33"/>
      <c r="Y131" s="34"/>
      <c r="Z131" s="121"/>
      <c r="AA131" s="34"/>
      <c r="AB131" s="30"/>
      <c r="AC131" s="30"/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/>
      <c r="T132" s="34"/>
      <c r="U132" s="42"/>
      <c r="V132" s="34"/>
      <c r="W132" s="101"/>
      <c r="X132" s="33"/>
      <c r="Y132" s="34"/>
      <c r="Z132" s="121"/>
      <c r="AA132" s="34"/>
      <c r="AB132" s="30"/>
      <c r="AC132" s="30"/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/>
      <c r="T133" s="34"/>
      <c r="U133" s="42"/>
      <c r="V133" s="34"/>
      <c r="W133" s="101"/>
      <c r="X133" s="33"/>
      <c r="Y133" s="34"/>
      <c r="Z133" s="121"/>
      <c r="AA133" s="34"/>
      <c r="AB133" s="121"/>
      <c r="AC133" s="121"/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/>
      <c r="T134" s="30"/>
      <c r="U134" s="119"/>
      <c r="V134" s="30"/>
      <c r="W134" s="120">
        <v>451</v>
      </c>
      <c r="X134" s="33"/>
      <c r="Y134" s="34"/>
      <c r="Z134" s="28"/>
      <c r="AA134" s="28"/>
      <c r="AB134" s="28"/>
      <c r="AC134" s="28"/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6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/>
      <c r="T135" s="58"/>
      <c r="U135" s="63"/>
      <c r="V135" s="58"/>
      <c r="W135" s="127"/>
      <c r="X135" s="60"/>
      <c r="Y135" s="58"/>
      <c r="Z135" s="59"/>
      <c r="AA135" s="59"/>
      <c r="AB135" s="59"/>
      <c r="AC135" s="59"/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712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1113</v>
      </c>
      <c r="K136" s="71">
        <f t="shared" si="20"/>
        <v>967</v>
      </c>
      <c r="L136" s="67">
        <f t="shared" si="20"/>
        <v>146</v>
      </c>
      <c r="M136" s="67">
        <f t="shared" si="20"/>
        <v>0</v>
      </c>
      <c r="N136" s="131">
        <f>SUM(N76:N135)</f>
        <v>1178</v>
      </c>
      <c r="O136" s="66">
        <f t="shared" si="20"/>
        <v>251</v>
      </c>
      <c r="P136" s="69">
        <f t="shared" si="20"/>
        <v>927</v>
      </c>
      <c r="Q136" s="71">
        <f t="shared" si="20"/>
        <v>29</v>
      </c>
      <c r="R136" s="132">
        <f>SUM(R76:R135)</f>
        <v>142</v>
      </c>
      <c r="S136" s="713">
        <f>SUM(S76:S135)</f>
        <v>104</v>
      </c>
      <c r="T136" s="714">
        <f>SUM(T76:T135)</f>
        <v>389</v>
      </c>
      <c r="U136" s="66">
        <f t="shared" si="20"/>
        <v>278</v>
      </c>
      <c r="V136" s="68">
        <f t="shared" si="20"/>
        <v>380</v>
      </c>
      <c r="W136" s="132">
        <f>SUM(W76:W135)</f>
        <v>3399</v>
      </c>
      <c r="X136" s="70">
        <f t="shared" ref="X136:AI136" si="21">SUM(X76:X135)</f>
        <v>5</v>
      </c>
      <c r="Y136" s="68">
        <f t="shared" si="21"/>
        <v>422</v>
      </c>
      <c r="Z136" s="132">
        <f t="shared" si="21"/>
        <v>0</v>
      </c>
      <c r="AA136" s="132">
        <f t="shared" si="21"/>
        <v>0</v>
      </c>
      <c r="AB136" s="132">
        <f t="shared" si="21"/>
        <v>157</v>
      </c>
      <c r="AC136" s="132">
        <f t="shared" si="21"/>
        <v>0</v>
      </c>
      <c r="AD136" s="135">
        <f t="shared" si="21"/>
        <v>279</v>
      </c>
      <c r="AE136" s="136">
        <f t="shared" si="21"/>
        <v>0</v>
      </c>
      <c r="AF136" s="137">
        <f t="shared" si="21"/>
        <v>0</v>
      </c>
      <c r="AG136" s="136">
        <f t="shared" si="21"/>
        <v>3</v>
      </c>
      <c r="AH136" s="138">
        <f t="shared" si="21"/>
        <v>10</v>
      </c>
      <c r="AI136" s="139">
        <f t="shared" si="21"/>
        <v>10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235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715" t="s">
        <v>127</v>
      </c>
      <c r="B138" s="366" t="s">
        <v>99</v>
      </c>
      <c r="C138" s="701" t="s">
        <v>13</v>
      </c>
      <c r="D138" s="736" t="s">
        <v>14</v>
      </c>
      <c r="E138" s="716" t="s">
        <v>15</v>
      </c>
      <c r="F138" s="716" t="s">
        <v>16</v>
      </c>
      <c r="G138" s="716" t="s">
        <v>17</v>
      </c>
      <c r="H138" s="717" t="s">
        <v>18</v>
      </c>
      <c r="I138" s="717" t="s">
        <v>19</v>
      </c>
      <c r="J138" s="717" t="s">
        <v>20</v>
      </c>
      <c r="K138" s="717" t="s">
        <v>21</v>
      </c>
      <c r="L138" s="717" t="s">
        <v>22</v>
      </c>
      <c r="M138" s="717" t="s">
        <v>23</v>
      </c>
      <c r="N138" s="717" t="s">
        <v>24</v>
      </c>
      <c r="O138" s="717" t="s">
        <v>25</v>
      </c>
      <c r="P138" s="717" t="s">
        <v>26</v>
      </c>
      <c r="Q138" s="717" t="s">
        <v>27</v>
      </c>
      <c r="R138" s="717" t="s">
        <v>28</v>
      </c>
      <c r="S138" s="718" t="s">
        <v>128</v>
      </c>
      <c r="T138" s="746" t="s">
        <v>129</v>
      </c>
      <c r="U138" s="746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719" t="s">
        <v>131</v>
      </c>
      <c r="B139" s="720">
        <f>SUM(C139:S139)</f>
        <v>0</v>
      </c>
      <c r="C139" s="708">
        <v>0</v>
      </c>
      <c r="D139" s="711"/>
      <c r="E139" s="711"/>
      <c r="F139" s="711"/>
      <c r="G139" s="711"/>
      <c r="H139" s="711"/>
      <c r="I139" s="711"/>
      <c r="J139" s="711"/>
      <c r="K139" s="711"/>
      <c r="L139" s="711"/>
      <c r="M139" s="711"/>
      <c r="N139" s="711"/>
      <c r="O139" s="711"/>
      <c r="P139" s="711"/>
      <c r="Q139" s="711"/>
      <c r="R139" s="711"/>
      <c r="S139" s="721"/>
      <c r="T139" s="722"/>
      <c r="U139" s="722"/>
      <c r="V139" s="240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217</v>
      </c>
      <c r="C140" s="39">
        <v>3</v>
      </c>
      <c r="D140" s="40">
        <v>9</v>
      </c>
      <c r="E140" s="40">
        <v>18</v>
      </c>
      <c r="F140" s="40">
        <v>9</v>
      </c>
      <c r="G140" s="40">
        <v>3</v>
      </c>
      <c r="H140" s="40">
        <v>7</v>
      </c>
      <c r="I140" s="40">
        <v>4</v>
      </c>
      <c r="J140" s="40">
        <v>7</v>
      </c>
      <c r="K140" s="40">
        <v>8</v>
      </c>
      <c r="L140" s="40">
        <v>14</v>
      </c>
      <c r="M140" s="40">
        <v>16</v>
      </c>
      <c r="N140" s="40">
        <v>23</v>
      </c>
      <c r="O140" s="40">
        <v>34</v>
      </c>
      <c r="P140" s="40">
        <v>28</v>
      </c>
      <c r="Q140" s="40">
        <v>15</v>
      </c>
      <c r="R140" s="40">
        <v>10</v>
      </c>
      <c r="S140" s="151">
        <v>9</v>
      </c>
      <c r="T140" s="41">
        <v>0</v>
      </c>
      <c r="U140" s="41">
        <v>0</v>
      </c>
      <c r="V140" s="240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308</v>
      </c>
      <c r="C141" s="39">
        <v>0</v>
      </c>
      <c r="D141" s="40">
        <v>0</v>
      </c>
      <c r="E141" s="40">
        <v>0</v>
      </c>
      <c r="F141" s="40">
        <v>4</v>
      </c>
      <c r="G141" s="40">
        <v>1</v>
      </c>
      <c r="H141" s="40">
        <v>5</v>
      </c>
      <c r="I141" s="40">
        <v>10</v>
      </c>
      <c r="J141" s="40">
        <v>12</v>
      </c>
      <c r="K141" s="40">
        <v>22</v>
      </c>
      <c r="L141" s="40">
        <v>35</v>
      </c>
      <c r="M141" s="40">
        <v>37</v>
      </c>
      <c r="N141" s="40">
        <v>44</v>
      </c>
      <c r="O141" s="40">
        <v>42</v>
      </c>
      <c r="P141" s="40">
        <v>27</v>
      </c>
      <c r="Q141" s="40">
        <v>33</v>
      </c>
      <c r="R141" s="40">
        <v>19</v>
      </c>
      <c r="S141" s="151">
        <v>17</v>
      </c>
      <c r="T141" s="41">
        <v>0</v>
      </c>
      <c r="U141" s="41">
        <v>0</v>
      </c>
      <c r="V141" s="240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180</v>
      </c>
      <c r="C142" s="39">
        <v>0</v>
      </c>
      <c r="D142" s="40">
        <v>0</v>
      </c>
      <c r="E142" s="40">
        <v>0</v>
      </c>
      <c r="F142" s="40">
        <v>2</v>
      </c>
      <c r="G142" s="40">
        <v>25</v>
      </c>
      <c r="H142" s="40">
        <v>39</v>
      </c>
      <c r="I142" s="40">
        <v>57</v>
      </c>
      <c r="J142" s="40">
        <v>37</v>
      </c>
      <c r="K142" s="40">
        <v>18</v>
      </c>
      <c r="L142" s="40">
        <v>2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40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6</v>
      </c>
      <c r="C143" s="39">
        <v>0</v>
      </c>
      <c r="D143" s="40">
        <v>0</v>
      </c>
      <c r="E143" s="40">
        <v>0</v>
      </c>
      <c r="F143" s="40">
        <v>0</v>
      </c>
      <c r="G143" s="40">
        <v>0</v>
      </c>
      <c r="H143" s="40">
        <v>0</v>
      </c>
      <c r="I143" s="40">
        <v>0</v>
      </c>
      <c r="J143" s="40">
        <v>6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151">
        <v>0</v>
      </c>
      <c r="T143" s="41">
        <v>0</v>
      </c>
      <c r="U143" s="41">
        <v>0</v>
      </c>
      <c r="V143" s="240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292</v>
      </c>
      <c r="C144" s="39">
        <v>0</v>
      </c>
      <c r="D144" s="40">
        <v>0</v>
      </c>
      <c r="E144" s="40">
        <v>0</v>
      </c>
      <c r="F144" s="40">
        <v>0</v>
      </c>
      <c r="G144" s="40">
        <v>1</v>
      </c>
      <c r="H144" s="40">
        <v>1</v>
      </c>
      <c r="I144" s="40">
        <v>1</v>
      </c>
      <c r="J144" s="40">
        <v>6</v>
      </c>
      <c r="K144" s="40">
        <v>6</v>
      </c>
      <c r="L144" s="40">
        <v>11</v>
      </c>
      <c r="M144" s="40">
        <v>28</v>
      </c>
      <c r="N144" s="40">
        <v>28</v>
      </c>
      <c r="O144" s="40">
        <v>52</v>
      </c>
      <c r="P144" s="40">
        <v>46</v>
      </c>
      <c r="Q144" s="40">
        <v>51</v>
      </c>
      <c r="R144" s="40">
        <v>61</v>
      </c>
      <c r="S144" s="151">
        <v>0</v>
      </c>
      <c r="T144" s="41">
        <v>0</v>
      </c>
      <c r="U144" s="41">
        <v>0</v>
      </c>
      <c r="V144" s="240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215</v>
      </c>
      <c r="C145" s="39">
        <v>0</v>
      </c>
      <c r="D145" s="40">
        <v>0</v>
      </c>
      <c r="E145" s="40">
        <v>0</v>
      </c>
      <c r="F145" s="40">
        <v>0</v>
      </c>
      <c r="G145" s="40">
        <v>1</v>
      </c>
      <c r="H145" s="40">
        <v>1</v>
      </c>
      <c r="I145" s="40">
        <v>1</v>
      </c>
      <c r="J145" s="40">
        <v>2</v>
      </c>
      <c r="K145" s="40">
        <v>6</v>
      </c>
      <c r="L145" s="40">
        <v>14</v>
      </c>
      <c r="M145" s="40">
        <v>12</v>
      </c>
      <c r="N145" s="40">
        <v>11</v>
      </c>
      <c r="O145" s="40">
        <v>29</v>
      </c>
      <c r="P145" s="40">
        <v>35</v>
      </c>
      <c r="Q145" s="40">
        <v>23</v>
      </c>
      <c r="R145" s="40">
        <v>35</v>
      </c>
      <c r="S145" s="151">
        <v>45</v>
      </c>
      <c r="T145" s="41">
        <v>0</v>
      </c>
      <c r="U145" s="41">
        <v>0</v>
      </c>
      <c r="V145" s="240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40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282</v>
      </c>
      <c r="C147" s="39">
        <v>0</v>
      </c>
      <c r="D147" s="40">
        <v>0</v>
      </c>
      <c r="E147" s="40">
        <v>0</v>
      </c>
      <c r="F147" s="40">
        <v>1</v>
      </c>
      <c r="G147" s="40">
        <v>9</v>
      </c>
      <c r="H147" s="40">
        <v>31</v>
      </c>
      <c r="I147" s="40">
        <v>42</v>
      </c>
      <c r="J147" s="40">
        <v>43</v>
      </c>
      <c r="K147" s="40">
        <v>36</v>
      </c>
      <c r="L147" s="40">
        <v>25</v>
      </c>
      <c r="M147" s="40">
        <v>29</v>
      </c>
      <c r="N147" s="40">
        <v>27</v>
      </c>
      <c r="O147" s="40">
        <v>23</v>
      </c>
      <c r="P147" s="40">
        <v>11</v>
      </c>
      <c r="Q147" s="40">
        <v>1</v>
      </c>
      <c r="R147" s="40">
        <v>2</v>
      </c>
      <c r="S147" s="151">
        <v>2</v>
      </c>
      <c r="T147" s="41">
        <v>0</v>
      </c>
      <c r="U147" s="41">
        <v>0</v>
      </c>
      <c r="V147" s="240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40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133</v>
      </c>
      <c r="C149" s="39">
        <v>2</v>
      </c>
      <c r="D149" s="40">
        <v>27</v>
      </c>
      <c r="E149" s="40">
        <v>59</v>
      </c>
      <c r="F149" s="40">
        <v>44</v>
      </c>
      <c r="G149" s="40">
        <v>1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40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56</v>
      </c>
      <c r="C150" s="39">
        <v>42</v>
      </c>
      <c r="D150" s="40">
        <v>8</v>
      </c>
      <c r="E150" s="40">
        <v>3</v>
      </c>
      <c r="F150" s="40">
        <v>3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40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26</v>
      </c>
      <c r="C151" s="39">
        <v>0</v>
      </c>
      <c r="D151" s="40">
        <v>0</v>
      </c>
      <c r="E151" s="40">
        <v>0</v>
      </c>
      <c r="F151" s="40">
        <v>0</v>
      </c>
      <c r="G151" s="40">
        <v>5</v>
      </c>
      <c r="H151" s="40">
        <v>6</v>
      </c>
      <c r="I151" s="40">
        <v>4</v>
      </c>
      <c r="J151" s="40">
        <v>2</v>
      </c>
      <c r="K151" s="40">
        <v>1</v>
      </c>
      <c r="L151" s="40">
        <v>2</v>
      </c>
      <c r="M151" s="40">
        <v>5</v>
      </c>
      <c r="N151" s="40">
        <v>0</v>
      </c>
      <c r="O151" s="40">
        <v>0</v>
      </c>
      <c r="P151" s="40">
        <v>0</v>
      </c>
      <c r="Q151" s="40">
        <v>1</v>
      </c>
      <c r="R151" s="40">
        <v>0</v>
      </c>
      <c r="S151" s="151">
        <v>0</v>
      </c>
      <c r="T151" s="41">
        <v>3</v>
      </c>
      <c r="U151" s="41">
        <v>0</v>
      </c>
      <c r="V151" s="240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21</v>
      </c>
      <c r="C152" s="39">
        <v>0</v>
      </c>
      <c r="D152" s="40">
        <v>0</v>
      </c>
      <c r="E152" s="40">
        <v>0</v>
      </c>
      <c r="F152" s="40">
        <v>0</v>
      </c>
      <c r="G152" s="40">
        <v>2</v>
      </c>
      <c r="H152" s="40">
        <v>4</v>
      </c>
      <c r="I152" s="40">
        <v>1</v>
      </c>
      <c r="J152" s="40">
        <v>2</v>
      </c>
      <c r="K152" s="40">
        <v>2</v>
      </c>
      <c r="L152" s="40">
        <v>2</v>
      </c>
      <c r="M152" s="40">
        <v>3</v>
      </c>
      <c r="N152" s="40">
        <v>1</v>
      </c>
      <c r="O152" s="40">
        <v>0</v>
      </c>
      <c r="P152" s="40">
        <v>2</v>
      </c>
      <c r="Q152" s="40">
        <v>1</v>
      </c>
      <c r="R152" s="40">
        <v>1</v>
      </c>
      <c r="S152" s="151">
        <v>0</v>
      </c>
      <c r="T152" s="41">
        <v>0</v>
      </c>
      <c r="U152" s="41">
        <v>0</v>
      </c>
      <c r="V152" s="240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242</v>
      </c>
      <c r="C153" s="39">
        <v>0</v>
      </c>
      <c r="D153" s="40">
        <v>0</v>
      </c>
      <c r="E153" s="40">
        <v>0</v>
      </c>
      <c r="F153" s="40">
        <v>0</v>
      </c>
      <c r="G153" s="40">
        <v>10</v>
      </c>
      <c r="H153" s="40">
        <v>16</v>
      </c>
      <c r="I153" s="40">
        <v>36</v>
      </c>
      <c r="J153" s="40">
        <v>33</v>
      </c>
      <c r="K153" s="40">
        <v>28</v>
      </c>
      <c r="L153" s="40">
        <v>22</v>
      </c>
      <c r="M153" s="40">
        <v>26</v>
      </c>
      <c r="N153" s="40">
        <v>26</v>
      </c>
      <c r="O153" s="40">
        <v>28</v>
      </c>
      <c r="P153" s="40">
        <v>9</v>
      </c>
      <c r="Q153" s="40">
        <v>6</v>
      </c>
      <c r="R153" s="40">
        <v>2</v>
      </c>
      <c r="S153" s="151">
        <v>0</v>
      </c>
      <c r="T153" s="41">
        <v>0</v>
      </c>
      <c r="U153" s="41">
        <v>0</v>
      </c>
      <c r="V153" s="240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40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696">
        <f>SUM(B139:B154)</f>
        <v>1978</v>
      </c>
      <c r="C155" s="71">
        <f t="shared" ref="C155:T155" si="32">SUM(C139:C154)</f>
        <v>47</v>
      </c>
      <c r="D155" s="67">
        <f t="shared" si="32"/>
        <v>44</v>
      </c>
      <c r="E155" s="67">
        <f t="shared" si="32"/>
        <v>80</v>
      </c>
      <c r="F155" s="67">
        <f t="shared" si="32"/>
        <v>63</v>
      </c>
      <c r="G155" s="67">
        <f t="shared" si="32"/>
        <v>58</v>
      </c>
      <c r="H155" s="67">
        <f>SUM(H139:H154)</f>
        <v>110</v>
      </c>
      <c r="I155" s="67">
        <f t="shared" si="32"/>
        <v>156</v>
      </c>
      <c r="J155" s="67">
        <f t="shared" si="32"/>
        <v>150</v>
      </c>
      <c r="K155" s="67">
        <f t="shared" si="32"/>
        <v>127</v>
      </c>
      <c r="L155" s="67">
        <f t="shared" si="32"/>
        <v>127</v>
      </c>
      <c r="M155" s="67">
        <f t="shared" si="32"/>
        <v>156</v>
      </c>
      <c r="N155" s="67">
        <f t="shared" si="32"/>
        <v>160</v>
      </c>
      <c r="O155" s="67">
        <f t="shared" si="32"/>
        <v>208</v>
      </c>
      <c r="P155" s="67">
        <f t="shared" si="32"/>
        <v>158</v>
      </c>
      <c r="Q155" s="67">
        <f t="shared" si="32"/>
        <v>131</v>
      </c>
      <c r="R155" s="67">
        <f t="shared" si="32"/>
        <v>130</v>
      </c>
      <c r="S155" s="159">
        <f t="shared" si="32"/>
        <v>73</v>
      </c>
      <c r="T155" s="132">
        <f t="shared" si="32"/>
        <v>3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8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099" t="s">
        <v>150</v>
      </c>
      <c r="G157" s="1131"/>
      <c r="H157" s="1131"/>
      <c r="I157" s="1131"/>
      <c r="J157" s="1131"/>
      <c r="K157" s="1131"/>
      <c r="L157" s="1131"/>
      <c r="M157" s="1131"/>
      <c r="N157" s="1131"/>
      <c r="O157" s="1131"/>
      <c r="P157" s="1131"/>
      <c r="Q157" s="1131"/>
      <c r="R157" s="1131"/>
      <c r="S157" s="1131"/>
      <c r="T157" s="1131"/>
      <c r="U157" s="1131"/>
      <c r="V157" s="1131"/>
      <c r="W157" s="1131"/>
      <c r="X157" s="1131"/>
      <c r="Y157" s="1131"/>
      <c r="Z157" s="1131"/>
      <c r="AA157" s="1131"/>
      <c r="AB157" s="1131"/>
      <c r="AC157" s="1131"/>
      <c r="AD157" s="1131"/>
      <c r="AE157" s="1131"/>
      <c r="AF157" s="1131"/>
      <c r="AG157" s="1131"/>
      <c r="AH157" s="1131"/>
      <c r="AI157" s="1131"/>
      <c r="AJ157" s="1131"/>
      <c r="AK157" s="1131"/>
      <c r="AL157" s="1131"/>
      <c r="AM157" s="1133"/>
      <c r="AN157" s="917" t="s">
        <v>9</v>
      </c>
      <c r="AO157" s="917" t="s">
        <v>151</v>
      </c>
      <c r="AP157" s="1005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1022"/>
      <c r="B158" s="946"/>
      <c r="C158" s="947"/>
      <c r="D158" s="950"/>
      <c r="E158" s="948"/>
      <c r="F158" s="1104" t="s">
        <v>13</v>
      </c>
      <c r="G158" s="1134"/>
      <c r="H158" s="1104" t="s">
        <v>14</v>
      </c>
      <c r="I158" s="1134"/>
      <c r="J158" s="1104" t="s">
        <v>15</v>
      </c>
      <c r="K158" s="1134"/>
      <c r="L158" s="1104" t="s">
        <v>16</v>
      </c>
      <c r="M158" s="1134"/>
      <c r="N158" s="1104" t="s">
        <v>17</v>
      </c>
      <c r="O158" s="1134"/>
      <c r="P158" s="1099" t="s">
        <v>18</v>
      </c>
      <c r="Q158" s="1130"/>
      <c r="R158" s="1099" t="s">
        <v>19</v>
      </c>
      <c r="S158" s="1130"/>
      <c r="T158" s="1099" t="s">
        <v>20</v>
      </c>
      <c r="U158" s="1130"/>
      <c r="V158" s="1099" t="s">
        <v>21</v>
      </c>
      <c r="W158" s="1130"/>
      <c r="X158" s="1099" t="s">
        <v>22</v>
      </c>
      <c r="Y158" s="1130"/>
      <c r="Z158" s="1099" t="s">
        <v>23</v>
      </c>
      <c r="AA158" s="1130"/>
      <c r="AB158" s="1099" t="s">
        <v>24</v>
      </c>
      <c r="AC158" s="1130"/>
      <c r="AD158" s="1099" t="s">
        <v>25</v>
      </c>
      <c r="AE158" s="1130"/>
      <c r="AF158" s="1099" t="s">
        <v>26</v>
      </c>
      <c r="AG158" s="1130"/>
      <c r="AH158" s="1099" t="s">
        <v>27</v>
      </c>
      <c r="AI158" s="1130"/>
      <c r="AJ158" s="1099" t="s">
        <v>28</v>
      </c>
      <c r="AK158" s="1130"/>
      <c r="AL158" s="1099" t="s">
        <v>29</v>
      </c>
      <c r="AM158" s="1133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723" t="s">
        <v>154</v>
      </c>
      <c r="D159" s="717" t="s">
        <v>30</v>
      </c>
      <c r="E159" s="747" t="s">
        <v>31</v>
      </c>
      <c r="F159" s="442" t="s">
        <v>30</v>
      </c>
      <c r="G159" s="362" t="s">
        <v>31</v>
      </c>
      <c r="H159" s="442" t="s">
        <v>30</v>
      </c>
      <c r="I159" s="362" t="s">
        <v>31</v>
      </c>
      <c r="J159" s="442" t="s">
        <v>30</v>
      </c>
      <c r="K159" s="362" t="s">
        <v>31</v>
      </c>
      <c r="L159" s="442" t="s">
        <v>30</v>
      </c>
      <c r="M159" s="362" t="s">
        <v>31</v>
      </c>
      <c r="N159" s="442" t="s">
        <v>30</v>
      </c>
      <c r="O159" s="362" t="s">
        <v>31</v>
      </c>
      <c r="P159" s="442" t="s">
        <v>30</v>
      </c>
      <c r="Q159" s="362" t="s">
        <v>31</v>
      </c>
      <c r="R159" s="442" t="s">
        <v>30</v>
      </c>
      <c r="S159" s="362" t="s">
        <v>31</v>
      </c>
      <c r="T159" s="442" t="s">
        <v>30</v>
      </c>
      <c r="U159" s="362" t="s">
        <v>31</v>
      </c>
      <c r="V159" s="442" t="s">
        <v>30</v>
      </c>
      <c r="W159" s="362" t="s">
        <v>31</v>
      </c>
      <c r="X159" s="442" t="s">
        <v>30</v>
      </c>
      <c r="Y159" s="362" t="s">
        <v>31</v>
      </c>
      <c r="Z159" s="442" t="s">
        <v>30</v>
      </c>
      <c r="AA159" s="362" t="s">
        <v>31</v>
      </c>
      <c r="AB159" s="442" t="s">
        <v>30</v>
      </c>
      <c r="AC159" s="362" t="s">
        <v>31</v>
      </c>
      <c r="AD159" s="442" t="s">
        <v>30</v>
      </c>
      <c r="AE159" s="362" t="s">
        <v>31</v>
      </c>
      <c r="AF159" s="442" t="s">
        <v>30</v>
      </c>
      <c r="AG159" s="362" t="s">
        <v>31</v>
      </c>
      <c r="AH159" s="442" t="s">
        <v>30</v>
      </c>
      <c r="AI159" s="362" t="s">
        <v>31</v>
      </c>
      <c r="AJ159" s="442" t="s">
        <v>30</v>
      </c>
      <c r="AK159" s="362" t="s">
        <v>31</v>
      </c>
      <c r="AL159" s="442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724">
        <f>SUM(D160+E160)</f>
        <v>1053</v>
      </c>
      <c r="D160" s="748">
        <f>SUM(F160+H160+J160+L160+N160+P160+R160+T160+V160+X160+Z160+AB160+AD160+AF160+AH160+AJ160+AL160)</f>
        <v>495</v>
      </c>
      <c r="E160" s="168">
        <f>SUM(G160+I160+K160+M160+O160+Q160+S160+U160+W160+Y160+AA160+AC160+AE160+AG160+AI160+AK160+AM160)</f>
        <v>558</v>
      </c>
      <c r="F160" s="456">
        <v>2</v>
      </c>
      <c r="G160" s="169">
        <v>5</v>
      </c>
      <c r="H160" s="456">
        <v>3</v>
      </c>
      <c r="I160" s="169">
        <v>2</v>
      </c>
      <c r="J160" s="456">
        <v>8</v>
      </c>
      <c r="K160" s="455">
        <v>7</v>
      </c>
      <c r="L160" s="456">
        <v>6</v>
      </c>
      <c r="M160" s="455">
        <v>10</v>
      </c>
      <c r="N160" s="456">
        <v>4</v>
      </c>
      <c r="O160" s="455">
        <v>8</v>
      </c>
      <c r="P160" s="456">
        <v>3</v>
      </c>
      <c r="Q160" s="455">
        <v>9</v>
      </c>
      <c r="R160" s="456">
        <v>2</v>
      </c>
      <c r="S160" s="455">
        <v>13</v>
      </c>
      <c r="T160" s="456">
        <v>4</v>
      </c>
      <c r="U160" s="455">
        <v>17</v>
      </c>
      <c r="V160" s="456">
        <v>14</v>
      </c>
      <c r="W160" s="455">
        <v>25</v>
      </c>
      <c r="X160" s="456">
        <v>18</v>
      </c>
      <c r="Y160" s="455">
        <v>29</v>
      </c>
      <c r="Z160" s="456">
        <v>12</v>
      </c>
      <c r="AA160" s="455">
        <v>35</v>
      </c>
      <c r="AB160" s="456">
        <v>42</v>
      </c>
      <c r="AC160" s="455">
        <v>44</v>
      </c>
      <c r="AD160" s="456">
        <v>55</v>
      </c>
      <c r="AE160" s="455">
        <v>63</v>
      </c>
      <c r="AF160" s="456">
        <v>88</v>
      </c>
      <c r="AG160" s="455">
        <v>73</v>
      </c>
      <c r="AH160" s="456">
        <v>83</v>
      </c>
      <c r="AI160" s="455">
        <v>68</v>
      </c>
      <c r="AJ160" s="456">
        <v>79</v>
      </c>
      <c r="AK160" s="455">
        <v>67</v>
      </c>
      <c r="AL160" s="445">
        <v>72</v>
      </c>
      <c r="AM160" s="457">
        <v>83</v>
      </c>
      <c r="AN160" s="169">
        <v>1053</v>
      </c>
      <c r="AO160" s="474">
        <v>406</v>
      </c>
      <c r="AP160" s="327">
        <v>0</v>
      </c>
      <c r="AQ160" s="169">
        <v>0</v>
      </c>
      <c r="AR160" s="240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034" t="s">
        <v>156</v>
      </c>
      <c r="B161" s="719" t="s">
        <v>157</v>
      </c>
      <c r="C161" s="170">
        <f>SUM(D161:E161)</f>
        <v>144</v>
      </c>
      <c r="D161" s="725"/>
      <c r="E161" s="726">
        <f>SUM(K161+M161+O161+Q161+S161+U161+W161+Y161+AA161+AC161+AE161+AG161+AI161+AK161+AM161)</f>
        <v>144</v>
      </c>
      <c r="F161" s="727"/>
      <c r="G161" s="728"/>
      <c r="H161" s="727"/>
      <c r="I161" s="728"/>
      <c r="J161" s="727"/>
      <c r="K161" s="709"/>
      <c r="L161" s="727"/>
      <c r="M161" s="709">
        <v>3</v>
      </c>
      <c r="N161" s="727"/>
      <c r="O161" s="709">
        <v>21</v>
      </c>
      <c r="P161" s="727"/>
      <c r="Q161" s="709">
        <v>27</v>
      </c>
      <c r="R161" s="727"/>
      <c r="S161" s="709">
        <v>48</v>
      </c>
      <c r="T161" s="727"/>
      <c r="U161" s="709">
        <v>31</v>
      </c>
      <c r="V161" s="727"/>
      <c r="W161" s="709">
        <v>13</v>
      </c>
      <c r="X161" s="727"/>
      <c r="Y161" s="709">
        <v>1</v>
      </c>
      <c r="Z161" s="727"/>
      <c r="AA161" s="709"/>
      <c r="AB161" s="727"/>
      <c r="AC161" s="709"/>
      <c r="AD161" s="727"/>
      <c r="AE161" s="709"/>
      <c r="AF161" s="727"/>
      <c r="AG161" s="709"/>
      <c r="AH161" s="727"/>
      <c r="AI161" s="709"/>
      <c r="AJ161" s="727"/>
      <c r="AK161" s="709"/>
      <c r="AL161" s="727"/>
      <c r="AM161" s="721"/>
      <c r="AN161" s="722">
        <v>144</v>
      </c>
      <c r="AO161" s="729"/>
      <c r="AP161" s="710">
        <v>0</v>
      </c>
      <c r="AQ161" s="722">
        <v>0</v>
      </c>
      <c r="AR161" s="240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1017"/>
      <c r="B162" s="149" t="s">
        <v>158</v>
      </c>
      <c r="C162" s="170">
        <f>SUM(D162:E162)</f>
        <v>0</v>
      </c>
      <c r="D162" s="173"/>
      <c r="E162" s="174">
        <f>SUM(K162+M162+O162+Q162+S162+U162+W162+Y162+AA162+AC162+AE162+AG162+AI162+AK162+AM162)</f>
        <v>0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0</v>
      </c>
      <c r="AO162" s="179"/>
      <c r="AP162" s="119">
        <v>0</v>
      </c>
      <c r="AQ162" s="28">
        <v>0</v>
      </c>
      <c r="AR162" s="240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1017"/>
      <c r="B163" s="180" t="s">
        <v>159</v>
      </c>
      <c r="C163" s="181">
        <f t="shared" ref="C163:C170" si="38">SUM(D163+E163)</f>
        <v>430</v>
      </c>
      <c r="D163" s="182">
        <f>SUM(F163+H163+J163+L163+N163+P163+R163+T163+V163+X163+Z163+AB163+AD163+AF163+AH163+AJ163+AL163)</f>
        <v>188</v>
      </c>
      <c r="E163" s="183">
        <f>SUM(G163+I163+K163+M163+O163+Q163+S163+U163+W163+Y163+AA163+AC163+AE163+AG163+AI163+AK163+AM163)</f>
        <v>242</v>
      </c>
      <c r="F163" s="39">
        <v>0</v>
      </c>
      <c r="G163" s="34">
        <v>0</v>
      </c>
      <c r="H163" s="39">
        <v>0</v>
      </c>
      <c r="I163" s="34">
        <v>0</v>
      </c>
      <c r="J163" s="39">
        <v>0</v>
      </c>
      <c r="K163" s="34">
        <v>0</v>
      </c>
      <c r="L163" s="39">
        <v>0</v>
      </c>
      <c r="M163" s="34">
        <v>5</v>
      </c>
      <c r="N163" s="39">
        <v>12</v>
      </c>
      <c r="O163" s="34">
        <v>4</v>
      </c>
      <c r="P163" s="39">
        <v>23</v>
      </c>
      <c r="Q163" s="34">
        <v>21</v>
      </c>
      <c r="R163" s="39">
        <v>30</v>
      </c>
      <c r="S163" s="34">
        <v>31</v>
      </c>
      <c r="T163" s="39">
        <v>26</v>
      </c>
      <c r="U163" s="34">
        <v>31</v>
      </c>
      <c r="V163" s="39">
        <v>29</v>
      </c>
      <c r="W163" s="34">
        <v>41</v>
      </c>
      <c r="X163" s="39">
        <v>18</v>
      </c>
      <c r="Y163" s="34">
        <v>28</v>
      </c>
      <c r="Z163" s="39">
        <v>17</v>
      </c>
      <c r="AA163" s="34">
        <v>22</v>
      </c>
      <c r="AB163" s="39">
        <v>14</v>
      </c>
      <c r="AC163" s="34">
        <v>22</v>
      </c>
      <c r="AD163" s="39">
        <v>9</v>
      </c>
      <c r="AE163" s="34">
        <v>13</v>
      </c>
      <c r="AF163" s="39">
        <v>4</v>
      </c>
      <c r="AG163" s="34">
        <v>15</v>
      </c>
      <c r="AH163" s="39">
        <v>1</v>
      </c>
      <c r="AI163" s="34">
        <v>4</v>
      </c>
      <c r="AJ163" s="39">
        <v>4</v>
      </c>
      <c r="AK163" s="34">
        <v>3</v>
      </c>
      <c r="AL163" s="33">
        <v>1</v>
      </c>
      <c r="AM163" s="151">
        <v>2</v>
      </c>
      <c r="AN163" s="41">
        <v>430</v>
      </c>
      <c r="AO163" s="121">
        <v>198</v>
      </c>
      <c r="AP163" s="42">
        <v>0</v>
      </c>
      <c r="AQ163" s="41">
        <v>0</v>
      </c>
      <c r="AR163" s="240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>
        <v>0</v>
      </c>
      <c r="AO164" s="191"/>
      <c r="AP164" s="63">
        <v>0</v>
      </c>
      <c r="AQ164" s="59">
        <v>0</v>
      </c>
      <c r="AR164" s="240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487</v>
      </c>
      <c r="D165" s="193">
        <f t="shared" ref="D165:E170" si="43">SUM(F165+H165+J165+L165+N165+P165+R165+T165+V165+X165+Z165+AB165+AD165+AF165+AH165+AJ165+AL165)</f>
        <v>198</v>
      </c>
      <c r="E165" s="194">
        <f t="shared" si="43"/>
        <v>289</v>
      </c>
      <c r="F165" s="29">
        <v>63</v>
      </c>
      <c r="G165" s="28">
        <v>61</v>
      </c>
      <c r="H165" s="29">
        <v>7</v>
      </c>
      <c r="I165" s="28">
        <v>7</v>
      </c>
      <c r="J165" s="29">
        <v>6</v>
      </c>
      <c r="K165" s="30">
        <v>7</v>
      </c>
      <c r="L165" s="29">
        <v>8</v>
      </c>
      <c r="M165" s="30">
        <v>9</v>
      </c>
      <c r="N165" s="29">
        <v>2</v>
      </c>
      <c r="O165" s="30">
        <v>2</v>
      </c>
      <c r="P165" s="29">
        <v>1</v>
      </c>
      <c r="Q165" s="30">
        <v>5</v>
      </c>
      <c r="R165" s="29">
        <v>4</v>
      </c>
      <c r="S165" s="30">
        <v>5</v>
      </c>
      <c r="T165" s="29">
        <v>1</v>
      </c>
      <c r="U165" s="30">
        <v>14</v>
      </c>
      <c r="V165" s="29">
        <v>3</v>
      </c>
      <c r="W165" s="30">
        <v>16</v>
      </c>
      <c r="X165" s="29">
        <v>4</v>
      </c>
      <c r="Y165" s="30">
        <v>9</v>
      </c>
      <c r="Z165" s="29">
        <v>4</v>
      </c>
      <c r="AA165" s="30">
        <v>22</v>
      </c>
      <c r="AB165" s="29">
        <v>10</v>
      </c>
      <c r="AC165" s="30">
        <v>27</v>
      </c>
      <c r="AD165" s="29">
        <v>15</v>
      </c>
      <c r="AE165" s="30">
        <v>24</v>
      </c>
      <c r="AF165" s="29">
        <v>13</v>
      </c>
      <c r="AG165" s="30">
        <v>21</v>
      </c>
      <c r="AH165" s="29">
        <v>11</v>
      </c>
      <c r="AI165" s="28">
        <v>20</v>
      </c>
      <c r="AJ165" s="29">
        <v>24</v>
      </c>
      <c r="AK165" s="28">
        <v>20</v>
      </c>
      <c r="AL165" s="53">
        <v>22</v>
      </c>
      <c r="AM165" s="178">
        <v>20</v>
      </c>
      <c r="AN165" s="28">
        <v>487</v>
      </c>
      <c r="AO165" s="179">
        <v>397</v>
      </c>
      <c r="AP165" s="119">
        <v>0</v>
      </c>
      <c r="AQ165" s="28">
        <v>0</v>
      </c>
      <c r="AR165" s="240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85</v>
      </c>
      <c r="D166" s="182">
        <f t="shared" si="43"/>
        <v>25</v>
      </c>
      <c r="E166" s="183">
        <f t="shared" si="43"/>
        <v>60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0</v>
      </c>
      <c r="O166" s="34">
        <v>0</v>
      </c>
      <c r="P166" s="39">
        <v>0</v>
      </c>
      <c r="Q166" s="34">
        <v>0</v>
      </c>
      <c r="R166" s="39">
        <v>1</v>
      </c>
      <c r="S166" s="34">
        <v>3</v>
      </c>
      <c r="T166" s="39">
        <v>0</v>
      </c>
      <c r="U166" s="34">
        <v>2</v>
      </c>
      <c r="V166" s="39">
        <v>1</v>
      </c>
      <c r="W166" s="34">
        <v>3</v>
      </c>
      <c r="X166" s="39">
        <v>0</v>
      </c>
      <c r="Y166" s="34">
        <v>9</v>
      </c>
      <c r="Z166" s="39">
        <v>1</v>
      </c>
      <c r="AA166" s="34">
        <v>3</v>
      </c>
      <c r="AB166" s="39">
        <v>2</v>
      </c>
      <c r="AC166" s="41">
        <v>8</v>
      </c>
      <c r="AD166" s="39">
        <v>1</v>
      </c>
      <c r="AE166" s="41">
        <v>6</v>
      </c>
      <c r="AF166" s="39">
        <v>11</v>
      </c>
      <c r="AG166" s="41">
        <v>5</v>
      </c>
      <c r="AH166" s="39">
        <v>3</v>
      </c>
      <c r="AI166" s="41">
        <v>13</v>
      </c>
      <c r="AJ166" s="39">
        <v>2</v>
      </c>
      <c r="AK166" s="41">
        <v>2</v>
      </c>
      <c r="AL166" s="33">
        <v>3</v>
      </c>
      <c r="AM166" s="151">
        <v>6</v>
      </c>
      <c r="AN166" s="41">
        <v>85</v>
      </c>
      <c r="AO166" s="121"/>
      <c r="AP166" s="42">
        <v>0</v>
      </c>
      <c r="AQ166" s="41">
        <v>0</v>
      </c>
      <c r="AR166" s="240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23</v>
      </c>
      <c r="D167" s="197">
        <f t="shared" si="43"/>
        <v>8</v>
      </c>
      <c r="E167" s="183">
        <f t="shared" si="43"/>
        <v>15</v>
      </c>
      <c r="F167" s="39">
        <v>0</v>
      </c>
      <c r="G167" s="41">
        <v>0</v>
      </c>
      <c r="H167" s="39">
        <v>0</v>
      </c>
      <c r="I167" s="41">
        <v>0</v>
      </c>
      <c r="J167" s="39">
        <v>0</v>
      </c>
      <c r="K167" s="34">
        <v>0</v>
      </c>
      <c r="L167" s="39">
        <v>0</v>
      </c>
      <c r="M167" s="34">
        <v>0</v>
      </c>
      <c r="N167" s="39">
        <v>0</v>
      </c>
      <c r="O167" s="34">
        <v>0</v>
      </c>
      <c r="P167" s="39">
        <v>0</v>
      </c>
      <c r="Q167" s="34">
        <v>0</v>
      </c>
      <c r="R167" s="39">
        <v>0</v>
      </c>
      <c r="S167" s="34">
        <v>2</v>
      </c>
      <c r="T167" s="39">
        <v>0</v>
      </c>
      <c r="U167" s="34">
        <v>0</v>
      </c>
      <c r="V167" s="39">
        <v>0</v>
      </c>
      <c r="W167" s="34">
        <v>0</v>
      </c>
      <c r="X167" s="39">
        <v>0</v>
      </c>
      <c r="Y167" s="34">
        <v>0</v>
      </c>
      <c r="Z167" s="39">
        <v>0</v>
      </c>
      <c r="AA167" s="34">
        <v>1</v>
      </c>
      <c r="AB167" s="39">
        <v>1</v>
      </c>
      <c r="AC167" s="41">
        <v>0</v>
      </c>
      <c r="AD167" s="39">
        <v>2</v>
      </c>
      <c r="AE167" s="41">
        <v>2</v>
      </c>
      <c r="AF167" s="39">
        <v>2</v>
      </c>
      <c r="AG167" s="41">
        <v>1</v>
      </c>
      <c r="AH167" s="39">
        <v>2</v>
      </c>
      <c r="AI167" s="41">
        <v>3</v>
      </c>
      <c r="AJ167" s="39">
        <v>1</v>
      </c>
      <c r="AK167" s="41">
        <v>0</v>
      </c>
      <c r="AL167" s="33">
        <v>0</v>
      </c>
      <c r="AM167" s="151">
        <v>6</v>
      </c>
      <c r="AN167" s="41">
        <v>23</v>
      </c>
      <c r="AO167" s="121">
        <v>20</v>
      </c>
      <c r="AP167" s="42">
        <v>0</v>
      </c>
      <c r="AQ167" s="41">
        <v>0</v>
      </c>
      <c r="AR167" s="240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579</v>
      </c>
      <c r="D168" s="182">
        <f t="shared" si="43"/>
        <v>251</v>
      </c>
      <c r="E168" s="183">
        <f t="shared" si="43"/>
        <v>328</v>
      </c>
      <c r="F168" s="39">
        <v>10</v>
      </c>
      <c r="G168" s="41">
        <v>12</v>
      </c>
      <c r="H168" s="39">
        <v>25</v>
      </c>
      <c r="I168" s="41">
        <v>27</v>
      </c>
      <c r="J168" s="39">
        <v>27</v>
      </c>
      <c r="K168" s="34">
        <v>29</v>
      </c>
      <c r="L168" s="39">
        <v>4</v>
      </c>
      <c r="M168" s="34">
        <v>7</v>
      </c>
      <c r="N168" s="39">
        <v>0</v>
      </c>
      <c r="O168" s="34">
        <v>1</v>
      </c>
      <c r="P168" s="39">
        <v>0</v>
      </c>
      <c r="Q168" s="34">
        <v>0</v>
      </c>
      <c r="R168" s="39">
        <v>0</v>
      </c>
      <c r="S168" s="34">
        <v>3</v>
      </c>
      <c r="T168" s="39">
        <v>1</v>
      </c>
      <c r="U168" s="34">
        <v>1</v>
      </c>
      <c r="V168" s="39">
        <v>0</v>
      </c>
      <c r="W168" s="34">
        <v>3</v>
      </c>
      <c r="X168" s="39">
        <v>2</v>
      </c>
      <c r="Y168" s="34">
        <v>2</v>
      </c>
      <c r="Z168" s="39">
        <v>3</v>
      </c>
      <c r="AA168" s="34">
        <v>3</v>
      </c>
      <c r="AB168" s="39">
        <v>5</v>
      </c>
      <c r="AC168" s="34">
        <v>4</v>
      </c>
      <c r="AD168" s="39">
        <v>6</v>
      </c>
      <c r="AE168" s="34">
        <v>12</v>
      </c>
      <c r="AF168" s="39">
        <v>32</v>
      </c>
      <c r="AG168" s="34">
        <v>68</v>
      </c>
      <c r="AH168" s="39">
        <v>51</v>
      </c>
      <c r="AI168" s="41">
        <v>63</v>
      </c>
      <c r="AJ168" s="39">
        <v>44</v>
      </c>
      <c r="AK168" s="41">
        <v>56</v>
      </c>
      <c r="AL168" s="33">
        <v>41</v>
      </c>
      <c r="AM168" s="151">
        <v>37</v>
      </c>
      <c r="AN168" s="41">
        <v>579</v>
      </c>
      <c r="AO168" s="121">
        <v>321</v>
      </c>
      <c r="AP168" s="42">
        <v>0</v>
      </c>
      <c r="AQ168" s="41">
        <v>0</v>
      </c>
      <c r="AR168" s="240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547</v>
      </c>
      <c r="D169" s="199">
        <f>SUM(F169+H169+J169+L169+N169+P169+R169+T169+V169+X169+Z169+AB169+AD169+AF169+AH169+AJ169+AL169)</f>
        <v>353</v>
      </c>
      <c r="E169" s="200">
        <f>SUM(G169+I169+K169+M169+O169+Q169+S169+U169+W169+Y169+AA169+AC169+AE169+AG169+AI169+AK169+AM169)</f>
        <v>194</v>
      </c>
      <c r="F169" s="105">
        <v>15</v>
      </c>
      <c r="G169" s="201">
        <v>10</v>
      </c>
      <c r="H169" s="105">
        <v>20</v>
      </c>
      <c r="I169" s="201">
        <v>1</v>
      </c>
      <c r="J169" s="105">
        <v>13</v>
      </c>
      <c r="K169" s="202">
        <v>8</v>
      </c>
      <c r="L169" s="105">
        <v>14</v>
      </c>
      <c r="M169" s="202">
        <v>11</v>
      </c>
      <c r="N169" s="105">
        <v>3</v>
      </c>
      <c r="O169" s="202">
        <v>13</v>
      </c>
      <c r="P169" s="105">
        <v>13</v>
      </c>
      <c r="Q169" s="202">
        <v>1</v>
      </c>
      <c r="R169" s="105">
        <v>2</v>
      </c>
      <c r="S169" s="202">
        <v>2</v>
      </c>
      <c r="T169" s="105">
        <v>1</v>
      </c>
      <c r="U169" s="202">
        <v>2</v>
      </c>
      <c r="V169" s="105">
        <v>16</v>
      </c>
      <c r="W169" s="202">
        <v>5</v>
      </c>
      <c r="X169" s="105">
        <v>5</v>
      </c>
      <c r="Y169" s="202">
        <v>9</v>
      </c>
      <c r="Z169" s="105">
        <v>49</v>
      </c>
      <c r="AA169" s="202">
        <v>27</v>
      </c>
      <c r="AB169" s="105">
        <v>25</v>
      </c>
      <c r="AC169" s="202">
        <v>9</v>
      </c>
      <c r="AD169" s="105">
        <v>16</v>
      </c>
      <c r="AE169" s="202">
        <v>5</v>
      </c>
      <c r="AF169" s="105">
        <v>37</v>
      </c>
      <c r="AG169" s="202">
        <v>7</v>
      </c>
      <c r="AH169" s="105">
        <v>35</v>
      </c>
      <c r="AI169" s="201">
        <v>24</v>
      </c>
      <c r="AJ169" s="105">
        <v>29</v>
      </c>
      <c r="AK169" s="201">
        <v>33</v>
      </c>
      <c r="AL169" s="203">
        <v>60</v>
      </c>
      <c r="AM169" s="204">
        <v>27</v>
      </c>
      <c r="AN169" s="201">
        <v>540</v>
      </c>
      <c r="AO169" s="205">
        <v>0</v>
      </c>
      <c r="AP169" s="109">
        <v>0</v>
      </c>
      <c r="AQ169" s="201">
        <v>15</v>
      </c>
      <c r="AR169" s="240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/>
      <c r="AO170" s="191"/>
      <c r="AP170" s="63"/>
      <c r="AQ170" s="59"/>
      <c r="AR170" s="240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106" t="s">
        <v>99</v>
      </c>
      <c r="B171" s="1135"/>
      <c r="C171" s="210">
        <f t="shared" ref="C171:AQ171" si="44">SUM(C160:C170)</f>
        <v>3348</v>
      </c>
      <c r="D171" s="211">
        <f t="shared" si="44"/>
        <v>1518</v>
      </c>
      <c r="E171" s="187">
        <f t="shared" si="44"/>
        <v>1830</v>
      </c>
      <c r="F171" s="71">
        <f t="shared" si="44"/>
        <v>90</v>
      </c>
      <c r="G171" s="132">
        <f t="shared" si="44"/>
        <v>88</v>
      </c>
      <c r="H171" s="71">
        <f t="shared" si="44"/>
        <v>55</v>
      </c>
      <c r="I171" s="132">
        <f t="shared" si="44"/>
        <v>37</v>
      </c>
      <c r="J171" s="713">
        <f t="shared" si="44"/>
        <v>54</v>
      </c>
      <c r="K171" s="714">
        <f t="shared" si="44"/>
        <v>51</v>
      </c>
      <c r="L171" s="713">
        <f t="shared" si="44"/>
        <v>32</v>
      </c>
      <c r="M171" s="714">
        <f t="shared" si="44"/>
        <v>45</v>
      </c>
      <c r="N171" s="713">
        <f t="shared" si="44"/>
        <v>21</v>
      </c>
      <c r="O171" s="714">
        <f t="shared" si="44"/>
        <v>49</v>
      </c>
      <c r="P171" s="713">
        <f t="shared" si="44"/>
        <v>40</v>
      </c>
      <c r="Q171" s="714">
        <f t="shared" si="44"/>
        <v>63</v>
      </c>
      <c r="R171" s="713">
        <f t="shared" si="44"/>
        <v>39</v>
      </c>
      <c r="S171" s="714">
        <f t="shared" si="44"/>
        <v>107</v>
      </c>
      <c r="T171" s="713">
        <f t="shared" si="44"/>
        <v>33</v>
      </c>
      <c r="U171" s="714">
        <f t="shared" si="44"/>
        <v>98</v>
      </c>
      <c r="V171" s="713">
        <f t="shared" si="44"/>
        <v>63</v>
      </c>
      <c r="W171" s="714">
        <f t="shared" si="44"/>
        <v>106</v>
      </c>
      <c r="X171" s="713">
        <f t="shared" si="44"/>
        <v>47</v>
      </c>
      <c r="Y171" s="714">
        <f t="shared" si="44"/>
        <v>87</v>
      </c>
      <c r="Z171" s="713">
        <f t="shared" si="44"/>
        <v>86</v>
      </c>
      <c r="AA171" s="714">
        <f t="shared" si="44"/>
        <v>113</v>
      </c>
      <c r="AB171" s="713">
        <f t="shared" si="44"/>
        <v>99</v>
      </c>
      <c r="AC171" s="714">
        <f t="shared" si="44"/>
        <v>114</v>
      </c>
      <c r="AD171" s="713">
        <f t="shared" si="44"/>
        <v>104</v>
      </c>
      <c r="AE171" s="714">
        <f t="shared" si="44"/>
        <v>125</v>
      </c>
      <c r="AF171" s="713">
        <f t="shared" si="44"/>
        <v>187</v>
      </c>
      <c r="AG171" s="714">
        <f t="shared" si="44"/>
        <v>190</v>
      </c>
      <c r="AH171" s="713">
        <f t="shared" si="44"/>
        <v>186</v>
      </c>
      <c r="AI171" s="714">
        <f t="shared" si="44"/>
        <v>195</v>
      </c>
      <c r="AJ171" s="713">
        <f t="shared" si="44"/>
        <v>183</v>
      </c>
      <c r="AK171" s="714">
        <f t="shared" si="44"/>
        <v>181</v>
      </c>
      <c r="AL171" s="749">
        <f t="shared" si="44"/>
        <v>199</v>
      </c>
      <c r="AM171" s="730">
        <f t="shared" si="44"/>
        <v>181</v>
      </c>
      <c r="AN171" s="132">
        <f t="shared" si="44"/>
        <v>3341</v>
      </c>
      <c r="AO171" s="131">
        <f t="shared" si="44"/>
        <v>1342</v>
      </c>
      <c r="AP171" s="66">
        <f t="shared" si="44"/>
        <v>0</v>
      </c>
      <c r="AQ171" s="132">
        <f t="shared" si="44"/>
        <v>15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750"/>
      <c r="C172" s="750"/>
      <c r="D172" s="750"/>
      <c r="E172" s="750"/>
      <c r="F172" s="750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43" t="s">
        <v>169</v>
      </c>
      <c r="B173" s="1034" t="s">
        <v>149</v>
      </c>
      <c r="C173" s="1021" t="s">
        <v>147</v>
      </c>
      <c r="D173" s="949"/>
      <c r="E173" s="944"/>
      <c r="F173" s="1099" t="s">
        <v>150</v>
      </c>
      <c r="G173" s="1131"/>
      <c r="H173" s="1131"/>
      <c r="I173" s="1131"/>
      <c r="J173" s="1131"/>
      <c r="K173" s="1131"/>
      <c r="L173" s="1131"/>
      <c r="M173" s="1131"/>
      <c r="N173" s="1131"/>
      <c r="O173" s="1131"/>
      <c r="P173" s="1131"/>
      <c r="Q173" s="1131"/>
      <c r="R173" s="1131"/>
      <c r="S173" s="1131"/>
      <c r="T173" s="1131"/>
      <c r="U173" s="1131"/>
      <c r="V173" s="1131"/>
      <c r="W173" s="1131"/>
      <c r="X173" s="1131"/>
      <c r="Y173" s="1131"/>
      <c r="Z173" s="1131"/>
      <c r="AA173" s="1131"/>
      <c r="AB173" s="1131"/>
      <c r="AC173" s="1131"/>
      <c r="AD173" s="1131"/>
      <c r="AE173" s="1131"/>
      <c r="AF173" s="1131"/>
      <c r="AG173" s="1131"/>
      <c r="AH173" s="1131"/>
      <c r="AI173" s="1131"/>
      <c r="AJ173" s="1131"/>
      <c r="AK173" s="1131"/>
      <c r="AL173" s="1131"/>
      <c r="AM173" s="1133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1034" t="s">
        <v>171</v>
      </c>
      <c r="AT173" s="1034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30"/>
      <c r="B174" s="1017"/>
      <c r="C174" s="947"/>
      <c r="D174" s="950"/>
      <c r="E174" s="948"/>
      <c r="F174" s="1104" t="s">
        <v>13</v>
      </c>
      <c r="G174" s="1134"/>
      <c r="H174" s="1104" t="s">
        <v>14</v>
      </c>
      <c r="I174" s="1134"/>
      <c r="J174" s="1104" t="s">
        <v>15</v>
      </c>
      <c r="K174" s="1134"/>
      <c r="L174" s="1104" t="s">
        <v>16</v>
      </c>
      <c r="M174" s="1134"/>
      <c r="N174" s="1104" t="s">
        <v>17</v>
      </c>
      <c r="O174" s="1134"/>
      <c r="P174" s="1099" t="s">
        <v>18</v>
      </c>
      <c r="Q174" s="1130"/>
      <c r="R174" s="1099" t="s">
        <v>19</v>
      </c>
      <c r="S174" s="1130"/>
      <c r="T174" s="1099" t="s">
        <v>20</v>
      </c>
      <c r="U174" s="1130"/>
      <c r="V174" s="1099" t="s">
        <v>21</v>
      </c>
      <c r="W174" s="1130"/>
      <c r="X174" s="1099" t="s">
        <v>22</v>
      </c>
      <c r="Y174" s="1130"/>
      <c r="Z174" s="1099" t="s">
        <v>23</v>
      </c>
      <c r="AA174" s="1130"/>
      <c r="AB174" s="1099" t="s">
        <v>24</v>
      </c>
      <c r="AC174" s="1130"/>
      <c r="AD174" s="1099" t="s">
        <v>25</v>
      </c>
      <c r="AE174" s="1130"/>
      <c r="AF174" s="1099" t="s">
        <v>26</v>
      </c>
      <c r="AG174" s="1130"/>
      <c r="AH174" s="1099" t="s">
        <v>27</v>
      </c>
      <c r="AI174" s="1130"/>
      <c r="AJ174" s="1099" t="s">
        <v>28</v>
      </c>
      <c r="AK174" s="1130"/>
      <c r="AL174" s="1099" t="s">
        <v>29</v>
      </c>
      <c r="AM174" s="1133"/>
      <c r="AN174" s="952"/>
      <c r="AO174" s="971"/>
      <c r="AP174" s="972"/>
      <c r="AQ174" s="954"/>
      <c r="AR174" s="952"/>
      <c r="AS174" s="1017"/>
      <c r="AT174" s="1017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490" t="s">
        <v>154</v>
      </c>
      <c r="D175" s="751" t="s">
        <v>173</v>
      </c>
      <c r="E175" s="219" t="s">
        <v>174</v>
      </c>
      <c r="F175" s="442" t="s">
        <v>173</v>
      </c>
      <c r="G175" s="702" t="s">
        <v>174</v>
      </c>
      <c r="H175" s="701" t="s">
        <v>173</v>
      </c>
      <c r="I175" s="362" t="s">
        <v>174</v>
      </c>
      <c r="J175" s="442" t="s">
        <v>173</v>
      </c>
      <c r="K175" s="702" t="s">
        <v>174</v>
      </c>
      <c r="L175" s="442" t="s">
        <v>173</v>
      </c>
      <c r="M175" s="702" t="s">
        <v>174</v>
      </c>
      <c r="N175" s="442" t="s">
        <v>173</v>
      </c>
      <c r="O175" s="702" t="s">
        <v>174</v>
      </c>
      <c r="P175" s="701" t="s">
        <v>173</v>
      </c>
      <c r="Q175" s="362" t="s">
        <v>174</v>
      </c>
      <c r="R175" s="701" t="s">
        <v>173</v>
      </c>
      <c r="S175" s="362" t="s">
        <v>174</v>
      </c>
      <c r="T175" s="442" t="s">
        <v>173</v>
      </c>
      <c r="U175" s="702" t="s">
        <v>174</v>
      </c>
      <c r="V175" s="701" t="s">
        <v>173</v>
      </c>
      <c r="W175" s="362" t="s">
        <v>174</v>
      </c>
      <c r="X175" s="701" t="s">
        <v>173</v>
      </c>
      <c r="Y175" s="362" t="s">
        <v>174</v>
      </c>
      <c r="Z175" s="442" t="s">
        <v>173</v>
      </c>
      <c r="AA175" s="702" t="s">
        <v>174</v>
      </c>
      <c r="AB175" s="442" t="s">
        <v>173</v>
      </c>
      <c r="AC175" s="702" t="s">
        <v>174</v>
      </c>
      <c r="AD175" s="701" t="s">
        <v>173</v>
      </c>
      <c r="AE175" s="362" t="s">
        <v>174</v>
      </c>
      <c r="AF175" s="701" t="s">
        <v>173</v>
      </c>
      <c r="AG175" s="362" t="s">
        <v>174</v>
      </c>
      <c r="AH175" s="442" t="s">
        <v>173</v>
      </c>
      <c r="AI175" s="702" t="s">
        <v>174</v>
      </c>
      <c r="AJ175" s="701" t="s">
        <v>173</v>
      </c>
      <c r="AK175" s="362" t="s">
        <v>174</v>
      </c>
      <c r="AL175" s="442" t="s">
        <v>173</v>
      </c>
      <c r="AM175" s="718" t="s">
        <v>174</v>
      </c>
      <c r="AN175" s="921"/>
      <c r="AO175" s="361" t="s">
        <v>175</v>
      </c>
      <c r="AP175" s="702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136" t="s">
        <v>177</v>
      </c>
      <c r="B176" s="731" t="s">
        <v>155</v>
      </c>
      <c r="C176" s="732">
        <f t="shared" ref="C176:C186" si="45">SUM(D176+E176)</f>
        <v>0</v>
      </c>
      <c r="D176" s="733">
        <f t="shared" ref="D176:D184" si="46">SUM(F176+H176+J176+L176+N176+P176+R176+T176+V176+X176+Z176+AB176+AD176+AF176+AH176+AJ176+AL176)</f>
        <v>0</v>
      </c>
      <c r="E176" s="734">
        <f t="shared" ref="E176:E184" si="47">SUM(G176+I176+K176+M176+O176+Q176+S176+U176+W176+Y176+AA176+AC176+AE176+AG176+AI176+AK176+AM176)</f>
        <v>0</v>
      </c>
      <c r="F176" s="708"/>
      <c r="G176" s="722"/>
      <c r="H176" s="708"/>
      <c r="I176" s="722"/>
      <c r="J176" s="708"/>
      <c r="K176" s="709"/>
      <c r="L176" s="708"/>
      <c r="M176" s="709"/>
      <c r="N176" s="708"/>
      <c r="O176" s="709"/>
      <c r="P176" s="708"/>
      <c r="Q176" s="709"/>
      <c r="R176" s="708"/>
      <c r="S176" s="709"/>
      <c r="T176" s="708"/>
      <c r="U176" s="709"/>
      <c r="V176" s="708"/>
      <c r="W176" s="709"/>
      <c r="X176" s="708"/>
      <c r="Y176" s="709"/>
      <c r="Z176" s="708"/>
      <c r="AA176" s="709"/>
      <c r="AB176" s="708"/>
      <c r="AC176" s="709"/>
      <c r="AD176" s="708"/>
      <c r="AE176" s="709"/>
      <c r="AF176" s="708"/>
      <c r="AG176" s="709"/>
      <c r="AH176" s="708"/>
      <c r="AI176" s="709"/>
      <c r="AJ176" s="708"/>
      <c r="AK176" s="709"/>
      <c r="AL176" s="735"/>
      <c r="AM176" s="721"/>
      <c r="AN176" s="722">
        <v>0</v>
      </c>
      <c r="AO176" s="710">
        <v>0</v>
      </c>
      <c r="AP176" s="722">
        <v>0</v>
      </c>
      <c r="AQ176" s="710">
        <v>0</v>
      </c>
      <c r="AR176" s="722">
        <v>0</v>
      </c>
      <c r="AS176" s="722">
        <v>0</v>
      </c>
      <c r="AT176" s="722">
        <v>0</v>
      </c>
      <c r="AU176" s="240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41</v>
      </c>
      <c r="D177" s="207">
        <f t="shared" si="46"/>
        <v>16</v>
      </c>
      <c r="E177" s="208">
        <f t="shared" si="47"/>
        <v>25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0</v>
      </c>
      <c r="M177" s="58">
        <v>0</v>
      </c>
      <c r="N177" s="56">
        <v>1</v>
      </c>
      <c r="O177" s="58">
        <v>2</v>
      </c>
      <c r="P177" s="56">
        <v>3</v>
      </c>
      <c r="Q177" s="58">
        <v>8</v>
      </c>
      <c r="R177" s="56">
        <v>2</v>
      </c>
      <c r="S177" s="58">
        <v>3</v>
      </c>
      <c r="T177" s="56">
        <v>4</v>
      </c>
      <c r="U177" s="58">
        <v>3</v>
      </c>
      <c r="V177" s="56">
        <v>4</v>
      </c>
      <c r="W177" s="58">
        <v>3</v>
      </c>
      <c r="X177" s="56">
        <v>0</v>
      </c>
      <c r="Y177" s="58">
        <v>2</v>
      </c>
      <c r="Z177" s="56">
        <v>0</v>
      </c>
      <c r="AA177" s="58">
        <v>1</v>
      </c>
      <c r="AB177" s="56">
        <v>2</v>
      </c>
      <c r="AC177" s="58">
        <v>2</v>
      </c>
      <c r="AD177" s="56">
        <v>0</v>
      </c>
      <c r="AE177" s="58">
        <v>0</v>
      </c>
      <c r="AF177" s="56">
        <v>0</v>
      </c>
      <c r="AG177" s="58">
        <v>0</v>
      </c>
      <c r="AH177" s="56">
        <v>0</v>
      </c>
      <c r="AI177" s="58">
        <v>1</v>
      </c>
      <c r="AJ177" s="56">
        <v>0</v>
      </c>
      <c r="AK177" s="58">
        <v>0</v>
      </c>
      <c r="AL177" s="60">
        <v>0</v>
      </c>
      <c r="AM177" s="209">
        <v>0</v>
      </c>
      <c r="AN177" s="59">
        <v>41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40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137" t="s">
        <v>178</v>
      </c>
      <c r="B178" s="731" t="s">
        <v>155</v>
      </c>
      <c r="C178" s="732">
        <f t="shared" si="45"/>
        <v>0</v>
      </c>
      <c r="D178" s="733">
        <f t="shared" si="46"/>
        <v>0</v>
      </c>
      <c r="E178" s="734">
        <f>SUM(G178+I178+K178+M178+O178+Q178+S178+U178+W178+Y178+AA178+AC178+AE178+AG178+AI178+AK178+AM178)</f>
        <v>0</v>
      </c>
      <c r="F178" s="708"/>
      <c r="G178" s="722"/>
      <c r="H178" s="708"/>
      <c r="I178" s="722"/>
      <c r="J178" s="708"/>
      <c r="K178" s="709"/>
      <c r="L178" s="708"/>
      <c r="M178" s="709"/>
      <c r="N178" s="708"/>
      <c r="O178" s="709"/>
      <c r="P178" s="708"/>
      <c r="Q178" s="709"/>
      <c r="R178" s="708"/>
      <c r="S178" s="709"/>
      <c r="T178" s="708"/>
      <c r="U178" s="709"/>
      <c r="V178" s="708"/>
      <c r="W178" s="709"/>
      <c r="X178" s="708"/>
      <c r="Y178" s="709"/>
      <c r="Z178" s="708"/>
      <c r="AA178" s="709"/>
      <c r="AB178" s="708"/>
      <c r="AC178" s="709"/>
      <c r="AD178" s="708"/>
      <c r="AE178" s="709"/>
      <c r="AF178" s="708"/>
      <c r="AG178" s="709"/>
      <c r="AH178" s="708"/>
      <c r="AI178" s="709"/>
      <c r="AJ178" s="708"/>
      <c r="AK178" s="709"/>
      <c r="AL178" s="735"/>
      <c r="AM178" s="721"/>
      <c r="AN178" s="722">
        <v>0</v>
      </c>
      <c r="AO178" s="710">
        <v>0</v>
      </c>
      <c r="AP178" s="722">
        <v>0</v>
      </c>
      <c r="AQ178" s="710">
        <v>0</v>
      </c>
      <c r="AR178" s="722">
        <v>0</v>
      </c>
      <c r="AS178" s="722">
        <v>0</v>
      </c>
      <c r="AT178" s="722">
        <v>0</v>
      </c>
      <c r="AU178" s="240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40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>
        <v>0</v>
      </c>
      <c r="AO180" s="63">
        <v>0</v>
      </c>
      <c r="AP180" s="59">
        <v>0</v>
      </c>
      <c r="AQ180" s="63">
        <v>0</v>
      </c>
      <c r="AR180" s="59">
        <v>0</v>
      </c>
      <c r="AS180" s="59">
        <v>0</v>
      </c>
      <c r="AT180" s="59">
        <v>0</v>
      </c>
      <c r="AU180" s="240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731" t="s">
        <v>155</v>
      </c>
      <c r="C181" s="732">
        <f t="shared" si="45"/>
        <v>0</v>
      </c>
      <c r="D181" s="733">
        <f t="shared" si="46"/>
        <v>0</v>
      </c>
      <c r="E181" s="734">
        <f t="shared" si="47"/>
        <v>0</v>
      </c>
      <c r="F181" s="708"/>
      <c r="G181" s="722"/>
      <c r="H181" s="708"/>
      <c r="I181" s="722"/>
      <c r="J181" s="708"/>
      <c r="K181" s="709"/>
      <c r="L181" s="708"/>
      <c r="M181" s="709"/>
      <c r="N181" s="708"/>
      <c r="O181" s="709"/>
      <c r="P181" s="708"/>
      <c r="Q181" s="709"/>
      <c r="R181" s="708"/>
      <c r="S181" s="709"/>
      <c r="T181" s="708"/>
      <c r="U181" s="709"/>
      <c r="V181" s="708"/>
      <c r="W181" s="722"/>
      <c r="X181" s="708"/>
      <c r="Y181" s="709"/>
      <c r="Z181" s="708"/>
      <c r="AA181" s="709"/>
      <c r="AB181" s="708"/>
      <c r="AC181" s="709"/>
      <c r="AD181" s="708"/>
      <c r="AE181" s="709"/>
      <c r="AF181" s="708"/>
      <c r="AG181" s="709"/>
      <c r="AH181" s="708"/>
      <c r="AI181" s="709"/>
      <c r="AJ181" s="708"/>
      <c r="AK181" s="709"/>
      <c r="AL181" s="735"/>
      <c r="AM181" s="721"/>
      <c r="AN181" s="722">
        <v>0</v>
      </c>
      <c r="AO181" s="710">
        <v>0</v>
      </c>
      <c r="AP181" s="722">
        <v>0</v>
      </c>
      <c r="AQ181" s="710">
        <v>0</v>
      </c>
      <c r="AR181" s="722">
        <v>0</v>
      </c>
      <c r="AS181" s="722">
        <v>0</v>
      </c>
      <c r="AT181" s="722">
        <v>0</v>
      </c>
      <c r="AU181" s="240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178</v>
      </c>
      <c r="D182" s="182">
        <f t="shared" si="46"/>
        <v>147</v>
      </c>
      <c r="E182" s="183">
        <f t="shared" si="47"/>
        <v>31</v>
      </c>
      <c r="F182" s="56">
        <v>0</v>
      </c>
      <c r="G182" s="59">
        <v>0</v>
      </c>
      <c r="H182" s="56">
        <v>0</v>
      </c>
      <c r="I182" s="59">
        <v>0</v>
      </c>
      <c r="J182" s="56">
        <v>0</v>
      </c>
      <c r="K182" s="58">
        <v>0</v>
      </c>
      <c r="L182" s="56">
        <v>0</v>
      </c>
      <c r="M182" s="58">
        <v>0</v>
      </c>
      <c r="N182" s="56">
        <v>8</v>
      </c>
      <c r="O182" s="58">
        <v>0</v>
      </c>
      <c r="P182" s="56">
        <v>17</v>
      </c>
      <c r="Q182" s="58">
        <v>1</v>
      </c>
      <c r="R182" s="56">
        <v>25</v>
      </c>
      <c r="S182" s="58">
        <v>6</v>
      </c>
      <c r="T182" s="56">
        <v>22</v>
      </c>
      <c r="U182" s="58">
        <v>7</v>
      </c>
      <c r="V182" s="56">
        <v>22</v>
      </c>
      <c r="W182" s="58">
        <v>6</v>
      </c>
      <c r="X182" s="56">
        <v>15</v>
      </c>
      <c r="Y182" s="58">
        <v>5</v>
      </c>
      <c r="Z182" s="56">
        <v>15</v>
      </c>
      <c r="AA182" s="58">
        <v>3</v>
      </c>
      <c r="AB182" s="56">
        <v>10</v>
      </c>
      <c r="AC182" s="58">
        <v>2</v>
      </c>
      <c r="AD182" s="56">
        <v>8</v>
      </c>
      <c r="AE182" s="58">
        <v>0</v>
      </c>
      <c r="AF182" s="56">
        <v>2</v>
      </c>
      <c r="AG182" s="58">
        <v>1</v>
      </c>
      <c r="AH182" s="56">
        <v>1</v>
      </c>
      <c r="AI182" s="58">
        <v>0</v>
      </c>
      <c r="AJ182" s="56">
        <v>1</v>
      </c>
      <c r="AK182" s="58">
        <v>0</v>
      </c>
      <c r="AL182" s="60">
        <v>1</v>
      </c>
      <c r="AM182" s="209">
        <v>0</v>
      </c>
      <c r="AN182" s="59">
        <v>178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40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731" t="s">
        <v>155</v>
      </c>
      <c r="C183" s="732">
        <f t="shared" si="45"/>
        <v>0</v>
      </c>
      <c r="D183" s="733">
        <f t="shared" si="46"/>
        <v>0</v>
      </c>
      <c r="E183" s="734">
        <f t="shared" si="47"/>
        <v>0</v>
      </c>
      <c r="F183" s="708"/>
      <c r="G183" s="722"/>
      <c r="H183" s="708"/>
      <c r="I183" s="722"/>
      <c r="J183" s="708"/>
      <c r="K183" s="709"/>
      <c r="L183" s="708"/>
      <c r="M183" s="709"/>
      <c r="N183" s="708"/>
      <c r="O183" s="709"/>
      <c r="P183" s="708"/>
      <c r="Q183" s="709"/>
      <c r="R183" s="708"/>
      <c r="S183" s="709"/>
      <c r="T183" s="708"/>
      <c r="U183" s="709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722">
        <v>0</v>
      </c>
      <c r="AO183" s="710">
        <v>0</v>
      </c>
      <c r="AP183" s="722">
        <v>0</v>
      </c>
      <c r="AQ183" s="710">
        <v>0</v>
      </c>
      <c r="AR183" s="722">
        <v>0</v>
      </c>
      <c r="AS183" s="722">
        <v>0</v>
      </c>
      <c r="AT183" s="722">
        <v>0</v>
      </c>
      <c r="AU183" s="240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33</v>
      </c>
      <c r="D184" s="182">
        <f t="shared" si="46"/>
        <v>25</v>
      </c>
      <c r="E184" s="183">
        <f t="shared" si="47"/>
        <v>8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0</v>
      </c>
      <c r="M184" s="58">
        <v>1</v>
      </c>
      <c r="N184" s="56">
        <v>3</v>
      </c>
      <c r="O184" s="58">
        <v>1</v>
      </c>
      <c r="P184" s="56">
        <v>3</v>
      </c>
      <c r="Q184" s="58">
        <v>0</v>
      </c>
      <c r="R184" s="56">
        <v>3</v>
      </c>
      <c r="S184" s="58">
        <v>0</v>
      </c>
      <c r="T184" s="56">
        <v>0</v>
      </c>
      <c r="U184" s="58">
        <v>1</v>
      </c>
      <c r="V184" s="113">
        <v>3</v>
      </c>
      <c r="W184" s="28">
        <v>2</v>
      </c>
      <c r="X184" s="29">
        <v>3</v>
      </c>
      <c r="Y184" s="30">
        <v>1</v>
      </c>
      <c r="Z184" s="29">
        <v>2</v>
      </c>
      <c r="AA184" s="30">
        <v>0</v>
      </c>
      <c r="AB184" s="29">
        <v>2</v>
      </c>
      <c r="AC184" s="30">
        <v>1</v>
      </c>
      <c r="AD184" s="29">
        <v>1</v>
      </c>
      <c r="AE184" s="30">
        <v>1</v>
      </c>
      <c r="AF184" s="29">
        <v>2</v>
      </c>
      <c r="AG184" s="30">
        <v>0</v>
      </c>
      <c r="AH184" s="29">
        <v>0</v>
      </c>
      <c r="AI184" s="30">
        <v>0</v>
      </c>
      <c r="AJ184" s="29">
        <v>3</v>
      </c>
      <c r="AK184" s="30">
        <v>0</v>
      </c>
      <c r="AL184" s="53">
        <v>0</v>
      </c>
      <c r="AM184" s="178">
        <v>0</v>
      </c>
      <c r="AN184" s="28">
        <v>33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40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034" t="s">
        <v>182</v>
      </c>
      <c r="B185" s="731" t="s">
        <v>155</v>
      </c>
      <c r="C185" s="501">
        <f t="shared" si="45"/>
        <v>0</v>
      </c>
      <c r="D185" s="748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502"/>
      <c r="G185" s="228"/>
      <c r="H185" s="502"/>
      <c r="I185" s="228"/>
      <c r="J185" s="502"/>
      <c r="K185" s="228"/>
      <c r="L185" s="752"/>
      <c r="M185" s="455"/>
      <c r="N185" s="456"/>
      <c r="O185" s="455"/>
      <c r="P185" s="456"/>
      <c r="Q185" s="455"/>
      <c r="R185" s="456"/>
      <c r="S185" s="455"/>
      <c r="T185" s="456"/>
      <c r="U185" s="455"/>
      <c r="V185" s="456"/>
      <c r="W185" s="455"/>
      <c r="X185" s="456"/>
      <c r="Y185" s="455"/>
      <c r="Z185" s="456"/>
      <c r="AA185" s="455"/>
      <c r="AB185" s="456"/>
      <c r="AC185" s="455"/>
      <c r="AD185" s="456"/>
      <c r="AE185" s="455"/>
      <c r="AF185" s="456"/>
      <c r="AG185" s="455"/>
      <c r="AH185" s="456"/>
      <c r="AI185" s="455"/>
      <c r="AJ185" s="456"/>
      <c r="AK185" s="455"/>
      <c r="AL185" s="445"/>
      <c r="AM185" s="457"/>
      <c r="AN185" s="169">
        <v>0</v>
      </c>
      <c r="AO185" s="327">
        <v>0</v>
      </c>
      <c r="AP185" s="169">
        <v>0</v>
      </c>
      <c r="AQ185" s="327">
        <v>0</v>
      </c>
      <c r="AR185" s="169">
        <v>0</v>
      </c>
      <c r="AS185" s="169">
        <v>0</v>
      </c>
      <c r="AT185" s="169">
        <v>0</v>
      </c>
      <c r="AU185" s="240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753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>
        <v>0</v>
      </c>
      <c r="AO186" s="63">
        <v>0</v>
      </c>
      <c r="AP186" s="59">
        <v>0</v>
      </c>
      <c r="AQ186" s="63">
        <v>0</v>
      </c>
      <c r="AR186" s="59">
        <v>0</v>
      </c>
      <c r="AS186" s="59">
        <v>0</v>
      </c>
      <c r="AT186" s="59">
        <v>0</v>
      </c>
      <c r="AU186" s="240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23889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topLeftCell="A73" workbookViewId="0">
      <pane xSplit="1" ySplit="3" topLeftCell="S100" activePane="bottomRight" state="frozen"/>
      <selection activeCell="A73" sqref="A73"/>
      <selection pane="topRight" activeCell="B73" sqref="B73"/>
      <selection pane="bottomLeft" activeCell="A76" sqref="A76"/>
      <selection pane="bottomRight" activeCell="T127" sqref="T127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",[15]NOMBRE!B2," - ","( ",[15]NOMBRE!C2,[15]NOMBRE!D2,[15]NOMBRE!E2,[15]NOMBRE!F2,[15]NOMBRE!G2,"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",[15]NOMBRE!B3," - ","( ",[15]NOMBRE!C3,[15]NOMBRE!D3,[15]NOMBRE!E3,[15]NOMBRE!F3,[15]NOMBRE!G3,[15]NOMBRE!H3,"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",[15]NOMBRE!B6," - ","( ",[15]NOMBRE!C6,[15]NOMBRE!D6," )")</f>
        <v>MES: DICIEMBRE - ( 12 )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",[15]NOMBRE!B7)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979" t="s">
        <v>3</v>
      </c>
      <c r="B8" s="981" t="s">
        <v>234</v>
      </c>
      <c r="C8" s="982"/>
      <c r="D8" s="982"/>
      <c r="E8" s="982"/>
      <c r="F8" s="982"/>
      <c r="G8" s="982"/>
      <c r="H8" s="982"/>
      <c r="I8" s="982"/>
      <c r="J8" s="982"/>
      <c r="K8" s="982"/>
      <c r="L8" s="982"/>
      <c r="M8" s="982"/>
      <c r="N8" s="982"/>
      <c r="O8" s="982"/>
      <c r="P8" s="982"/>
      <c r="Q8" s="982"/>
      <c r="R8" s="982"/>
      <c r="S8" s="982"/>
      <c r="T8" s="982"/>
      <c r="U8" s="982"/>
      <c r="V8" s="983"/>
      <c r="W8" s="979" t="s">
        <v>5</v>
      </c>
      <c r="X8" s="916"/>
      <c r="Y8" s="916"/>
      <c r="Z8" s="916"/>
      <c r="AA8" s="916"/>
      <c r="AB8" s="916"/>
      <c r="AC8" s="916"/>
      <c r="AD8" s="917"/>
      <c r="AE8" s="984" t="s">
        <v>6</v>
      </c>
      <c r="AF8" s="984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1009"/>
      <c r="B9" s="985" t="s">
        <v>7</v>
      </c>
      <c r="C9" s="979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985" t="s">
        <v>9</v>
      </c>
      <c r="U9" s="986" t="s">
        <v>10</v>
      </c>
      <c r="V9" s="987"/>
      <c r="W9" s="988" t="s">
        <v>11</v>
      </c>
      <c r="X9" s="988"/>
      <c r="Y9" s="988"/>
      <c r="Z9" s="987"/>
      <c r="AA9" s="986" t="s">
        <v>12</v>
      </c>
      <c r="AB9" s="988"/>
      <c r="AC9" s="988"/>
      <c r="AD9" s="987"/>
      <c r="AE9" s="984"/>
      <c r="AF9" s="984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368" t="s">
        <v>13</v>
      </c>
      <c r="D10" s="348" t="s">
        <v>14</v>
      </c>
      <c r="E10" s="369" t="s">
        <v>15</v>
      </c>
      <c r="F10" s="369" t="s">
        <v>16</v>
      </c>
      <c r="G10" s="369" t="s">
        <v>17</v>
      </c>
      <c r="H10" s="370" t="s">
        <v>18</v>
      </c>
      <c r="I10" s="370" t="s">
        <v>19</v>
      </c>
      <c r="J10" s="370" t="s">
        <v>20</v>
      </c>
      <c r="K10" s="370" t="s">
        <v>21</v>
      </c>
      <c r="L10" s="370" t="s">
        <v>22</v>
      </c>
      <c r="M10" s="370" t="s">
        <v>23</v>
      </c>
      <c r="N10" s="370" t="s">
        <v>24</v>
      </c>
      <c r="O10" s="370" t="s">
        <v>25</v>
      </c>
      <c r="P10" s="370" t="s">
        <v>26</v>
      </c>
      <c r="Q10" s="370" t="s">
        <v>27</v>
      </c>
      <c r="R10" s="370" t="s">
        <v>28</v>
      </c>
      <c r="S10" s="371" t="s">
        <v>29</v>
      </c>
      <c r="T10" s="921"/>
      <c r="U10" s="360" t="s">
        <v>30</v>
      </c>
      <c r="V10" s="371" t="s">
        <v>31</v>
      </c>
      <c r="W10" s="412" t="s">
        <v>32</v>
      </c>
      <c r="X10" s="372" t="s">
        <v>33</v>
      </c>
      <c r="Y10" s="369" t="s">
        <v>34</v>
      </c>
      <c r="Z10" s="371" t="s">
        <v>35</v>
      </c>
      <c r="AA10" s="372" t="s">
        <v>32</v>
      </c>
      <c r="AB10" s="372" t="s">
        <v>33</v>
      </c>
      <c r="AC10" s="369" t="s">
        <v>34</v>
      </c>
      <c r="AD10" s="371" t="s">
        <v>36</v>
      </c>
      <c r="AE10" s="368" t="s">
        <v>37</v>
      </c>
      <c r="AF10" s="371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371</v>
      </c>
      <c r="C11" s="373">
        <v>166</v>
      </c>
      <c r="D11" s="374">
        <v>90</v>
      </c>
      <c r="E11" s="374">
        <v>100</v>
      </c>
      <c r="F11" s="374">
        <v>15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6">
        <v>0</v>
      </c>
      <c r="T11" s="28">
        <v>371</v>
      </c>
      <c r="U11" s="29">
        <v>173</v>
      </c>
      <c r="V11" s="30">
        <v>198</v>
      </c>
      <c r="W11" s="25">
        <f>SUM(X11+Y11+Z11)</f>
        <v>121</v>
      </c>
      <c r="X11" s="29">
        <v>22</v>
      </c>
      <c r="Y11" s="31">
        <v>99</v>
      </c>
      <c r="Z11" s="30">
        <v>0</v>
      </c>
      <c r="AA11" s="236">
        <f>SUM(AB11+AC11+AD11)</f>
        <v>4</v>
      </c>
      <c r="AB11" s="29">
        <v>0</v>
      </c>
      <c r="AC11" s="31">
        <v>4</v>
      </c>
      <c r="AD11" s="30">
        <v>0</v>
      </c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1127</v>
      </c>
      <c r="C12" s="39">
        <v>1</v>
      </c>
      <c r="D12" s="40">
        <v>0</v>
      </c>
      <c r="E12" s="40">
        <v>0</v>
      </c>
      <c r="F12" s="40">
        <v>18</v>
      </c>
      <c r="G12" s="40">
        <v>20</v>
      </c>
      <c r="H12" s="40">
        <v>36</v>
      </c>
      <c r="I12" s="40">
        <v>68</v>
      </c>
      <c r="J12" s="40">
        <v>52</v>
      </c>
      <c r="K12" s="40">
        <v>84</v>
      </c>
      <c r="L12" s="40">
        <v>68</v>
      </c>
      <c r="M12" s="40">
        <v>74</v>
      </c>
      <c r="N12" s="40">
        <v>118</v>
      </c>
      <c r="O12" s="40">
        <v>131</v>
      </c>
      <c r="P12" s="40">
        <v>126</v>
      </c>
      <c r="Q12" s="40">
        <v>115</v>
      </c>
      <c r="R12" s="40">
        <v>94</v>
      </c>
      <c r="S12" s="34">
        <v>122</v>
      </c>
      <c r="T12" s="41">
        <v>1127</v>
      </c>
      <c r="U12" s="39">
        <v>406</v>
      </c>
      <c r="V12" s="34">
        <v>721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6">
        <f t="shared" ref="AA12:AA37" si="11">SUM(AB12+AC12+AD12)</f>
        <v>376</v>
      </c>
      <c r="AB12" s="39">
        <v>87</v>
      </c>
      <c r="AC12" s="42">
        <v>289</v>
      </c>
      <c r="AD12" s="34">
        <v>0</v>
      </c>
      <c r="AE12" s="33"/>
      <c r="AF12" s="34"/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6">
        <f t="shared" si="11"/>
        <v>0</v>
      </c>
      <c r="AB13" s="39">
        <v>0</v>
      </c>
      <c r="AC13" s="42">
        <v>0</v>
      </c>
      <c r="AD13" s="34">
        <v>0</v>
      </c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43</v>
      </c>
      <c r="C14" s="39">
        <v>22</v>
      </c>
      <c r="D14" s="40">
        <v>14</v>
      </c>
      <c r="E14" s="40">
        <v>6</v>
      </c>
      <c r="F14" s="40">
        <v>1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43</v>
      </c>
      <c r="U14" s="39">
        <v>22</v>
      </c>
      <c r="V14" s="34">
        <v>21</v>
      </c>
      <c r="W14" s="38">
        <f t="shared" si="10"/>
        <v>8</v>
      </c>
      <c r="X14" s="39">
        <v>6</v>
      </c>
      <c r="Y14" s="40">
        <v>2</v>
      </c>
      <c r="Z14" s="34">
        <v>0</v>
      </c>
      <c r="AA14" s="236">
        <f t="shared" si="11"/>
        <v>0</v>
      </c>
      <c r="AB14" s="39">
        <v>0</v>
      </c>
      <c r="AC14" s="42">
        <v>0</v>
      </c>
      <c r="AD14" s="34">
        <v>0</v>
      </c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87</v>
      </c>
      <c r="C15" s="39">
        <v>0</v>
      </c>
      <c r="D15" s="40">
        <v>0</v>
      </c>
      <c r="E15" s="40">
        <v>0</v>
      </c>
      <c r="F15" s="40">
        <v>3</v>
      </c>
      <c r="G15" s="40">
        <v>0</v>
      </c>
      <c r="H15" s="40">
        <v>2</v>
      </c>
      <c r="I15" s="40">
        <v>1</v>
      </c>
      <c r="J15" s="40">
        <v>2</v>
      </c>
      <c r="K15" s="40">
        <v>2</v>
      </c>
      <c r="L15" s="40">
        <v>5</v>
      </c>
      <c r="M15" s="40">
        <v>4</v>
      </c>
      <c r="N15" s="40">
        <v>7</v>
      </c>
      <c r="O15" s="40">
        <v>3</v>
      </c>
      <c r="P15" s="40">
        <v>16</v>
      </c>
      <c r="Q15" s="40">
        <v>13</v>
      </c>
      <c r="R15" s="40">
        <v>9</v>
      </c>
      <c r="S15" s="34">
        <v>20</v>
      </c>
      <c r="T15" s="41">
        <v>87</v>
      </c>
      <c r="U15" s="39">
        <v>39</v>
      </c>
      <c r="V15" s="34">
        <v>48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21</v>
      </c>
      <c r="AB15" s="39">
        <v>13</v>
      </c>
      <c r="AC15" s="42">
        <v>8</v>
      </c>
      <c r="AD15" s="34">
        <v>0</v>
      </c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32</v>
      </c>
      <c r="C16" s="39">
        <v>22</v>
      </c>
      <c r="D16" s="40">
        <v>6</v>
      </c>
      <c r="E16" s="40">
        <v>3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32</v>
      </c>
      <c r="U16" s="39">
        <v>17</v>
      </c>
      <c r="V16" s="34">
        <v>15</v>
      </c>
      <c r="W16" s="38">
        <f t="shared" si="10"/>
        <v>9</v>
      </c>
      <c r="X16" s="39">
        <v>5</v>
      </c>
      <c r="Y16" s="40">
        <v>4</v>
      </c>
      <c r="Z16" s="34">
        <v>0</v>
      </c>
      <c r="AA16" s="45">
        <f t="shared" si="11"/>
        <v>0</v>
      </c>
      <c r="AB16" s="39">
        <v>0</v>
      </c>
      <c r="AC16" s="42">
        <v>0</v>
      </c>
      <c r="AD16" s="34">
        <v>0</v>
      </c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219</v>
      </c>
      <c r="C17" s="39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1</v>
      </c>
      <c r="J17" s="40">
        <v>2</v>
      </c>
      <c r="K17" s="40">
        <v>1</v>
      </c>
      <c r="L17" s="40">
        <v>2</v>
      </c>
      <c r="M17" s="40">
        <v>10</v>
      </c>
      <c r="N17" s="40">
        <v>18</v>
      </c>
      <c r="O17" s="40">
        <v>33</v>
      </c>
      <c r="P17" s="40">
        <v>33</v>
      </c>
      <c r="Q17" s="40">
        <v>32</v>
      </c>
      <c r="R17" s="40">
        <v>38</v>
      </c>
      <c r="S17" s="34">
        <v>49</v>
      </c>
      <c r="T17" s="41">
        <v>219</v>
      </c>
      <c r="U17" s="39">
        <v>121</v>
      </c>
      <c r="V17" s="34">
        <v>98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72</v>
      </c>
      <c r="AB17" s="39">
        <v>18</v>
      </c>
      <c r="AC17" s="42">
        <v>54</v>
      </c>
      <c r="AD17" s="34">
        <v>0</v>
      </c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34"/>
      <c r="T18" s="41"/>
      <c r="U18" s="39"/>
      <c r="V18" s="34"/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136</v>
      </c>
      <c r="C19" s="39">
        <v>0</v>
      </c>
      <c r="D19" s="40">
        <v>0</v>
      </c>
      <c r="E19" s="40">
        <v>1</v>
      </c>
      <c r="F19" s="40">
        <v>7</v>
      </c>
      <c r="G19" s="40">
        <v>4</v>
      </c>
      <c r="H19" s="40">
        <v>6</v>
      </c>
      <c r="I19" s="40">
        <v>9</v>
      </c>
      <c r="J19" s="40">
        <v>10</v>
      </c>
      <c r="K19" s="40">
        <v>14</v>
      </c>
      <c r="L19" s="40">
        <v>15</v>
      </c>
      <c r="M19" s="40">
        <v>14</v>
      </c>
      <c r="N19" s="40">
        <v>14</v>
      </c>
      <c r="O19" s="40">
        <v>11</v>
      </c>
      <c r="P19" s="40">
        <v>4</v>
      </c>
      <c r="Q19" s="40">
        <v>12</v>
      </c>
      <c r="R19" s="40">
        <v>11</v>
      </c>
      <c r="S19" s="34">
        <v>4</v>
      </c>
      <c r="T19" s="41">
        <v>136</v>
      </c>
      <c r="U19" s="39">
        <v>21</v>
      </c>
      <c r="V19" s="34">
        <v>115</v>
      </c>
      <c r="W19" s="38">
        <f t="shared" si="10"/>
        <v>0</v>
      </c>
      <c r="X19" s="39">
        <v>0</v>
      </c>
      <c r="Y19" s="40">
        <v>0</v>
      </c>
      <c r="Z19" s="34">
        <v>0</v>
      </c>
      <c r="AA19" s="45">
        <f t="shared" si="11"/>
        <v>57</v>
      </c>
      <c r="AB19" s="39">
        <v>20</v>
      </c>
      <c r="AC19" s="42">
        <v>37</v>
      </c>
      <c r="AD19" s="34">
        <v>0</v>
      </c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3</v>
      </c>
      <c r="C21" s="39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1</v>
      </c>
      <c r="N21" s="40">
        <v>0</v>
      </c>
      <c r="O21" s="40">
        <v>0</v>
      </c>
      <c r="P21" s="40">
        <v>2</v>
      </c>
      <c r="Q21" s="40">
        <v>0</v>
      </c>
      <c r="R21" s="40">
        <v>0</v>
      </c>
      <c r="S21" s="34">
        <v>0</v>
      </c>
      <c r="T21" s="41">
        <v>3</v>
      </c>
      <c r="U21" s="39">
        <v>0</v>
      </c>
      <c r="V21" s="34">
        <v>3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3</v>
      </c>
      <c r="AB21" s="39">
        <v>2</v>
      </c>
      <c r="AC21" s="42">
        <v>1</v>
      </c>
      <c r="AD21" s="34">
        <v>0</v>
      </c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133</v>
      </c>
      <c r="C31" s="39">
        <v>6</v>
      </c>
      <c r="D31" s="40">
        <v>6</v>
      </c>
      <c r="E31" s="40">
        <v>8</v>
      </c>
      <c r="F31" s="40">
        <v>4</v>
      </c>
      <c r="G31" s="40">
        <v>5</v>
      </c>
      <c r="H31" s="40">
        <v>4</v>
      </c>
      <c r="I31" s="40">
        <v>5</v>
      </c>
      <c r="J31" s="40">
        <v>2</v>
      </c>
      <c r="K31" s="40">
        <v>4</v>
      </c>
      <c r="L31" s="40">
        <v>6</v>
      </c>
      <c r="M31" s="40">
        <v>4</v>
      </c>
      <c r="N31" s="40">
        <v>10</v>
      </c>
      <c r="O31" s="40">
        <v>17</v>
      </c>
      <c r="P31" s="40">
        <v>9</v>
      </c>
      <c r="Q31" s="40">
        <v>10</v>
      </c>
      <c r="R31" s="40">
        <v>12</v>
      </c>
      <c r="S31" s="34">
        <v>21</v>
      </c>
      <c r="T31" s="41">
        <v>133</v>
      </c>
      <c r="U31" s="39">
        <v>51</v>
      </c>
      <c r="V31" s="34">
        <v>82</v>
      </c>
      <c r="W31" s="38">
        <f t="shared" si="10"/>
        <v>12</v>
      </c>
      <c r="X31" s="39">
        <v>4</v>
      </c>
      <c r="Y31" s="40">
        <v>8</v>
      </c>
      <c r="Z31" s="34">
        <v>0</v>
      </c>
      <c r="AA31" s="45">
        <f t="shared" si="11"/>
        <v>58</v>
      </c>
      <c r="AB31" s="39">
        <v>19</v>
      </c>
      <c r="AC31" s="42">
        <v>39</v>
      </c>
      <c r="AD31" s="34">
        <v>0</v>
      </c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>
        <v>0</v>
      </c>
      <c r="Y35" s="40">
        <v>0</v>
      </c>
      <c r="Z35" s="34">
        <v>0</v>
      </c>
      <c r="AA35" s="45">
        <f t="shared" si="11"/>
        <v>0</v>
      </c>
      <c r="AB35" s="39">
        <v>0</v>
      </c>
      <c r="AC35" s="42">
        <v>0</v>
      </c>
      <c r="AD35" s="34">
        <v>0</v>
      </c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>
        <v>0</v>
      </c>
      <c r="AA36" s="45">
        <f t="shared" si="11"/>
        <v>0</v>
      </c>
      <c r="AB36" s="39">
        <v>0</v>
      </c>
      <c r="AC36" s="42">
        <v>0</v>
      </c>
      <c r="AD36" s="34">
        <v>0</v>
      </c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>
        <v>0</v>
      </c>
      <c r="AA37" s="45">
        <f t="shared" si="11"/>
        <v>0</v>
      </c>
      <c r="AB37" s="39">
        <v>0</v>
      </c>
      <c r="AC37" s="42">
        <v>0</v>
      </c>
      <c r="AD37" s="34">
        <v>0</v>
      </c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159</v>
      </c>
      <c r="C38" s="48">
        <v>55</v>
      </c>
      <c r="D38" s="47">
        <v>49</v>
      </c>
      <c r="E38" s="47">
        <v>42</v>
      </c>
      <c r="F38" s="47">
        <v>13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159</v>
      </c>
      <c r="U38" s="39">
        <v>105</v>
      </c>
      <c r="V38" s="34">
        <v>54</v>
      </c>
      <c r="W38" s="38">
        <f>SUM(X38+Y38+Z38)</f>
        <v>41</v>
      </c>
      <c r="X38" s="39">
        <v>28</v>
      </c>
      <c r="Y38" s="40">
        <v>13</v>
      </c>
      <c r="Z38" s="34">
        <v>0</v>
      </c>
      <c r="AA38" s="45">
        <f>SUM(AB38+AC38+AD38)</f>
        <v>0</v>
      </c>
      <c r="AB38" s="39">
        <v>0</v>
      </c>
      <c r="AC38" s="42">
        <v>0</v>
      </c>
      <c r="AD38" s="34">
        <v>0</v>
      </c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137</v>
      </c>
      <c r="C39" s="48">
        <v>0</v>
      </c>
      <c r="D39" s="47">
        <v>0</v>
      </c>
      <c r="E39" s="47">
        <v>0</v>
      </c>
      <c r="F39" s="40">
        <v>9</v>
      </c>
      <c r="G39" s="40">
        <v>8</v>
      </c>
      <c r="H39" s="40">
        <v>3</v>
      </c>
      <c r="I39" s="40">
        <v>5</v>
      </c>
      <c r="J39" s="40">
        <v>8</v>
      </c>
      <c r="K39" s="40">
        <v>8</v>
      </c>
      <c r="L39" s="40">
        <v>8</v>
      </c>
      <c r="M39" s="40">
        <v>8</v>
      </c>
      <c r="N39" s="40">
        <v>7</v>
      </c>
      <c r="O39" s="40">
        <v>15</v>
      </c>
      <c r="P39" s="40">
        <v>15</v>
      </c>
      <c r="Q39" s="40">
        <v>11</v>
      </c>
      <c r="R39" s="40">
        <v>14</v>
      </c>
      <c r="S39" s="34">
        <v>18</v>
      </c>
      <c r="T39" s="41">
        <v>137</v>
      </c>
      <c r="U39" s="39">
        <v>69</v>
      </c>
      <c r="V39" s="34">
        <v>68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72</v>
      </c>
      <c r="AB39" s="39">
        <v>28</v>
      </c>
      <c r="AC39" s="42">
        <v>44</v>
      </c>
      <c r="AD39" s="34">
        <v>0</v>
      </c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49</v>
      </c>
      <c r="C41" s="48">
        <v>1</v>
      </c>
      <c r="D41" s="47">
        <v>0</v>
      </c>
      <c r="E41" s="47">
        <v>16</v>
      </c>
      <c r="F41" s="40">
        <v>32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49</v>
      </c>
      <c r="U41" s="39">
        <v>17</v>
      </c>
      <c r="V41" s="34">
        <v>32</v>
      </c>
      <c r="W41" s="38">
        <f>SUM(X41+Y41+Z41)</f>
        <v>2</v>
      </c>
      <c r="X41" s="39">
        <v>2</v>
      </c>
      <c r="Y41" s="40">
        <v>0</v>
      </c>
      <c r="Z41" s="34">
        <v>0</v>
      </c>
      <c r="AA41" s="45">
        <f>SUM(AB41+AC41+AD41)</f>
        <v>6</v>
      </c>
      <c r="AB41" s="39">
        <v>4</v>
      </c>
      <c r="AC41" s="42">
        <v>2</v>
      </c>
      <c r="AD41" s="34">
        <v>0</v>
      </c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265</v>
      </c>
      <c r="C42" s="39">
        <v>0</v>
      </c>
      <c r="D42" s="40">
        <v>0</v>
      </c>
      <c r="E42" s="40">
        <v>0</v>
      </c>
      <c r="F42" s="40">
        <v>6</v>
      </c>
      <c r="G42" s="40">
        <v>24</v>
      </c>
      <c r="H42" s="40">
        <v>29</v>
      </c>
      <c r="I42" s="40">
        <v>24</v>
      </c>
      <c r="J42" s="40">
        <v>31</v>
      </c>
      <c r="K42" s="40">
        <v>27</v>
      </c>
      <c r="L42" s="40">
        <v>32</v>
      </c>
      <c r="M42" s="40">
        <v>18</v>
      </c>
      <c r="N42" s="40">
        <v>25</v>
      </c>
      <c r="O42" s="40">
        <v>26</v>
      </c>
      <c r="P42" s="40">
        <v>14</v>
      </c>
      <c r="Q42" s="40">
        <v>4</v>
      </c>
      <c r="R42" s="40">
        <v>4</v>
      </c>
      <c r="S42" s="34">
        <v>1</v>
      </c>
      <c r="T42" s="41">
        <v>265</v>
      </c>
      <c r="U42" s="39">
        <v>124</v>
      </c>
      <c r="V42" s="34">
        <v>141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24</v>
      </c>
      <c r="AB42" s="39">
        <v>15</v>
      </c>
      <c r="AC42" s="42">
        <v>9</v>
      </c>
      <c r="AD42" s="34">
        <v>0</v>
      </c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150</v>
      </c>
      <c r="C43" s="39">
        <v>51</v>
      </c>
      <c r="D43" s="40">
        <v>67</v>
      </c>
      <c r="E43" s="40">
        <v>29</v>
      </c>
      <c r="F43" s="40">
        <v>3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150</v>
      </c>
      <c r="U43" s="39">
        <v>122</v>
      </c>
      <c r="V43" s="34">
        <v>28</v>
      </c>
      <c r="W43" s="38">
        <f t="shared" si="13"/>
        <v>91</v>
      </c>
      <c r="X43" s="39">
        <v>50</v>
      </c>
      <c r="Y43" s="40">
        <v>41</v>
      </c>
      <c r="Z43" s="34">
        <v>0</v>
      </c>
      <c r="AA43" s="45">
        <f t="shared" ref="AA43:AA70" si="14">SUM(AB43+AC43+AD43)</f>
        <v>1</v>
      </c>
      <c r="AB43" s="39">
        <v>0</v>
      </c>
      <c r="AC43" s="42">
        <v>1</v>
      </c>
      <c r="AD43" s="34">
        <v>0</v>
      </c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614</v>
      </c>
      <c r="C44" s="39">
        <v>1</v>
      </c>
      <c r="D44" s="40">
        <v>0</v>
      </c>
      <c r="E44" s="40">
        <v>0</v>
      </c>
      <c r="F44" s="40">
        <v>5</v>
      </c>
      <c r="G44" s="40">
        <v>10</v>
      </c>
      <c r="H44" s="40">
        <v>12</v>
      </c>
      <c r="I44" s="40">
        <v>23</v>
      </c>
      <c r="J44" s="40">
        <v>38</v>
      </c>
      <c r="K44" s="40">
        <v>44</v>
      </c>
      <c r="L44" s="40">
        <v>48</v>
      </c>
      <c r="M44" s="40">
        <v>72</v>
      </c>
      <c r="N44" s="40">
        <v>56</v>
      </c>
      <c r="O44" s="40">
        <v>87</v>
      </c>
      <c r="P44" s="40">
        <v>71</v>
      </c>
      <c r="Q44" s="40">
        <v>63</v>
      </c>
      <c r="R44" s="40">
        <v>46</v>
      </c>
      <c r="S44" s="34">
        <v>38</v>
      </c>
      <c r="T44" s="41">
        <v>614</v>
      </c>
      <c r="U44" s="39">
        <v>179</v>
      </c>
      <c r="V44" s="34">
        <v>435</v>
      </c>
      <c r="W44" s="38">
        <f t="shared" si="13"/>
        <v>1</v>
      </c>
      <c r="X44" s="39">
        <v>1</v>
      </c>
      <c r="Y44" s="40">
        <v>0</v>
      </c>
      <c r="Z44" s="34">
        <v>0</v>
      </c>
      <c r="AA44" s="45">
        <f t="shared" si="14"/>
        <v>244</v>
      </c>
      <c r="AB44" s="39">
        <v>140</v>
      </c>
      <c r="AC44" s="42">
        <v>104</v>
      </c>
      <c r="AD44" s="34">
        <v>0</v>
      </c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79</v>
      </c>
      <c r="C50" s="39">
        <v>0</v>
      </c>
      <c r="D50" s="40">
        <v>0</v>
      </c>
      <c r="E50" s="40">
        <v>0</v>
      </c>
      <c r="F50" s="40">
        <v>2</v>
      </c>
      <c r="G50" s="40">
        <v>1</v>
      </c>
      <c r="H50" s="40">
        <v>3</v>
      </c>
      <c r="I50" s="40">
        <v>0</v>
      </c>
      <c r="J50" s="40">
        <v>4</v>
      </c>
      <c r="K50" s="40">
        <v>2</v>
      </c>
      <c r="L50" s="40">
        <v>5</v>
      </c>
      <c r="M50" s="40">
        <v>4</v>
      </c>
      <c r="N50" s="40">
        <v>5</v>
      </c>
      <c r="O50" s="40">
        <v>14</v>
      </c>
      <c r="P50" s="40">
        <v>9</v>
      </c>
      <c r="Q50" s="40">
        <v>10</v>
      </c>
      <c r="R50" s="40">
        <v>15</v>
      </c>
      <c r="S50" s="34">
        <v>5</v>
      </c>
      <c r="T50" s="41">
        <v>79</v>
      </c>
      <c r="U50" s="39">
        <v>36</v>
      </c>
      <c r="V50" s="34">
        <v>43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31</v>
      </c>
      <c r="AB50" s="39">
        <v>7</v>
      </c>
      <c r="AC50" s="42">
        <v>24</v>
      </c>
      <c r="AD50" s="34">
        <v>0</v>
      </c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8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1</v>
      </c>
      <c r="O51" s="40">
        <v>1</v>
      </c>
      <c r="P51" s="40">
        <v>0</v>
      </c>
      <c r="Q51" s="40">
        <v>2</v>
      </c>
      <c r="R51" s="40">
        <v>2</v>
      </c>
      <c r="S51" s="34">
        <v>2</v>
      </c>
      <c r="T51" s="41">
        <v>8</v>
      </c>
      <c r="U51" s="39">
        <v>3</v>
      </c>
      <c r="V51" s="34">
        <v>5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3</v>
      </c>
      <c r="AB51" s="39">
        <v>3</v>
      </c>
      <c r="AC51" s="42">
        <v>0</v>
      </c>
      <c r="AD51" s="34">
        <v>0</v>
      </c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34">
        <v>0</v>
      </c>
      <c r="T52" s="41">
        <v>0</v>
      </c>
      <c r="U52" s="39">
        <v>0</v>
      </c>
      <c r="V52" s="34">
        <v>0</v>
      </c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34">
        <v>0</v>
      </c>
      <c r="T53" s="41">
        <v>0</v>
      </c>
      <c r="U53" s="39">
        <v>0</v>
      </c>
      <c r="V53" s="34">
        <v>0</v>
      </c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145</v>
      </c>
      <c r="C54" s="39">
        <v>0</v>
      </c>
      <c r="D54" s="40">
        <v>0</v>
      </c>
      <c r="E54" s="40">
        <v>0</v>
      </c>
      <c r="F54" s="40">
        <v>0</v>
      </c>
      <c r="G54" s="40">
        <v>1</v>
      </c>
      <c r="H54" s="40">
        <v>1</v>
      </c>
      <c r="I54" s="40">
        <v>5</v>
      </c>
      <c r="J54" s="40">
        <v>1</v>
      </c>
      <c r="K54" s="40">
        <v>3</v>
      </c>
      <c r="L54" s="40">
        <v>6</v>
      </c>
      <c r="M54" s="40">
        <v>4</v>
      </c>
      <c r="N54" s="40">
        <v>10</v>
      </c>
      <c r="O54" s="40">
        <v>21</v>
      </c>
      <c r="P54" s="40">
        <v>15</v>
      </c>
      <c r="Q54" s="40">
        <v>27</v>
      </c>
      <c r="R54" s="40">
        <v>23</v>
      </c>
      <c r="S54" s="34">
        <v>28</v>
      </c>
      <c r="T54" s="41">
        <v>145</v>
      </c>
      <c r="U54" s="39">
        <v>67</v>
      </c>
      <c r="V54" s="34">
        <v>78</v>
      </c>
      <c r="W54" s="38">
        <f t="shared" si="13"/>
        <v>0</v>
      </c>
      <c r="X54" s="39">
        <v>0</v>
      </c>
      <c r="Y54" s="40">
        <v>0</v>
      </c>
      <c r="Z54" s="34">
        <v>0</v>
      </c>
      <c r="AA54" s="45">
        <f t="shared" si="14"/>
        <v>73</v>
      </c>
      <c r="AB54" s="39">
        <v>1</v>
      </c>
      <c r="AC54" s="42">
        <v>72</v>
      </c>
      <c r="AD54" s="34">
        <v>0</v>
      </c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155</v>
      </c>
      <c r="C55" s="39">
        <v>0</v>
      </c>
      <c r="D55" s="40">
        <v>0</v>
      </c>
      <c r="E55" s="40">
        <v>0</v>
      </c>
      <c r="F55" s="40">
        <v>9</v>
      </c>
      <c r="G55" s="40">
        <v>15</v>
      </c>
      <c r="H55" s="40">
        <v>42</v>
      </c>
      <c r="I55" s="40">
        <v>47</v>
      </c>
      <c r="J55" s="40">
        <v>30</v>
      </c>
      <c r="K55" s="40">
        <v>12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155</v>
      </c>
      <c r="U55" s="39">
        <v>1</v>
      </c>
      <c r="V55" s="34">
        <v>154</v>
      </c>
      <c r="W55" s="38">
        <f t="shared" si="13"/>
        <v>0</v>
      </c>
      <c r="X55" s="39">
        <v>0</v>
      </c>
      <c r="Y55" s="40">
        <v>0</v>
      </c>
      <c r="Z55" s="34">
        <v>0</v>
      </c>
      <c r="AA55" s="45">
        <f t="shared" si="14"/>
        <v>54</v>
      </c>
      <c r="AB55" s="39">
        <v>21</v>
      </c>
      <c r="AC55" s="42">
        <v>33</v>
      </c>
      <c r="AD55" s="34">
        <v>0</v>
      </c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59</v>
      </c>
      <c r="C56" s="39">
        <v>1</v>
      </c>
      <c r="D56" s="40">
        <v>24</v>
      </c>
      <c r="E56" s="40">
        <v>26</v>
      </c>
      <c r="F56" s="40">
        <v>7</v>
      </c>
      <c r="G56" s="40">
        <v>1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59</v>
      </c>
      <c r="U56" s="39">
        <v>0</v>
      </c>
      <c r="V56" s="34">
        <v>59</v>
      </c>
      <c r="W56" s="38">
        <f t="shared" si="13"/>
        <v>23</v>
      </c>
      <c r="X56" s="39">
        <v>7</v>
      </c>
      <c r="Y56" s="40">
        <v>16</v>
      </c>
      <c r="Z56" s="34">
        <v>0</v>
      </c>
      <c r="AA56" s="45">
        <f t="shared" si="14"/>
        <v>1</v>
      </c>
      <c r="AB56" s="39">
        <v>0</v>
      </c>
      <c r="AC56" s="42">
        <v>1</v>
      </c>
      <c r="AD56" s="34">
        <v>0</v>
      </c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394</v>
      </c>
      <c r="C57" s="39">
        <v>0</v>
      </c>
      <c r="D57" s="40">
        <v>0</v>
      </c>
      <c r="E57" s="40">
        <v>0</v>
      </c>
      <c r="F57" s="40">
        <v>3</v>
      </c>
      <c r="G57" s="40">
        <v>14</v>
      </c>
      <c r="H57" s="40">
        <v>34</v>
      </c>
      <c r="I57" s="40">
        <v>47</v>
      </c>
      <c r="J57" s="40">
        <v>33</v>
      </c>
      <c r="K57" s="40">
        <v>44</v>
      </c>
      <c r="L57" s="40">
        <v>47</v>
      </c>
      <c r="M57" s="40">
        <v>44</v>
      </c>
      <c r="N57" s="40">
        <v>48</v>
      </c>
      <c r="O57" s="40">
        <v>32</v>
      </c>
      <c r="P57" s="40">
        <v>23</v>
      </c>
      <c r="Q57" s="40">
        <v>10</v>
      </c>
      <c r="R57" s="40">
        <v>7</v>
      </c>
      <c r="S57" s="34">
        <v>8</v>
      </c>
      <c r="T57" s="41">
        <v>394</v>
      </c>
      <c r="U57" s="39">
        <v>2</v>
      </c>
      <c r="V57" s="34">
        <v>392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168</v>
      </c>
      <c r="AB57" s="39">
        <v>24</v>
      </c>
      <c r="AC57" s="42">
        <v>144</v>
      </c>
      <c r="AD57" s="34">
        <v>0</v>
      </c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411</v>
      </c>
      <c r="C58" s="39">
        <v>2</v>
      </c>
      <c r="D58" s="40">
        <v>4</v>
      </c>
      <c r="E58" s="40">
        <v>2</v>
      </c>
      <c r="F58" s="40">
        <v>17</v>
      </c>
      <c r="G58" s="40">
        <v>6</v>
      </c>
      <c r="H58" s="40">
        <v>9</v>
      </c>
      <c r="I58" s="40">
        <v>9</v>
      </c>
      <c r="J58" s="40">
        <v>4</v>
      </c>
      <c r="K58" s="40">
        <v>9</v>
      </c>
      <c r="L58" s="40">
        <v>8</v>
      </c>
      <c r="M58" s="40">
        <v>33</v>
      </c>
      <c r="N58" s="40">
        <v>40</v>
      </c>
      <c r="O58" s="40">
        <v>59</v>
      </c>
      <c r="P58" s="40">
        <v>44</v>
      </c>
      <c r="Q58" s="40">
        <v>70</v>
      </c>
      <c r="R58" s="40">
        <v>61</v>
      </c>
      <c r="S58" s="34">
        <v>34</v>
      </c>
      <c r="T58" s="41">
        <v>411</v>
      </c>
      <c r="U58" s="39">
        <v>171</v>
      </c>
      <c r="V58" s="34">
        <v>240</v>
      </c>
      <c r="W58" s="38">
        <f t="shared" si="13"/>
        <v>4</v>
      </c>
      <c r="X58" s="39">
        <v>1</v>
      </c>
      <c r="Y58" s="40">
        <v>3</v>
      </c>
      <c r="Z58" s="34">
        <v>0</v>
      </c>
      <c r="AA58" s="45">
        <f t="shared" si="14"/>
        <v>301</v>
      </c>
      <c r="AB58" s="39">
        <v>66</v>
      </c>
      <c r="AC58" s="42">
        <v>235</v>
      </c>
      <c r="AD58" s="34">
        <v>0</v>
      </c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239</v>
      </c>
      <c r="C59" s="39">
        <v>18</v>
      </c>
      <c r="D59" s="40">
        <v>41</v>
      </c>
      <c r="E59" s="40">
        <v>9</v>
      </c>
      <c r="F59" s="40">
        <v>8</v>
      </c>
      <c r="G59" s="40">
        <v>12</v>
      </c>
      <c r="H59" s="40">
        <v>9</v>
      </c>
      <c r="I59" s="40">
        <v>5</v>
      </c>
      <c r="J59" s="40">
        <v>15</v>
      </c>
      <c r="K59" s="40">
        <v>5</v>
      </c>
      <c r="L59" s="40">
        <v>11</v>
      </c>
      <c r="M59" s="40">
        <v>15</v>
      </c>
      <c r="N59" s="40">
        <v>9</v>
      </c>
      <c r="O59" s="40">
        <v>17</v>
      </c>
      <c r="P59" s="40">
        <v>15</v>
      </c>
      <c r="Q59" s="40">
        <v>15</v>
      </c>
      <c r="R59" s="40">
        <v>15</v>
      </c>
      <c r="S59" s="34">
        <v>20</v>
      </c>
      <c r="T59" s="41">
        <v>239</v>
      </c>
      <c r="U59" s="39">
        <v>99</v>
      </c>
      <c r="V59" s="34">
        <v>140</v>
      </c>
      <c r="W59" s="38">
        <f t="shared" si="13"/>
        <v>30</v>
      </c>
      <c r="X59" s="39">
        <v>17</v>
      </c>
      <c r="Y59" s="40">
        <v>13</v>
      </c>
      <c r="Z59" s="34">
        <v>0</v>
      </c>
      <c r="AA59" s="45">
        <f t="shared" si="14"/>
        <v>82</v>
      </c>
      <c r="AB59" s="39">
        <v>15</v>
      </c>
      <c r="AC59" s="42">
        <v>67</v>
      </c>
      <c r="AD59" s="34">
        <v>0</v>
      </c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169</v>
      </c>
      <c r="C60" s="39">
        <v>62</v>
      </c>
      <c r="D60" s="40">
        <v>45</v>
      </c>
      <c r="E60" s="40">
        <v>59</v>
      </c>
      <c r="F60" s="40">
        <v>2</v>
      </c>
      <c r="G60" s="40">
        <v>0</v>
      </c>
      <c r="H60" s="40">
        <v>0</v>
      </c>
      <c r="I60" s="40">
        <v>1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169</v>
      </c>
      <c r="U60" s="39">
        <v>82</v>
      </c>
      <c r="V60" s="34">
        <v>87</v>
      </c>
      <c r="W60" s="38">
        <f t="shared" si="13"/>
        <v>73</v>
      </c>
      <c r="X60" s="39">
        <v>16</v>
      </c>
      <c r="Y60" s="40">
        <v>57</v>
      </c>
      <c r="Z60" s="34">
        <v>0</v>
      </c>
      <c r="AA60" s="45">
        <f t="shared" si="14"/>
        <v>2</v>
      </c>
      <c r="AB60" s="39">
        <v>1</v>
      </c>
      <c r="AC60" s="42">
        <v>1</v>
      </c>
      <c r="AD60" s="34">
        <v>0</v>
      </c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478</v>
      </c>
      <c r="C61" s="39">
        <v>1</v>
      </c>
      <c r="D61" s="40">
        <v>0</v>
      </c>
      <c r="E61" s="40">
        <v>1</v>
      </c>
      <c r="F61" s="40">
        <v>24</v>
      </c>
      <c r="G61" s="40">
        <v>16</v>
      </c>
      <c r="H61" s="40">
        <v>12</v>
      </c>
      <c r="I61" s="40">
        <v>14</v>
      </c>
      <c r="J61" s="40">
        <v>21</v>
      </c>
      <c r="K61" s="40">
        <v>27</v>
      </c>
      <c r="L61" s="40">
        <v>29</v>
      </c>
      <c r="M61" s="40">
        <v>32</v>
      </c>
      <c r="N61" s="40">
        <v>53</v>
      </c>
      <c r="O61" s="40">
        <v>64</v>
      </c>
      <c r="P61" s="40">
        <v>55</v>
      </c>
      <c r="Q61" s="40">
        <v>51</v>
      </c>
      <c r="R61" s="40">
        <v>42</v>
      </c>
      <c r="S61" s="34">
        <v>36</v>
      </c>
      <c r="T61" s="41">
        <v>478</v>
      </c>
      <c r="U61" s="39">
        <v>200</v>
      </c>
      <c r="V61" s="34">
        <v>278</v>
      </c>
      <c r="W61" s="38">
        <f>SUM(X61+Y61+Z61)</f>
        <v>0</v>
      </c>
      <c r="X61" s="39"/>
      <c r="Y61" s="40"/>
      <c r="Z61" s="34"/>
      <c r="AA61" s="45">
        <f t="shared" si="14"/>
        <v>143</v>
      </c>
      <c r="AB61" s="39">
        <v>59</v>
      </c>
      <c r="AC61" s="42">
        <v>84</v>
      </c>
      <c r="AD61" s="34">
        <v>0</v>
      </c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34">
        <v>0</v>
      </c>
      <c r="T62" s="41">
        <v>0</v>
      </c>
      <c r="U62" s="39">
        <v>0</v>
      </c>
      <c r="V62" s="34">
        <v>0</v>
      </c>
      <c r="W62" s="38">
        <f t="shared" si="13"/>
        <v>0</v>
      </c>
      <c r="X62" s="39"/>
      <c r="Y62" s="40"/>
      <c r="Z62" s="34"/>
      <c r="AA62" s="45">
        <f t="shared" si="14"/>
        <v>0</v>
      </c>
      <c r="AB62" s="39">
        <v>0</v>
      </c>
      <c r="AC62" s="42">
        <v>0</v>
      </c>
      <c r="AD62" s="34">
        <v>0</v>
      </c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170</v>
      </c>
      <c r="C63" s="39">
        <v>0</v>
      </c>
      <c r="D63" s="40">
        <v>0</v>
      </c>
      <c r="E63" s="40">
        <v>0</v>
      </c>
      <c r="F63" s="40">
        <v>0</v>
      </c>
      <c r="G63" s="40">
        <v>0</v>
      </c>
      <c r="H63" s="40">
        <v>2</v>
      </c>
      <c r="I63" s="40">
        <v>1</v>
      </c>
      <c r="J63" s="40">
        <v>4</v>
      </c>
      <c r="K63" s="40">
        <v>7</v>
      </c>
      <c r="L63" s="40">
        <v>7</v>
      </c>
      <c r="M63" s="40">
        <v>6</v>
      </c>
      <c r="N63" s="40">
        <v>15</v>
      </c>
      <c r="O63" s="40">
        <v>25</v>
      </c>
      <c r="P63" s="40">
        <v>21</v>
      </c>
      <c r="Q63" s="40">
        <v>23</v>
      </c>
      <c r="R63" s="40">
        <v>31</v>
      </c>
      <c r="S63" s="34">
        <v>28</v>
      </c>
      <c r="T63" s="41">
        <v>170</v>
      </c>
      <c r="U63" s="39">
        <v>148</v>
      </c>
      <c r="V63" s="34">
        <v>22</v>
      </c>
      <c r="W63" s="38">
        <f t="shared" si="13"/>
        <v>0</v>
      </c>
      <c r="X63" s="39"/>
      <c r="Y63" s="40"/>
      <c r="Z63" s="34"/>
      <c r="AA63" s="45">
        <f t="shared" si="14"/>
        <v>94</v>
      </c>
      <c r="AB63" s="39">
        <v>54</v>
      </c>
      <c r="AC63" s="42">
        <v>40</v>
      </c>
      <c r="AD63" s="34">
        <v>0</v>
      </c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34"/>
      <c r="T64" s="41"/>
      <c r="U64" s="39"/>
      <c r="V64" s="34"/>
      <c r="W64" s="38">
        <f t="shared" si="13"/>
        <v>0</v>
      </c>
      <c r="X64" s="39"/>
      <c r="Y64" s="40"/>
      <c r="Z64" s="34"/>
      <c r="AA64" s="45">
        <f t="shared" si="14"/>
        <v>0</v>
      </c>
      <c r="AB64" s="39"/>
      <c r="AC64" s="42"/>
      <c r="AD64" s="34"/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0</v>
      </c>
      <c r="C65" s="39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34"/>
      <c r="T65" s="41"/>
      <c r="U65" s="39"/>
      <c r="V65" s="34"/>
      <c r="W65" s="38">
        <f t="shared" si="13"/>
        <v>0</v>
      </c>
      <c r="X65" s="39"/>
      <c r="Y65" s="40"/>
      <c r="Z65" s="34"/>
      <c r="AA65" s="45">
        <f t="shared" si="14"/>
        <v>0</v>
      </c>
      <c r="AB65" s="39"/>
      <c r="AC65" s="42"/>
      <c r="AD65" s="34"/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/>
      <c r="Y66" s="40"/>
      <c r="Z66" s="34"/>
      <c r="AA66" s="45">
        <f t="shared" si="14"/>
        <v>0</v>
      </c>
      <c r="AB66" s="39"/>
      <c r="AC66" s="42"/>
      <c r="AD66" s="34"/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/>
      <c r="Y67" s="40"/>
      <c r="Z67" s="34"/>
      <c r="AA67" s="45">
        <f t="shared" si="14"/>
        <v>0</v>
      </c>
      <c r="AB67" s="39"/>
      <c r="AC67" s="42"/>
      <c r="AD67" s="34"/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/>
      <c r="Y68" s="40"/>
      <c r="Z68" s="34"/>
      <c r="AA68" s="45">
        <f t="shared" si="14"/>
        <v>0</v>
      </c>
      <c r="AB68" s="39"/>
      <c r="AC68" s="42"/>
      <c r="AD68" s="34"/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/>
      <c r="Y69" s="40"/>
      <c r="Z69" s="34"/>
      <c r="AA69" s="54">
        <f t="shared" si="14"/>
        <v>0</v>
      </c>
      <c r="AB69" s="39"/>
      <c r="AC69" s="42"/>
      <c r="AD69" s="34"/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6" t="s">
        <v>98</v>
      </c>
      <c r="B70" s="237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/>
      <c r="Y70" s="57"/>
      <c r="Z70" s="58"/>
      <c r="AA70" s="62">
        <f t="shared" si="14"/>
        <v>0</v>
      </c>
      <c r="AB70" s="56"/>
      <c r="AC70" s="63"/>
      <c r="AD70" s="58"/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377" t="s">
        <v>99</v>
      </c>
      <c r="B71" s="378">
        <f t="shared" ref="B71:AA71" si="15">SUM(B11:B70)</f>
        <v>5832</v>
      </c>
      <c r="C71" s="66">
        <f>SUM(C11:C70)</f>
        <v>409</v>
      </c>
      <c r="D71" s="67">
        <f t="shared" si="15"/>
        <v>346</v>
      </c>
      <c r="E71" s="67">
        <f t="shared" si="15"/>
        <v>302</v>
      </c>
      <c r="F71" s="67">
        <f t="shared" si="15"/>
        <v>189</v>
      </c>
      <c r="G71" s="67">
        <f t="shared" si="15"/>
        <v>137</v>
      </c>
      <c r="H71" s="67">
        <f t="shared" si="15"/>
        <v>204</v>
      </c>
      <c r="I71" s="67">
        <f t="shared" si="15"/>
        <v>265</v>
      </c>
      <c r="J71" s="67">
        <f t="shared" si="15"/>
        <v>257</v>
      </c>
      <c r="K71" s="67">
        <f t="shared" si="15"/>
        <v>293</v>
      </c>
      <c r="L71" s="67">
        <f t="shared" si="15"/>
        <v>297</v>
      </c>
      <c r="M71" s="67">
        <f t="shared" si="15"/>
        <v>343</v>
      </c>
      <c r="N71" s="67">
        <f t="shared" si="15"/>
        <v>436</v>
      </c>
      <c r="O71" s="67">
        <f t="shared" si="15"/>
        <v>556</v>
      </c>
      <c r="P71" s="67">
        <f t="shared" si="15"/>
        <v>472</v>
      </c>
      <c r="Q71" s="67">
        <f t="shared" si="15"/>
        <v>468</v>
      </c>
      <c r="R71" s="67">
        <f t="shared" si="15"/>
        <v>424</v>
      </c>
      <c r="S71" s="68">
        <f t="shared" si="15"/>
        <v>434</v>
      </c>
      <c r="T71" s="69">
        <f t="shared" si="15"/>
        <v>5832</v>
      </c>
      <c r="U71" s="70">
        <f t="shared" si="15"/>
        <v>2275</v>
      </c>
      <c r="V71" s="68">
        <f t="shared" si="15"/>
        <v>3557</v>
      </c>
      <c r="W71" s="70">
        <f t="shared" si="15"/>
        <v>415</v>
      </c>
      <c r="X71" s="70">
        <f t="shared" si="15"/>
        <v>159</v>
      </c>
      <c r="Y71" s="67">
        <f t="shared" si="15"/>
        <v>256</v>
      </c>
      <c r="Z71" s="69">
        <f t="shared" si="15"/>
        <v>0</v>
      </c>
      <c r="AA71" s="71">
        <f t="shared" si="15"/>
        <v>1890</v>
      </c>
      <c r="AB71" s="70">
        <f>SUM(AB11:AB70)</f>
        <v>597</v>
      </c>
      <c r="AC71" s="67">
        <f>SUM(AC11:AC70)</f>
        <v>1293</v>
      </c>
      <c r="AD71" s="68">
        <f>SUM(AD11:AD70)</f>
        <v>0</v>
      </c>
      <c r="AE71" s="72">
        <f>SUM(AE11:AE70)</f>
        <v>0</v>
      </c>
      <c r="AF71" s="73">
        <f>SUM(AF11:AF70)</f>
        <v>0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8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985" t="s">
        <v>3</v>
      </c>
      <c r="B73" s="990" t="s">
        <v>101</v>
      </c>
      <c r="C73" s="927"/>
      <c r="D73" s="927"/>
      <c r="E73" s="928"/>
      <c r="F73" s="990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991" t="s">
        <v>104</v>
      </c>
      <c r="O73" s="933"/>
      <c r="P73" s="934"/>
      <c r="Q73" s="979" t="s">
        <v>105</v>
      </c>
      <c r="R73" s="917"/>
      <c r="S73" s="979" t="s">
        <v>106</v>
      </c>
      <c r="T73" s="917"/>
      <c r="U73" s="979" t="s">
        <v>107</v>
      </c>
      <c r="V73" s="917"/>
      <c r="W73" s="985" t="s">
        <v>108</v>
      </c>
      <c r="X73" s="979" t="s">
        <v>109</v>
      </c>
      <c r="Y73" s="917"/>
      <c r="Z73" s="979" t="s">
        <v>110</v>
      </c>
      <c r="AA73" s="917"/>
      <c r="AB73" s="979" t="s">
        <v>111</v>
      </c>
      <c r="AC73" s="917"/>
      <c r="AD73" s="985" t="s">
        <v>112</v>
      </c>
      <c r="AE73" s="992" t="s">
        <v>113</v>
      </c>
      <c r="AF73" s="939"/>
      <c r="AG73" s="993" t="s">
        <v>114</v>
      </c>
      <c r="AH73" s="993"/>
      <c r="AI73" s="993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1017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1017"/>
      <c r="X74" s="912"/>
      <c r="Y74" s="921"/>
      <c r="Z74" s="912"/>
      <c r="AA74" s="921"/>
      <c r="AB74" s="912"/>
      <c r="AC74" s="921"/>
      <c r="AD74" s="1017"/>
      <c r="AE74" s="940"/>
      <c r="AF74" s="941"/>
      <c r="AG74" s="993"/>
      <c r="AH74" s="993"/>
      <c r="AI74" s="993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56" t="s">
        <v>32</v>
      </c>
      <c r="C75" s="379" t="s">
        <v>33</v>
      </c>
      <c r="D75" s="380" t="s">
        <v>115</v>
      </c>
      <c r="E75" s="381" t="s">
        <v>36</v>
      </c>
      <c r="F75" s="382" t="s">
        <v>32</v>
      </c>
      <c r="G75" s="379" t="s">
        <v>33</v>
      </c>
      <c r="H75" s="380" t="s">
        <v>115</v>
      </c>
      <c r="I75" s="381" t="s">
        <v>36</v>
      </c>
      <c r="J75" s="356" t="s">
        <v>32</v>
      </c>
      <c r="K75" s="379" t="s">
        <v>33</v>
      </c>
      <c r="L75" s="380" t="s">
        <v>115</v>
      </c>
      <c r="M75" s="380" t="s">
        <v>36</v>
      </c>
      <c r="N75" s="328" t="s">
        <v>32</v>
      </c>
      <c r="O75" s="347" t="s">
        <v>11</v>
      </c>
      <c r="P75" s="357" t="s">
        <v>116</v>
      </c>
      <c r="Q75" s="368" t="s">
        <v>37</v>
      </c>
      <c r="R75" s="371" t="s">
        <v>38</v>
      </c>
      <c r="S75" s="368" t="s">
        <v>37</v>
      </c>
      <c r="T75" s="371" t="s">
        <v>38</v>
      </c>
      <c r="U75" s="368" t="s">
        <v>117</v>
      </c>
      <c r="V75" s="371" t="s">
        <v>118</v>
      </c>
      <c r="W75" s="920"/>
      <c r="X75" s="368" t="s">
        <v>37</v>
      </c>
      <c r="Y75" s="371" t="s">
        <v>38</v>
      </c>
      <c r="Z75" s="383" t="s">
        <v>119</v>
      </c>
      <c r="AA75" s="383" t="s">
        <v>120</v>
      </c>
      <c r="AB75" s="354" t="s">
        <v>121</v>
      </c>
      <c r="AC75" s="354" t="s">
        <v>122</v>
      </c>
      <c r="AD75" s="920"/>
      <c r="AE75" s="384" t="s">
        <v>11</v>
      </c>
      <c r="AF75" s="413" t="s">
        <v>116</v>
      </c>
      <c r="AG75" s="385" t="s">
        <v>123</v>
      </c>
      <c r="AH75" s="386" t="s">
        <v>124</v>
      </c>
      <c r="AI75" s="414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329">
        <f>SUM(C76:E76)</f>
        <v>0</v>
      </c>
      <c r="C76" s="333"/>
      <c r="D76" s="415"/>
      <c r="E76" s="415"/>
      <c r="F76" s="329">
        <f>SUM(G76:I76)</f>
        <v>0</v>
      </c>
      <c r="G76" s="333"/>
      <c r="H76" s="415"/>
      <c r="I76" s="415"/>
      <c r="J76" s="329">
        <f>SUM(K76:M76)</f>
        <v>29</v>
      </c>
      <c r="K76" s="333">
        <v>24</v>
      </c>
      <c r="L76" s="415">
        <v>5</v>
      </c>
      <c r="M76" s="335">
        <v>0</v>
      </c>
      <c r="N76" s="387">
        <f>SUM(O76:P76)</f>
        <v>33</v>
      </c>
      <c r="O76" s="99">
        <v>33</v>
      </c>
      <c r="P76" s="100">
        <v>0</v>
      </c>
      <c r="Q76" s="33">
        <v>3</v>
      </c>
      <c r="R76" s="34">
        <v>0</v>
      </c>
      <c r="S76" s="373">
        <v>3</v>
      </c>
      <c r="T76" s="388">
        <v>1</v>
      </c>
      <c r="U76" s="389">
        <v>26</v>
      </c>
      <c r="V76" s="388">
        <v>26</v>
      </c>
      <c r="W76" s="101">
        <v>70</v>
      </c>
      <c r="X76" s="33">
        <v>0</v>
      </c>
      <c r="Y76" s="34">
        <v>0</v>
      </c>
      <c r="Z76" s="30">
        <v>0</v>
      </c>
      <c r="AA76" s="30">
        <v>0</v>
      </c>
      <c r="AB76" s="30">
        <v>0</v>
      </c>
      <c r="AC76" s="30"/>
      <c r="AD76" s="30"/>
      <c r="AE76" s="102"/>
      <c r="AF76" s="103"/>
      <c r="AG76" s="373"/>
      <c r="AH76" s="374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83</v>
      </c>
      <c r="K77" s="105">
        <v>75</v>
      </c>
      <c r="L77" s="106">
        <v>8</v>
      </c>
      <c r="M77" s="107">
        <v>0</v>
      </c>
      <c r="N77" s="108">
        <f t="shared" ref="N77:N135" si="17">SUM(O77:P77)</f>
        <v>91</v>
      </c>
      <c r="O77" s="109">
        <v>0</v>
      </c>
      <c r="P77" s="110">
        <v>91</v>
      </c>
      <c r="Q77" s="33">
        <v>0</v>
      </c>
      <c r="R77" s="34">
        <v>5</v>
      </c>
      <c r="S77" s="39">
        <v>0</v>
      </c>
      <c r="T77" s="34">
        <v>25</v>
      </c>
      <c r="U77" s="42">
        <v>56</v>
      </c>
      <c r="V77" s="34">
        <v>78</v>
      </c>
      <c r="W77" s="101">
        <v>1200</v>
      </c>
      <c r="X77" s="33">
        <v>0</v>
      </c>
      <c r="Y77" s="34">
        <v>26</v>
      </c>
      <c r="Z77" s="30">
        <v>0</v>
      </c>
      <c r="AA77" s="30">
        <v>0</v>
      </c>
      <c r="AB77" s="30">
        <v>0</v>
      </c>
      <c r="AC77" s="30"/>
      <c r="AD77" s="30"/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>
        <v>0</v>
      </c>
      <c r="L78" s="40">
        <v>0</v>
      </c>
      <c r="M78" s="111">
        <v>0</v>
      </c>
      <c r="N78" s="108">
        <f t="shared" si="17"/>
        <v>0</v>
      </c>
      <c r="O78" s="42">
        <v>0</v>
      </c>
      <c r="P78" s="101">
        <v>0</v>
      </c>
      <c r="Q78" s="33">
        <v>0</v>
      </c>
      <c r="R78" s="34">
        <v>0</v>
      </c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>
        <v>0</v>
      </c>
      <c r="AA78" s="30">
        <v>0</v>
      </c>
      <c r="AB78" s="30">
        <v>0</v>
      </c>
      <c r="AC78" s="30"/>
      <c r="AD78" s="30"/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>
        <v>0</v>
      </c>
      <c r="L79" s="40">
        <v>0</v>
      </c>
      <c r="M79" s="111">
        <v>0</v>
      </c>
      <c r="N79" s="108">
        <f t="shared" si="17"/>
        <v>0</v>
      </c>
      <c r="O79" s="42">
        <v>0</v>
      </c>
      <c r="P79" s="101">
        <v>0</v>
      </c>
      <c r="Q79" s="33">
        <v>0</v>
      </c>
      <c r="R79" s="34">
        <v>0</v>
      </c>
      <c r="S79" s="39">
        <v>0</v>
      </c>
      <c r="T79" s="34">
        <v>0</v>
      </c>
      <c r="U79" s="42">
        <v>2</v>
      </c>
      <c r="V79" s="34">
        <v>5</v>
      </c>
      <c r="W79" s="101">
        <v>0</v>
      </c>
      <c r="X79" s="33">
        <v>0</v>
      </c>
      <c r="Y79" s="34">
        <v>0</v>
      </c>
      <c r="Z79" s="30">
        <v>0</v>
      </c>
      <c r="AA79" s="30">
        <v>0</v>
      </c>
      <c r="AB79" s="30">
        <v>0</v>
      </c>
      <c r="AC79" s="30"/>
      <c r="AD79" s="30"/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15</v>
      </c>
      <c r="K80" s="39">
        <v>12</v>
      </c>
      <c r="L80" s="40">
        <v>3</v>
      </c>
      <c r="M80" s="111">
        <v>0</v>
      </c>
      <c r="N80" s="108">
        <f t="shared" si="17"/>
        <v>16</v>
      </c>
      <c r="O80" s="42">
        <v>0</v>
      </c>
      <c r="P80" s="101">
        <v>16</v>
      </c>
      <c r="Q80" s="33">
        <v>0</v>
      </c>
      <c r="R80" s="34">
        <v>0</v>
      </c>
      <c r="S80" s="39">
        <v>0</v>
      </c>
      <c r="T80" s="34">
        <v>6</v>
      </c>
      <c r="U80" s="42">
        <v>2</v>
      </c>
      <c r="V80" s="34">
        <v>8</v>
      </c>
      <c r="W80" s="101">
        <v>7</v>
      </c>
      <c r="X80" s="33">
        <v>0</v>
      </c>
      <c r="Y80" s="34">
        <v>2</v>
      </c>
      <c r="Z80" s="30">
        <v>0</v>
      </c>
      <c r="AA80" s="30">
        <v>0</v>
      </c>
      <c r="AB80" s="30">
        <v>0</v>
      </c>
      <c r="AC80" s="30"/>
      <c r="AD80" s="30"/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0</v>
      </c>
      <c r="K81" s="39">
        <v>0</v>
      </c>
      <c r="L81" s="40">
        <v>0</v>
      </c>
      <c r="M81" s="111">
        <v>0</v>
      </c>
      <c r="N81" s="108">
        <f t="shared" si="17"/>
        <v>0</v>
      </c>
      <c r="O81" s="42">
        <v>0</v>
      </c>
      <c r="P81" s="101">
        <v>0</v>
      </c>
      <c r="Q81" s="33">
        <v>0</v>
      </c>
      <c r="R81" s="34">
        <v>0</v>
      </c>
      <c r="S81" s="39">
        <v>1</v>
      </c>
      <c r="T81" s="34">
        <v>1</v>
      </c>
      <c r="U81" s="42">
        <v>0</v>
      </c>
      <c r="V81" s="34">
        <v>0</v>
      </c>
      <c r="W81" s="101">
        <v>26</v>
      </c>
      <c r="X81" s="33">
        <v>0</v>
      </c>
      <c r="Y81" s="34">
        <v>0</v>
      </c>
      <c r="Z81" s="30">
        <v>0</v>
      </c>
      <c r="AA81" s="30">
        <v>0</v>
      </c>
      <c r="AB81" s="30">
        <v>0</v>
      </c>
      <c r="AC81" s="30"/>
      <c r="AD81" s="30"/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21</v>
      </c>
      <c r="K82" s="39">
        <v>17</v>
      </c>
      <c r="L82" s="40">
        <v>4</v>
      </c>
      <c r="M82" s="111">
        <v>0</v>
      </c>
      <c r="N82" s="108">
        <f t="shared" si="17"/>
        <v>21</v>
      </c>
      <c r="O82" s="42">
        <v>0</v>
      </c>
      <c r="P82" s="101">
        <v>21</v>
      </c>
      <c r="Q82" s="33">
        <v>0</v>
      </c>
      <c r="R82" s="34">
        <v>0</v>
      </c>
      <c r="S82" s="39">
        <v>0</v>
      </c>
      <c r="T82" s="34">
        <v>4</v>
      </c>
      <c r="U82" s="42">
        <v>8</v>
      </c>
      <c r="V82" s="34">
        <v>9</v>
      </c>
      <c r="W82" s="101">
        <v>424</v>
      </c>
      <c r="X82" s="33">
        <v>0</v>
      </c>
      <c r="Y82" s="34">
        <v>0</v>
      </c>
      <c r="Z82" s="30">
        <v>0</v>
      </c>
      <c r="AA82" s="30">
        <v>0</v>
      </c>
      <c r="AB82" s="30">
        <v>0</v>
      </c>
      <c r="AC82" s="30"/>
      <c r="AD82" s="30"/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>
        <v>0</v>
      </c>
      <c r="L83" s="40">
        <v>0</v>
      </c>
      <c r="M83" s="111">
        <v>0</v>
      </c>
      <c r="N83" s="108">
        <f t="shared" si="17"/>
        <v>0</v>
      </c>
      <c r="O83" s="42">
        <v>0</v>
      </c>
      <c r="P83" s="101">
        <v>0</v>
      </c>
      <c r="Q83" s="33">
        <v>0</v>
      </c>
      <c r="R83" s="34">
        <v>0</v>
      </c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>
        <v>0</v>
      </c>
      <c r="AA83" s="30">
        <v>0</v>
      </c>
      <c r="AB83" s="30">
        <v>0</v>
      </c>
      <c r="AC83" s="30"/>
      <c r="AD83" s="30"/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24</v>
      </c>
      <c r="K84" s="39">
        <v>20</v>
      </c>
      <c r="L84" s="40">
        <v>4</v>
      </c>
      <c r="M84" s="111">
        <v>0</v>
      </c>
      <c r="N84" s="108">
        <f t="shared" si="17"/>
        <v>24</v>
      </c>
      <c r="O84" s="42">
        <v>0</v>
      </c>
      <c r="P84" s="101">
        <v>24</v>
      </c>
      <c r="Q84" s="33">
        <v>0</v>
      </c>
      <c r="R84" s="34">
        <v>0</v>
      </c>
      <c r="S84" s="39">
        <v>0</v>
      </c>
      <c r="T84" s="34">
        <v>2</v>
      </c>
      <c r="U84" s="42">
        <v>2</v>
      </c>
      <c r="V84" s="34">
        <v>8</v>
      </c>
      <c r="W84" s="101">
        <v>13</v>
      </c>
      <c r="X84" s="33">
        <v>0</v>
      </c>
      <c r="Y84" s="34">
        <v>0</v>
      </c>
      <c r="Z84" s="30">
        <v>0</v>
      </c>
      <c r="AA84" s="30">
        <v>0</v>
      </c>
      <c r="AB84" s="30">
        <v>0</v>
      </c>
      <c r="AC84" s="30"/>
      <c r="AD84" s="30"/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>
        <v>0</v>
      </c>
      <c r="L85" s="40">
        <v>0</v>
      </c>
      <c r="M85" s="111">
        <v>0</v>
      </c>
      <c r="N85" s="108">
        <f t="shared" si="17"/>
        <v>0</v>
      </c>
      <c r="O85" s="42">
        <v>0</v>
      </c>
      <c r="P85" s="101">
        <v>0</v>
      </c>
      <c r="Q85" s="33">
        <v>0</v>
      </c>
      <c r="R85" s="34">
        <v>0</v>
      </c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>
        <v>0</v>
      </c>
      <c r="AA85" s="30">
        <v>0</v>
      </c>
      <c r="AB85" s="30">
        <v>0</v>
      </c>
      <c r="AC85" s="30"/>
      <c r="AD85" s="30"/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5</v>
      </c>
      <c r="K86" s="39">
        <v>4</v>
      </c>
      <c r="L86" s="40">
        <v>1</v>
      </c>
      <c r="M86" s="111">
        <v>0</v>
      </c>
      <c r="N86" s="108">
        <f t="shared" si="17"/>
        <v>5</v>
      </c>
      <c r="O86" s="42">
        <v>0</v>
      </c>
      <c r="P86" s="101">
        <v>5</v>
      </c>
      <c r="Q86" s="33">
        <v>0</v>
      </c>
      <c r="R86" s="34">
        <v>0</v>
      </c>
      <c r="S86" s="39">
        <v>0</v>
      </c>
      <c r="T86" s="34">
        <v>0</v>
      </c>
      <c r="U86" s="42">
        <v>0</v>
      </c>
      <c r="V86" s="34">
        <v>0</v>
      </c>
      <c r="W86" s="101">
        <v>0</v>
      </c>
      <c r="X86" s="33">
        <v>0</v>
      </c>
      <c r="Y86" s="34">
        <v>0</v>
      </c>
      <c r="Z86" s="30">
        <v>0</v>
      </c>
      <c r="AA86" s="30">
        <v>0</v>
      </c>
      <c r="AB86" s="30">
        <v>0</v>
      </c>
      <c r="AC86" s="30"/>
      <c r="AD86" s="30"/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>
        <v>0</v>
      </c>
      <c r="L87" s="40">
        <v>0</v>
      </c>
      <c r="M87" s="111">
        <v>0</v>
      </c>
      <c r="N87" s="108">
        <f t="shared" si="17"/>
        <v>0</v>
      </c>
      <c r="O87" s="42">
        <v>0</v>
      </c>
      <c r="P87" s="101">
        <v>0</v>
      </c>
      <c r="Q87" s="33">
        <v>0</v>
      </c>
      <c r="R87" s="34">
        <v>0</v>
      </c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>
        <v>0</v>
      </c>
      <c r="AA87" s="30">
        <v>0</v>
      </c>
      <c r="AB87" s="30">
        <v>0</v>
      </c>
      <c r="AC87" s="30"/>
      <c r="AD87" s="30"/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>
        <v>0</v>
      </c>
      <c r="L88" s="40">
        <v>0</v>
      </c>
      <c r="M88" s="111">
        <v>0</v>
      </c>
      <c r="N88" s="108">
        <f t="shared" si="17"/>
        <v>0</v>
      </c>
      <c r="O88" s="42">
        <v>0</v>
      </c>
      <c r="P88" s="101">
        <v>0</v>
      </c>
      <c r="Q88" s="33">
        <v>0</v>
      </c>
      <c r="R88" s="34">
        <v>0</v>
      </c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>
        <v>0</v>
      </c>
      <c r="AA88" s="30">
        <v>0</v>
      </c>
      <c r="AB88" s="30">
        <v>0</v>
      </c>
      <c r="AC88" s="30"/>
      <c r="AD88" s="30"/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>
        <v>0</v>
      </c>
      <c r="L89" s="40">
        <v>0</v>
      </c>
      <c r="M89" s="111">
        <v>0</v>
      </c>
      <c r="N89" s="108">
        <f t="shared" si="17"/>
        <v>0</v>
      </c>
      <c r="O89" s="42">
        <v>0</v>
      </c>
      <c r="P89" s="101">
        <v>0</v>
      </c>
      <c r="Q89" s="33">
        <v>0</v>
      </c>
      <c r="R89" s="34">
        <v>0</v>
      </c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>
        <v>0</v>
      </c>
      <c r="AA89" s="30">
        <v>0</v>
      </c>
      <c r="AB89" s="30">
        <v>0</v>
      </c>
      <c r="AC89" s="30"/>
      <c r="AD89" s="30"/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>
        <v>0</v>
      </c>
      <c r="L90" s="40">
        <v>0</v>
      </c>
      <c r="M90" s="111">
        <v>0</v>
      </c>
      <c r="N90" s="108">
        <f t="shared" si="17"/>
        <v>0</v>
      </c>
      <c r="O90" s="42">
        <v>0</v>
      </c>
      <c r="P90" s="101">
        <v>0</v>
      </c>
      <c r="Q90" s="33">
        <v>0</v>
      </c>
      <c r="R90" s="34">
        <v>0</v>
      </c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>
        <v>0</v>
      </c>
      <c r="AA90" s="30">
        <v>0</v>
      </c>
      <c r="AB90" s="30">
        <v>0</v>
      </c>
      <c r="AC90" s="30"/>
      <c r="AD90" s="30"/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>
        <v>0</v>
      </c>
      <c r="L91" s="40">
        <v>0</v>
      </c>
      <c r="M91" s="111">
        <v>0</v>
      </c>
      <c r="N91" s="108">
        <f t="shared" si="17"/>
        <v>0</v>
      </c>
      <c r="O91" s="42">
        <v>0</v>
      </c>
      <c r="P91" s="101">
        <v>0</v>
      </c>
      <c r="Q91" s="33">
        <v>0</v>
      </c>
      <c r="R91" s="34">
        <v>0</v>
      </c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4</v>
      </c>
      <c r="Z91" s="30">
        <v>0</v>
      </c>
      <c r="AA91" s="30">
        <v>0</v>
      </c>
      <c r="AB91" s="30">
        <v>0</v>
      </c>
      <c r="AC91" s="30"/>
      <c r="AD91" s="30"/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>
        <v>0</v>
      </c>
      <c r="L92" s="40">
        <v>0</v>
      </c>
      <c r="M92" s="111">
        <v>0</v>
      </c>
      <c r="N92" s="108">
        <f t="shared" si="17"/>
        <v>0</v>
      </c>
      <c r="O92" s="42">
        <v>0</v>
      </c>
      <c r="P92" s="101">
        <v>0</v>
      </c>
      <c r="Q92" s="33">
        <v>0</v>
      </c>
      <c r="R92" s="34">
        <v>0</v>
      </c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>
        <v>0</v>
      </c>
      <c r="AA92" s="30">
        <v>0</v>
      </c>
      <c r="AB92" s="30">
        <v>0</v>
      </c>
      <c r="AC92" s="30"/>
      <c r="AD92" s="30"/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>
        <v>0</v>
      </c>
      <c r="L93" s="40">
        <v>0</v>
      </c>
      <c r="M93" s="111">
        <v>0</v>
      </c>
      <c r="N93" s="108">
        <f t="shared" si="17"/>
        <v>0</v>
      </c>
      <c r="O93" s="42">
        <v>0</v>
      </c>
      <c r="P93" s="101">
        <v>0</v>
      </c>
      <c r="Q93" s="33">
        <v>0</v>
      </c>
      <c r="R93" s="34">
        <v>0</v>
      </c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>
        <v>0</v>
      </c>
      <c r="AA93" s="30">
        <v>0</v>
      </c>
      <c r="AB93" s="30">
        <v>0</v>
      </c>
      <c r="AC93" s="30"/>
      <c r="AD93" s="30"/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>
        <v>0</v>
      </c>
      <c r="L94" s="40">
        <v>0</v>
      </c>
      <c r="M94" s="111">
        <v>0</v>
      </c>
      <c r="N94" s="108">
        <f t="shared" si="17"/>
        <v>0</v>
      </c>
      <c r="O94" s="42">
        <v>0</v>
      </c>
      <c r="P94" s="101">
        <v>0</v>
      </c>
      <c r="Q94" s="33">
        <v>0</v>
      </c>
      <c r="R94" s="34">
        <v>0</v>
      </c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>
        <v>0</v>
      </c>
      <c r="AA94" s="30">
        <v>0</v>
      </c>
      <c r="AB94" s="30">
        <v>0</v>
      </c>
      <c r="AC94" s="30"/>
      <c r="AD94" s="30"/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>
        <v>0</v>
      </c>
      <c r="L95" s="40">
        <v>0</v>
      </c>
      <c r="M95" s="111">
        <v>0</v>
      </c>
      <c r="N95" s="108">
        <f t="shared" si="17"/>
        <v>0</v>
      </c>
      <c r="O95" s="42">
        <v>0</v>
      </c>
      <c r="P95" s="101">
        <v>0</v>
      </c>
      <c r="Q95" s="33">
        <v>0</v>
      </c>
      <c r="R95" s="34">
        <v>0</v>
      </c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>
        <v>0</v>
      </c>
      <c r="AA95" s="30">
        <v>0</v>
      </c>
      <c r="AB95" s="30">
        <v>0</v>
      </c>
      <c r="AC95" s="30"/>
      <c r="AD95" s="30"/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24</v>
      </c>
      <c r="K96" s="39">
        <v>23</v>
      </c>
      <c r="L96" s="40">
        <v>1</v>
      </c>
      <c r="M96" s="111">
        <v>0</v>
      </c>
      <c r="N96" s="108">
        <f t="shared" si="17"/>
        <v>24</v>
      </c>
      <c r="O96" s="42">
        <v>4</v>
      </c>
      <c r="P96" s="101">
        <v>20</v>
      </c>
      <c r="Q96" s="33">
        <v>2</v>
      </c>
      <c r="R96" s="34">
        <v>2</v>
      </c>
      <c r="S96" s="39">
        <v>7</v>
      </c>
      <c r="T96" s="34">
        <v>8</v>
      </c>
      <c r="U96" s="42">
        <v>16</v>
      </c>
      <c r="V96" s="34">
        <v>16</v>
      </c>
      <c r="W96" s="101">
        <v>1</v>
      </c>
      <c r="X96" s="33">
        <v>0</v>
      </c>
      <c r="Y96" s="34">
        <v>0</v>
      </c>
      <c r="Z96" s="30">
        <v>0</v>
      </c>
      <c r="AA96" s="30">
        <v>0</v>
      </c>
      <c r="AB96" s="30">
        <v>0</v>
      </c>
      <c r="AC96" s="30"/>
      <c r="AD96" s="30"/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>
        <v>0</v>
      </c>
      <c r="L97" s="40">
        <v>0</v>
      </c>
      <c r="M97" s="111">
        <v>0</v>
      </c>
      <c r="N97" s="108">
        <f t="shared" si="17"/>
        <v>0</v>
      </c>
      <c r="O97" s="42">
        <v>0</v>
      </c>
      <c r="P97" s="101">
        <v>0</v>
      </c>
      <c r="Q97" s="33">
        <v>0</v>
      </c>
      <c r="R97" s="34">
        <v>0</v>
      </c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>
        <v>0</v>
      </c>
      <c r="AA97" s="30">
        <v>0</v>
      </c>
      <c r="AB97" s="30">
        <v>0</v>
      </c>
      <c r="AC97" s="30"/>
      <c r="AD97" s="30"/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>
        <v>0</v>
      </c>
      <c r="L98" s="40">
        <v>0</v>
      </c>
      <c r="M98" s="111">
        <v>0</v>
      </c>
      <c r="N98" s="108">
        <f t="shared" si="17"/>
        <v>0</v>
      </c>
      <c r="O98" s="42">
        <v>0</v>
      </c>
      <c r="P98" s="101">
        <v>0</v>
      </c>
      <c r="Q98" s="33">
        <v>0</v>
      </c>
      <c r="R98" s="34">
        <v>0</v>
      </c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>
        <v>0</v>
      </c>
      <c r="AA98" s="30">
        <v>0</v>
      </c>
      <c r="AB98" s="30">
        <v>0</v>
      </c>
      <c r="AC98" s="30"/>
      <c r="AD98" s="30"/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>
        <v>0</v>
      </c>
      <c r="L99" s="40">
        <v>0</v>
      </c>
      <c r="M99" s="111">
        <v>0</v>
      </c>
      <c r="N99" s="108">
        <f t="shared" si="17"/>
        <v>0</v>
      </c>
      <c r="O99" s="42">
        <v>0</v>
      </c>
      <c r="P99" s="101">
        <v>0</v>
      </c>
      <c r="Q99" s="33">
        <v>0</v>
      </c>
      <c r="R99" s="34">
        <v>0</v>
      </c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>
        <v>0</v>
      </c>
      <c r="AA99" s="30">
        <v>0</v>
      </c>
      <c r="AB99" s="30">
        <v>0</v>
      </c>
      <c r="AC99" s="30"/>
      <c r="AD99" s="30"/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>
        <v>0</v>
      </c>
      <c r="L100" s="40">
        <v>0</v>
      </c>
      <c r="M100" s="111">
        <v>0</v>
      </c>
      <c r="N100" s="108">
        <f t="shared" si="17"/>
        <v>0</v>
      </c>
      <c r="O100" s="42">
        <v>0</v>
      </c>
      <c r="P100" s="101">
        <v>0</v>
      </c>
      <c r="Q100" s="33">
        <v>0</v>
      </c>
      <c r="R100" s="34">
        <v>0</v>
      </c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>
        <v>0</v>
      </c>
      <c r="AA100" s="30">
        <v>0</v>
      </c>
      <c r="AB100" s="30">
        <v>0</v>
      </c>
      <c r="AC100" s="30"/>
      <c r="AD100" s="30"/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>
        <v>0</v>
      </c>
      <c r="L101" s="40">
        <v>0</v>
      </c>
      <c r="M101" s="111">
        <v>0</v>
      </c>
      <c r="N101" s="108">
        <f t="shared" si="17"/>
        <v>0</v>
      </c>
      <c r="O101" s="42">
        <v>0</v>
      </c>
      <c r="P101" s="101">
        <v>0</v>
      </c>
      <c r="Q101" s="33">
        <v>0</v>
      </c>
      <c r="R101" s="34">
        <v>0</v>
      </c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>
        <v>0</v>
      </c>
      <c r="AA101" s="30">
        <v>0</v>
      </c>
      <c r="AB101" s="30">
        <v>0</v>
      </c>
      <c r="AC101" s="30"/>
      <c r="AD101" s="30"/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>
        <v>0</v>
      </c>
      <c r="L102" s="40">
        <v>0</v>
      </c>
      <c r="M102" s="111">
        <v>0</v>
      </c>
      <c r="N102" s="108">
        <f t="shared" si="17"/>
        <v>0</v>
      </c>
      <c r="O102" s="42">
        <v>0</v>
      </c>
      <c r="P102" s="101">
        <v>0</v>
      </c>
      <c r="Q102" s="33">
        <v>0</v>
      </c>
      <c r="R102" s="34">
        <v>0</v>
      </c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>
        <v>0</v>
      </c>
      <c r="AA102" s="30">
        <v>0</v>
      </c>
      <c r="AB102" s="30">
        <v>0</v>
      </c>
      <c r="AC102" s="30"/>
      <c r="AD102" s="30"/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30</v>
      </c>
      <c r="K103" s="39">
        <v>28</v>
      </c>
      <c r="L103" s="40">
        <v>2</v>
      </c>
      <c r="M103" s="111">
        <v>0</v>
      </c>
      <c r="N103" s="108">
        <f t="shared" si="17"/>
        <v>30</v>
      </c>
      <c r="O103" s="42">
        <v>30</v>
      </c>
      <c r="P103" s="101">
        <v>0</v>
      </c>
      <c r="Q103" s="33">
        <v>0</v>
      </c>
      <c r="R103" s="34">
        <v>0</v>
      </c>
      <c r="S103" s="39">
        <v>0</v>
      </c>
      <c r="T103" s="34">
        <v>1</v>
      </c>
      <c r="U103" s="42">
        <v>0</v>
      </c>
      <c r="V103" s="34">
        <v>0</v>
      </c>
      <c r="W103" s="101">
        <v>95</v>
      </c>
      <c r="X103" s="33">
        <v>0</v>
      </c>
      <c r="Y103" s="34">
        <v>0</v>
      </c>
      <c r="Z103" s="30">
        <v>0</v>
      </c>
      <c r="AA103" s="30">
        <v>0</v>
      </c>
      <c r="AB103" s="30">
        <v>0</v>
      </c>
      <c r="AC103" s="30"/>
      <c r="AD103" s="30"/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239">
        <f t="shared" si="18"/>
        <v>0</v>
      </c>
      <c r="C104" s="113"/>
      <c r="D104" s="114"/>
      <c r="E104" s="114"/>
      <c r="F104" s="239">
        <f t="shared" si="16"/>
        <v>0</v>
      </c>
      <c r="G104" s="113"/>
      <c r="H104" s="114"/>
      <c r="I104" s="114"/>
      <c r="J104" s="239">
        <f t="shared" si="19"/>
        <v>31</v>
      </c>
      <c r="K104" s="113">
        <v>27</v>
      </c>
      <c r="L104" s="114">
        <v>4</v>
      </c>
      <c r="M104" s="116">
        <v>0</v>
      </c>
      <c r="N104" s="108">
        <f t="shared" si="17"/>
        <v>32</v>
      </c>
      <c r="O104" s="99">
        <v>0</v>
      </c>
      <c r="P104" s="100">
        <v>32</v>
      </c>
      <c r="Q104" s="33">
        <v>0</v>
      </c>
      <c r="R104" s="34">
        <v>1</v>
      </c>
      <c r="S104" s="39">
        <v>0</v>
      </c>
      <c r="T104" s="34">
        <v>2</v>
      </c>
      <c r="U104" s="42">
        <v>5</v>
      </c>
      <c r="V104" s="34">
        <v>5</v>
      </c>
      <c r="W104" s="101">
        <v>56</v>
      </c>
      <c r="X104" s="33">
        <v>0</v>
      </c>
      <c r="Y104" s="34">
        <v>26</v>
      </c>
      <c r="Z104" s="30">
        <v>0</v>
      </c>
      <c r="AA104" s="30">
        <v>0</v>
      </c>
      <c r="AB104" s="30">
        <v>0</v>
      </c>
      <c r="AC104" s="30"/>
      <c r="AD104" s="30"/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>
        <v>0</v>
      </c>
      <c r="L105" s="40">
        <v>0</v>
      </c>
      <c r="M105" s="111">
        <v>0</v>
      </c>
      <c r="N105" s="108">
        <f t="shared" si="17"/>
        <v>0</v>
      </c>
      <c r="O105" s="42">
        <v>0</v>
      </c>
      <c r="P105" s="101">
        <v>0</v>
      </c>
      <c r="Q105" s="33">
        <v>0</v>
      </c>
      <c r="R105" s="34">
        <v>0</v>
      </c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>
        <v>0</v>
      </c>
      <c r="AA105" s="30">
        <v>0</v>
      </c>
      <c r="AB105" s="30">
        <v>0</v>
      </c>
      <c r="AC105" s="30"/>
      <c r="AD105" s="30"/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0</v>
      </c>
      <c r="K106" s="39">
        <v>0</v>
      </c>
      <c r="L106" s="40">
        <v>0</v>
      </c>
      <c r="M106" s="111">
        <v>0</v>
      </c>
      <c r="N106" s="108">
        <f t="shared" si="17"/>
        <v>0</v>
      </c>
      <c r="O106" s="42">
        <v>0</v>
      </c>
      <c r="P106" s="101">
        <v>0</v>
      </c>
      <c r="Q106" s="33">
        <v>0</v>
      </c>
      <c r="R106" s="34">
        <v>0</v>
      </c>
      <c r="S106" s="39">
        <v>1</v>
      </c>
      <c r="T106" s="34">
        <v>6</v>
      </c>
      <c r="U106" s="42">
        <v>0</v>
      </c>
      <c r="V106" s="34">
        <v>0</v>
      </c>
      <c r="W106" s="101">
        <v>23</v>
      </c>
      <c r="X106" s="33">
        <v>5</v>
      </c>
      <c r="Y106" s="34">
        <v>2</v>
      </c>
      <c r="Z106" s="30">
        <v>0</v>
      </c>
      <c r="AA106" s="30">
        <v>0</v>
      </c>
      <c r="AB106" s="30">
        <v>0</v>
      </c>
      <c r="AC106" s="30"/>
      <c r="AD106" s="30"/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0</v>
      </c>
      <c r="K107" s="39">
        <v>0</v>
      </c>
      <c r="L107" s="40">
        <v>0</v>
      </c>
      <c r="M107" s="111">
        <v>0</v>
      </c>
      <c r="N107" s="108">
        <f t="shared" si="17"/>
        <v>0</v>
      </c>
      <c r="O107" s="42">
        <v>0</v>
      </c>
      <c r="P107" s="101">
        <v>0</v>
      </c>
      <c r="Q107" s="33">
        <v>0</v>
      </c>
      <c r="R107" s="34">
        <v>0</v>
      </c>
      <c r="S107" s="39">
        <v>0</v>
      </c>
      <c r="T107" s="34">
        <v>17</v>
      </c>
      <c r="U107" s="42">
        <v>0</v>
      </c>
      <c r="V107" s="34">
        <v>26</v>
      </c>
      <c r="W107" s="101">
        <v>275</v>
      </c>
      <c r="X107" s="33">
        <v>0</v>
      </c>
      <c r="Y107" s="34">
        <v>13</v>
      </c>
      <c r="Z107" s="30">
        <v>0</v>
      </c>
      <c r="AA107" s="30">
        <v>0</v>
      </c>
      <c r="AB107" s="30">
        <v>8</v>
      </c>
      <c r="AC107" s="30"/>
      <c r="AD107" s="30"/>
      <c r="AE107" s="102"/>
      <c r="AF107" s="103"/>
      <c r="AG107" s="29">
        <v>4</v>
      </c>
      <c r="AH107" s="31">
        <v>16</v>
      </c>
      <c r="AI107" s="28">
        <v>16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52</v>
      </c>
      <c r="K108" s="29">
        <v>49</v>
      </c>
      <c r="L108" s="31">
        <v>3</v>
      </c>
      <c r="M108" s="118">
        <v>0</v>
      </c>
      <c r="N108" s="108">
        <f t="shared" si="17"/>
        <v>53</v>
      </c>
      <c r="O108" s="119">
        <v>52</v>
      </c>
      <c r="P108" s="120">
        <v>1</v>
      </c>
      <c r="Q108" s="33">
        <v>2</v>
      </c>
      <c r="R108" s="34">
        <v>1</v>
      </c>
      <c r="S108" s="39">
        <v>41</v>
      </c>
      <c r="T108" s="34">
        <v>3</v>
      </c>
      <c r="U108" s="42">
        <v>13</v>
      </c>
      <c r="V108" s="34">
        <v>16</v>
      </c>
      <c r="W108" s="101">
        <v>0</v>
      </c>
      <c r="X108" s="33">
        <v>0</v>
      </c>
      <c r="Y108" s="34">
        <v>0</v>
      </c>
      <c r="Z108" s="30">
        <v>0</v>
      </c>
      <c r="AA108" s="30">
        <v>0</v>
      </c>
      <c r="AB108" s="30">
        <v>9</v>
      </c>
      <c r="AC108" s="30"/>
      <c r="AD108" s="30"/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239">
        <f t="shared" si="18"/>
        <v>0</v>
      </c>
      <c r="C109" s="113"/>
      <c r="D109" s="114"/>
      <c r="E109" s="114"/>
      <c r="F109" s="239">
        <f t="shared" si="16"/>
        <v>0</v>
      </c>
      <c r="G109" s="113"/>
      <c r="H109" s="114"/>
      <c r="I109" s="114"/>
      <c r="J109" s="239">
        <f t="shared" si="19"/>
        <v>143</v>
      </c>
      <c r="K109" s="113">
        <v>141</v>
      </c>
      <c r="L109" s="114">
        <v>2</v>
      </c>
      <c r="M109" s="116">
        <v>0</v>
      </c>
      <c r="N109" s="108">
        <f t="shared" si="17"/>
        <v>143</v>
      </c>
      <c r="O109" s="99">
        <v>0</v>
      </c>
      <c r="P109" s="100">
        <v>143</v>
      </c>
      <c r="Q109" s="33">
        <v>0</v>
      </c>
      <c r="R109" s="34">
        <v>4</v>
      </c>
      <c r="S109" s="39">
        <v>0</v>
      </c>
      <c r="T109" s="34">
        <v>10</v>
      </c>
      <c r="U109" s="42">
        <v>0</v>
      </c>
      <c r="V109" s="34">
        <v>0</v>
      </c>
      <c r="W109" s="41">
        <v>26</v>
      </c>
      <c r="X109" s="33">
        <v>0</v>
      </c>
      <c r="Y109" s="34">
        <v>16</v>
      </c>
      <c r="Z109" s="30">
        <v>0</v>
      </c>
      <c r="AA109" s="30">
        <v>0</v>
      </c>
      <c r="AB109" s="30">
        <v>53</v>
      </c>
      <c r="AC109" s="30"/>
      <c r="AD109" s="30"/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>
        <v>0</v>
      </c>
      <c r="L110" s="40">
        <v>0</v>
      </c>
      <c r="M110" s="111">
        <v>0</v>
      </c>
      <c r="N110" s="108">
        <f t="shared" si="17"/>
        <v>0</v>
      </c>
      <c r="O110" s="42">
        <v>0</v>
      </c>
      <c r="P110" s="101">
        <v>0</v>
      </c>
      <c r="Q110" s="33">
        <v>0</v>
      </c>
      <c r="R110" s="34">
        <v>0</v>
      </c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>
        <v>0</v>
      </c>
      <c r="AA110" s="30">
        <v>0</v>
      </c>
      <c r="AB110" s="30">
        <v>0</v>
      </c>
      <c r="AC110" s="30"/>
      <c r="AD110" s="30"/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239">
        <f t="shared" si="18"/>
        <v>0</v>
      </c>
      <c r="C111" s="113"/>
      <c r="D111" s="114"/>
      <c r="E111" s="114"/>
      <c r="F111" s="239">
        <f t="shared" si="16"/>
        <v>0</v>
      </c>
      <c r="G111" s="113"/>
      <c r="H111" s="114"/>
      <c r="I111" s="114"/>
      <c r="J111" s="239">
        <f t="shared" si="19"/>
        <v>0</v>
      </c>
      <c r="K111" s="113">
        <v>0</v>
      </c>
      <c r="L111" s="114">
        <v>0</v>
      </c>
      <c r="M111" s="116">
        <v>0</v>
      </c>
      <c r="N111" s="108">
        <f t="shared" si="17"/>
        <v>0</v>
      </c>
      <c r="O111" s="99">
        <v>0</v>
      </c>
      <c r="P111" s="100">
        <v>0</v>
      </c>
      <c r="Q111" s="33">
        <v>0</v>
      </c>
      <c r="R111" s="34">
        <v>0</v>
      </c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>
        <v>0</v>
      </c>
      <c r="AA111" s="30">
        <v>0</v>
      </c>
      <c r="AB111" s="30">
        <v>0</v>
      </c>
      <c r="AC111" s="30"/>
      <c r="AD111" s="30"/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>
        <v>0</v>
      </c>
      <c r="L112" s="40">
        <v>0</v>
      </c>
      <c r="M112" s="111">
        <v>0</v>
      </c>
      <c r="N112" s="108">
        <f t="shared" si="17"/>
        <v>0</v>
      </c>
      <c r="O112" s="42">
        <v>0</v>
      </c>
      <c r="P112" s="101">
        <v>0</v>
      </c>
      <c r="Q112" s="33">
        <v>0</v>
      </c>
      <c r="R112" s="34">
        <v>0</v>
      </c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>
        <v>0</v>
      </c>
      <c r="AA112" s="30">
        <v>0</v>
      </c>
      <c r="AB112" s="30">
        <v>0</v>
      </c>
      <c r="AC112" s="30"/>
      <c r="AD112" s="30"/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>
        <v>0</v>
      </c>
      <c r="L113" s="40">
        <v>0</v>
      </c>
      <c r="M113" s="111">
        <v>0</v>
      </c>
      <c r="N113" s="108">
        <f t="shared" si="17"/>
        <v>0</v>
      </c>
      <c r="O113" s="42">
        <v>0</v>
      </c>
      <c r="P113" s="101">
        <v>0</v>
      </c>
      <c r="Q113" s="33">
        <v>0</v>
      </c>
      <c r="R113" s="34">
        <v>0</v>
      </c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>
        <v>0</v>
      </c>
      <c r="AA113" s="30">
        <v>0</v>
      </c>
      <c r="AB113" s="30">
        <v>0</v>
      </c>
      <c r="AC113" s="30"/>
      <c r="AD113" s="30"/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239">
        <f t="shared" si="18"/>
        <v>0</v>
      </c>
      <c r="C114" s="113"/>
      <c r="D114" s="114"/>
      <c r="E114" s="114"/>
      <c r="F114" s="239">
        <f t="shared" si="16"/>
        <v>0</v>
      </c>
      <c r="G114" s="113"/>
      <c r="H114" s="114"/>
      <c r="I114" s="114"/>
      <c r="J114" s="239">
        <f t="shared" si="19"/>
        <v>0</v>
      </c>
      <c r="K114" s="113">
        <v>0</v>
      </c>
      <c r="L114" s="114">
        <v>0</v>
      </c>
      <c r="M114" s="116">
        <v>0</v>
      </c>
      <c r="N114" s="108">
        <f t="shared" si="17"/>
        <v>0</v>
      </c>
      <c r="O114" s="99">
        <v>0</v>
      </c>
      <c r="P114" s="100">
        <v>0</v>
      </c>
      <c r="Q114" s="33">
        <v>0</v>
      </c>
      <c r="R114" s="34">
        <v>0</v>
      </c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>
        <v>0</v>
      </c>
      <c r="AA114" s="30">
        <v>0</v>
      </c>
      <c r="AB114" s="30">
        <v>0</v>
      </c>
      <c r="AC114" s="30"/>
      <c r="AD114" s="30"/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6</v>
      </c>
      <c r="K115" s="39">
        <v>6</v>
      </c>
      <c r="L115" s="40">
        <v>0</v>
      </c>
      <c r="M115" s="111">
        <v>0</v>
      </c>
      <c r="N115" s="108">
        <f t="shared" si="17"/>
        <v>7</v>
      </c>
      <c r="O115" s="42">
        <v>0</v>
      </c>
      <c r="P115" s="101">
        <v>7</v>
      </c>
      <c r="Q115" s="33">
        <v>0</v>
      </c>
      <c r="R115" s="34">
        <v>1</v>
      </c>
      <c r="S115" s="39">
        <v>0</v>
      </c>
      <c r="T115" s="34">
        <v>2</v>
      </c>
      <c r="U115" s="42">
        <v>0</v>
      </c>
      <c r="V115" s="34">
        <v>0</v>
      </c>
      <c r="W115" s="101">
        <v>1</v>
      </c>
      <c r="X115" s="33">
        <v>0</v>
      </c>
      <c r="Y115" s="34">
        <v>2</v>
      </c>
      <c r="Z115" s="30">
        <v>0</v>
      </c>
      <c r="AA115" s="30">
        <v>0</v>
      </c>
      <c r="AB115" s="30">
        <v>0</v>
      </c>
      <c r="AC115" s="30"/>
      <c r="AD115" s="30"/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3</v>
      </c>
      <c r="K116" s="105">
        <v>3</v>
      </c>
      <c r="L116" s="106">
        <v>0</v>
      </c>
      <c r="M116" s="107">
        <v>0</v>
      </c>
      <c r="N116" s="108">
        <f t="shared" si="17"/>
        <v>3</v>
      </c>
      <c r="O116" s="109">
        <v>0</v>
      </c>
      <c r="P116" s="110">
        <v>3</v>
      </c>
      <c r="Q116" s="33">
        <v>0</v>
      </c>
      <c r="R116" s="34">
        <v>0</v>
      </c>
      <c r="S116" s="39">
        <v>0</v>
      </c>
      <c r="T116" s="34">
        <v>0</v>
      </c>
      <c r="U116" s="42">
        <v>2</v>
      </c>
      <c r="V116" s="34">
        <v>0</v>
      </c>
      <c r="W116" s="101">
        <v>0</v>
      </c>
      <c r="X116" s="33">
        <v>0</v>
      </c>
      <c r="Y116" s="34">
        <v>2</v>
      </c>
      <c r="Z116" s="121">
        <v>0</v>
      </c>
      <c r="AA116" s="34">
        <v>0</v>
      </c>
      <c r="AB116" s="30">
        <v>0</v>
      </c>
      <c r="AC116" s="30"/>
      <c r="AD116" s="30"/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>
        <v>0</v>
      </c>
      <c r="L117" s="106">
        <v>0</v>
      </c>
      <c r="M117" s="107">
        <v>0</v>
      </c>
      <c r="N117" s="108">
        <f t="shared" si="17"/>
        <v>0</v>
      </c>
      <c r="O117" s="109">
        <v>0</v>
      </c>
      <c r="P117" s="110">
        <v>0</v>
      </c>
      <c r="Q117" s="33">
        <v>0</v>
      </c>
      <c r="R117" s="34">
        <v>0</v>
      </c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>
        <v>0</v>
      </c>
      <c r="AA117" s="34">
        <v>0</v>
      </c>
      <c r="AB117" s="30">
        <v>0</v>
      </c>
      <c r="AC117" s="30"/>
      <c r="AD117" s="30"/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>
        <v>0</v>
      </c>
      <c r="L118" s="106">
        <v>0</v>
      </c>
      <c r="M118" s="107">
        <v>0</v>
      </c>
      <c r="N118" s="108">
        <f t="shared" si="17"/>
        <v>0</v>
      </c>
      <c r="O118" s="109">
        <v>0</v>
      </c>
      <c r="P118" s="110">
        <v>0</v>
      </c>
      <c r="Q118" s="33">
        <v>0</v>
      </c>
      <c r="R118" s="34">
        <v>0</v>
      </c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>
        <v>0</v>
      </c>
      <c r="AA118" s="34">
        <v>0</v>
      </c>
      <c r="AB118" s="30">
        <v>0</v>
      </c>
      <c r="AC118" s="30"/>
      <c r="AD118" s="30"/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5</v>
      </c>
      <c r="K119" s="105">
        <v>1</v>
      </c>
      <c r="L119" s="106">
        <v>4</v>
      </c>
      <c r="M119" s="107">
        <v>0</v>
      </c>
      <c r="N119" s="108">
        <f t="shared" si="17"/>
        <v>5</v>
      </c>
      <c r="O119" s="109">
        <v>0</v>
      </c>
      <c r="P119" s="110">
        <v>5</v>
      </c>
      <c r="Q119" s="33">
        <v>0</v>
      </c>
      <c r="R119" s="34">
        <v>0</v>
      </c>
      <c r="S119" s="39">
        <v>0</v>
      </c>
      <c r="T119" s="34">
        <v>0</v>
      </c>
      <c r="U119" s="42">
        <v>3</v>
      </c>
      <c r="V119" s="34">
        <v>0</v>
      </c>
      <c r="W119" s="101">
        <v>18</v>
      </c>
      <c r="X119" s="33">
        <v>0</v>
      </c>
      <c r="Y119" s="34">
        <v>59</v>
      </c>
      <c r="Z119" s="121">
        <v>0</v>
      </c>
      <c r="AA119" s="34">
        <v>0</v>
      </c>
      <c r="AB119" s="30">
        <v>0</v>
      </c>
      <c r="AC119" s="30"/>
      <c r="AD119" s="30"/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21</v>
      </c>
      <c r="K120" s="105">
        <v>21</v>
      </c>
      <c r="L120" s="106">
        <v>0</v>
      </c>
      <c r="M120" s="107">
        <v>0</v>
      </c>
      <c r="N120" s="108">
        <f t="shared" si="17"/>
        <v>21</v>
      </c>
      <c r="O120" s="109">
        <v>0</v>
      </c>
      <c r="P120" s="110">
        <v>21</v>
      </c>
      <c r="Q120" s="33">
        <v>0</v>
      </c>
      <c r="R120" s="34">
        <v>2</v>
      </c>
      <c r="S120" s="39">
        <v>0</v>
      </c>
      <c r="T120" s="34">
        <v>3</v>
      </c>
      <c r="U120" s="42">
        <v>4</v>
      </c>
      <c r="V120" s="34">
        <v>14</v>
      </c>
      <c r="W120" s="101">
        <v>1</v>
      </c>
      <c r="X120" s="33">
        <v>0</v>
      </c>
      <c r="Y120" s="34">
        <v>1</v>
      </c>
      <c r="Z120" s="121">
        <v>0</v>
      </c>
      <c r="AA120" s="34">
        <v>0</v>
      </c>
      <c r="AB120" s="30">
        <v>0</v>
      </c>
      <c r="AC120" s="30"/>
      <c r="AD120" s="30"/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8</v>
      </c>
      <c r="K121" s="105">
        <v>7</v>
      </c>
      <c r="L121" s="106">
        <v>1</v>
      </c>
      <c r="M121" s="107">
        <v>0</v>
      </c>
      <c r="N121" s="108">
        <f t="shared" si="17"/>
        <v>8</v>
      </c>
      <c r="O121" s="109">
        <v>8</v>
      </c>
      <c r="P121" s="110">
        <v>0</v>
      </c>
      <c r="Q121" s="33">
        <v>0</v>
      </c>
      <c r="R121" s="34">
        <v>0</v>
      </c>
      <c r="S121" s="39">
        <v>0</v>
      </c>
      <c r="T121" s="34">
        <v>0</v>
      </c>
      <c r="U121" s="42">
        <v>0</v>
      </c>
      <c r="V121" s="34">
        <v>0</v>
      </c>
      <c r="W121" s="101">
        <v>12</v>
      </c>
      <c r="X121" s="33">
        <v>0</v>
      </c>
      <c r="Y121" s="34">
        <v>0</v>
      </c>
      <c r="Z121" s="121">
        <v>0</v>
      </c>
      <c r="AA121" s="34">
        <v>0</v>
      </c>
      <c r="AB121" s="30">
        <v>0</v>
      </c>
      <c r="AC121" s="30"/>
      <c r="AD121" s="30"/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13</v>
      </c>
      <c r="K122" s="105">
        <v>12</v>
      </c>
      <c r="L122" s="106">
        <v>1</v>
      </c>
      <c r="M122" s="107">
        <v>0</v>
      </c>
      <c r="N122" s="108">
        <f t="shared" si="17"/>
        <v>25</v>
      </c>
      <c r="O122" s="109">
        <v>0</v>
      </c>
      <c r="P122" s="110">
        <v>25</v>
      </c>
      <c r="Q122" s="33">
        <v>0</v>
      </c>
      <c r="R122" s="34">
        <v>6</v>
      </c>
      <c r="S122" s="39">
        <v>0</v>
      </c>
      <c r="T122" s="34">
        <v>17</v>
      </c>
      <c r="U122" s="42">
        <v>41</v>
      </c>
      <c r="V122" s="34">
        <v>25</v>
      </c>
      <c r="W122" s="101">
        <v>33</v>
      </c>
      <c r="X122" s="33">
        <v>0</v>
      </c>
      <c r="Y122" s="34">
        <v>0</v>
      </c>
      <c r="Z122" s="121">
        <v>0</v>
      </c>
      <c r="AA122" s="34">
        <v>0</v>
      </c>
      <c r="AB122" s="30">
        <v>32</v>
      </c>
      <c r="AC122" s="30"/>
      <c r="AD122" s="30"/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134</v>
      </c>
      <c r="K123" s="105">
        <v>66</v>
      </c>
      <c r="L123" s="106">
        <v>68</v>
      </c>
      <c r="M123" s="107">
        <v>0</v>
      </c>
      <c r="N123" s="108">
        <f t="shared" si="17"/>
        <v>136</v>
      </c>
      <c r="O123" s="109">
        <v>2</v>
      </c>
      <c r="P123" s="110">
        <v>134</v>
      </c>
      <c r="Q123" s="33">
        <v>0</v>
      </c>
      <c r="R123" s="34">
        <v>86</v>
      </c>
      <c r="S123" s="39">
        <v>0</v>
      </c>
      <c r="T123" s="34">
        <v>87</v>
      </c>
      <c r="U123" s="42">
        <v>6</v>
      </c>
      <c r="V123" s="34">
        <v>1</v>
      </c>
      <c r="W123" s="101">
        <v>138</v>
      </c>
      <c r="X123" s="33">
        <v>2</v>
      </c>
      <c r="Y123" s="34">
        <v>0</v>
      </c>
      <c r="Z123" s="121">
        <v>0</v>
      </c>
      <c r="AA123" s="34">
        <v>0</v>
      </c>
      <c r="AB123" s="30">
        <v>219</v>
      </c>
      <c r="AC123" s="30"/>
      <c r="AD123" s="30"/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39</v>
      </c>
      <c r="K124" s="39">
        <v>32</v>
      </c>
      <c r="L124" s="40">
        <v>7</v>
      </c>
      <c r="M124" s="111">
        <v>0</v>
      </c>
      <c r="N124" s="108">
        <f t="shared" si="17"/>
        <v>39</v>
      </c>
      <c r="O124" s="42">
        <v>20</v>
      </c>
      <c r="P124" s="101">
        <v>19</v>
      </c>
      <c r="Q124" s="33">
        <v>1</v>
      </c>
      <c r="R124" s="34">
        <v>1</v>
      </c>
      <c r="S124" s="39">
        <v>1</v>
      </c>
      <c r="T124" s="34">
        <v>2</v>
      </c>
      <c r="U124" s="42">
        <v>8</v>
      </c>
      <c r="V124" s="34">
        <v>18</v>
      </c>
      <c r="W124" s="101">
        <v>0</v>
      </c>
      <c r="X124" s="33">
        <v>0</v>
      </c>
      <c r="Y124" s="34">
        <v>0</v>
      </c>
      <c r="Z124" s="121">
        <v>0</v>
      </c>
      <c r="AA124" s="34">
        <v>0</v>
      </c>
      <c r="AB124" s="30">
        <v>35</v>
      </c>
      <c r="AC124" s="30"/>
      <c r="AD124" s="30"/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14</v>
      </c>
      <c r="K125" s="39">
        <v>12</v>
      </c>
      <c r="L125" s="40">
        <v>2</v>
      </c>
      <c r="M125" s="111">
        <v>0</v>
      </c>
      <c r="N125" s="108">
        <f t="shared" si="17"/>
        <v>14</v>
      </c>
      <c r="O125" s="42">
        <v>13</v>
      </c>
      <c r="P125" s="101">
        <v>1</v>
      </c>
      <c r="Q125" s="33">
        <v>1</v>
      </c>
      <c r="R125" s="34">
        <v>0</v>
      </c>
      <c r="S125" s="39">
        <v>18</v>
      </c>
      <c r="T125" s="34">
        <v>0</v>
      </c>
      <c r="U125" s="42">
        <v>0</v>
      </c>
      <c r="V125" s="34">
        <v>0</v>
      </c>
      <c r="W125" s="101">
        <v>5</v>
      </c>
      <c r="X125" s="33">
        <v>0</v>
      </c>
      <c r="Y125" s="34">
        <v>0</v>
      </c>
      <c r="Z125" s="121">
        <v>0</v>
      </c>
      <c r="AA125" s="34">
        <v>0</v>
      </c>
      <c r="AB125" s="30">
        <v>0</v>
      </c>
      <c r="AC125" s="30"/>
      <c r="AD125" s="30"/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239">
        <f t="shared" si="18"/>
        <v>0</v>
      </c>
      <c r="C126" s="113"/>
      <c r="D126" s="114"/>
      <c r="E126" s="114"/>
      <c r="F126" s="239">
        <f t="shared" si="16"/>
        <v>0</v>
      </c>
      <c r="G126" s="113"/>
      <c r="H126" s="114"/>
      <c r="I126" s="114"/>
      <c r="J126" s="239">
        <f t="shared" si="19"/>
        <v>53</v>
      </c>
      <c r="K126" s="113">
        <v>48</v>
      </c>
      <c r="L126" s="114">
        <v>5</v>
      </c>
      <c r="M126" s="116">
        <v>0</v>
      </c>
      <c r="N126" s="108">
        <f t="shared" si="17"/>
        <v>66</v>
      </c>
      <c r="O126" s="99">
        <v>0</v>
      </c>
      <c r="P126" s="100">
        <v>66</v>
      </c>
      <c r="Q126" s="33">
        <v>0</v>
      </c>
      <c r="R126" s="34">
        <v>3</v>
      </c>
      <c r="S126" s="39">
        <v>0</v>
      </c>
      <c r="T126" s="34">
        <v>8</v>
      </c>
      <c r="U126" s="42">
        <v>26</v>
      </c>
      <c r="V126" s="34">
        <v>44</v>
      </c>
      <c r="W126" s="101">
        <v>10</v>
      </c>
      <c r="X126" s="33">
        <v>0</v>
      </c>
      <c r="Y126" s="34">
        <v>26</v>
      </c>
      <c r="Z126" s="121">
        <v>0</v>
      </c>
      <c r="AA126" s="34">
        <v>0</v>
      </c>
      <c r="AB126" s="30">
        <v>27</v>
      </c>
      <c r="AC126" s="30"/>
      <c r="AD126" s="30"/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>
        <v>0</v>
      </c>
      <c r="L127" s="106">
        <v>0</v>
      </c>
      <c r="M127" s="107">
        <v>0</v>
      </c>
      <c r="N127" s="108">
        <f t="shared" si="17"/>
        <v>0</v>
      </c>
      <c r="O127" s="109">
        <v>0</v>
      </c>
      <c r="P127" s="110">
        <v>0</v>
      </c>
      <c r="Q127" s="33">
        <v>0</v>
      </c>
      <c r="R127" s="34">
        <v>0</v>
      </c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>
        <v>0</v>
      </c>
      <c r="AA127" s="34">
        <v>0</v>
      </c>
      <c r="AB127" s="30">
        <v>0</v>
      </c>
      <c r="AC127" s="30"/>
      <c r="AD127" s="30"/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57</v>
      </c>
      <c r="K128" s="105">
        <v>54</v>
      </c>
      <c r="L128" s="106">
        <v>3</v>
      </c>
      <c r="M128" s="107">
        <v>0</v>
      </c>
      <c r="N128" s="108">
        <f t="shared" si="17"/>
        <v>57</v>
      </c>
      <c r="O128" s="109">
        <v>0</v>
      </c>
      <c r="P128" s="110">
        <v>57</v>
      </c>
      <c r="Q128" s="33">
        <v>0</v>
      </c>
      <c r="R128" s="34">
        <v>0</v>
      </c>
      <c r="S128" s="39">
        <v>0</v>
      </c>
      <c r="T128" s="34">
        <v>0</v>
      </c>
      <c r="U128" s="42">
        <v>5</v>
      </c>
      <c r="V128" s="34">
        <v>4</v>
      </c>
      <c r="W128" s="101">
        <v>2</v>
      </c>
      <c r="X128" s="33">
        <v>0</v>
      </c>
      <c r="Y128" s="34">
        <v>20</v>
      </c>
      <c r="Z128" s="121">
        <v>0</v>
      </c>
      <c r="AA128" s="34">
        <v>0</v>
      </c>
      <c r="AB128" s="30">
        <v>49</v>
      </c>
      <c r="AC128" s="30"/>
      <c r="AD128" s="30"/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/>
      <c r="T129" s="34"/>
      <c r="U129" s="42"/>
      <c r="V129" s="34"/>
      <c r="W129" s="101"/>
      <c r="X129" s="33"/>
      <c r="Y129" s="34"/>
      <c r="Z129" s="121"/>
      <c r="AA129" s="34"/>
      <c r="AB129" s="30"/>
      <c r="AC129" s="30"/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/>
      <c r="T130" s="34"/>
      <c r="U130" s="42"/>
      <c r="V130" s="34"/>
      <c r="W130" s="101"/>
      <c r="X130" s="33"/>
      <c r="Y130" s="34"/>
      <c r="Z130" s="121"/>
      <c r="AA130" s="34"/>
      <c r="AB130" s="30"/>
      <c r="AC130" s="30"/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/>
      <c r="T131" s="34"/>
      <c r="U131" s="42"/>
      <c r="V131" s="34"/>
      <c r="W131" s="101"/>
      <c r="X131" s="33"/>
      <c r="Y131" s="34"/>
      <c r="Z131" s="121"/>
      <c r="AA131" s="34"/>
      <c r="AB131" s="30"/>
      <c r="AC131" s="30"/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/>
      <c r="T132" s="34"/>
      <c r="U132" s="42"/>
      <c r="V132" s="34"/>
      <c r="W132" s="101"/>
      <c r="X132" s="33"/>
      <c r="Y132" s="34"/>
      <c r="Z132" s="121"/>
      <c r="AA132" s="34"/>
      <c r="AB132" s="30"/>
      <c r="AC132" s="30"/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/>
      <c r="T133" s="34"/>
      <c r="U133" s="42"/>
      <c r="V133" s="34"/>
      <c r="W133" s="101"/>
      <c r="X133" s="33"/>
      <c r="Y133" s="34"/>
      <c r="Z133" s="121"/>
      <c r="AA133" s="34"/>
      <c r="AB133" s="121"/>
      <c r="AC133" s="121"/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/>
      <c r="T134" s="30"/>
      <c r="U134" s="119"/>
      <c r="V134" s="30"/>
      <c r="W134" s="120">
        <v>285</v>
      </c>
      <c r="X134" s="33"/>
      <c r="Y134" s="34"/>
      <c r="Z134" s="28"/>
      <c r="AA134" s="28"/>
      <c r="AB134" s="28"/>
      <c r="AC134" s="28"/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6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/>
      <c r="T135" s="58"/>
      <c r="U135" s="63"/>
      <c r="V135" s="58"/>
      <c r="W135" s="127"/>
      <c r="X135" s="60"/>
      <c r="Y135" s="58"/>
      <c r="Z135" s="59"/>
      <c r="AA135" s="59"/>
      <c r="AB135" s="59"/>
      <c r="AC135" s="59"/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390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810</v>
      </c>
      <c r="K136" s="71">
        <f t="shared" si="20"/>
        <v>682</v>
      </c>
      <c r="L136" s="67">
        <f t="shared" si="20"/>
        <v>128</v>
      </c>
      <c r="M136" s="67">
        <f t="shared" si="20"/>
        <v>0</v>
      </c>
      <c r="N136" s="131">
        <f>SUM(N76:N135)</f>
        <v>853</v>
      </c>
      <c r="O136" s="66">
        <f t="shared" si="20"/>
        <v>162</v>
      </c>
      <c r="P136" s="69">
        <f t="shared" si="20"/>
        <v>691</v>
      </c>
      <c r="Q136" s="71">
        <f t="shared" si="20"/>
        <v>9</v>
      </c>
      <c r="R136" s="132">
        <f>SUM(R76:R135)</f>
        <v>112</v>
      </c>
      <c r="S136" s="391">
        <f>SUM(S76:S135)</f>
        <v>72</v>
      </c>
      <c r="T136" s="392">
        <f>SUM(T76:T135)</f>
        <v>205</v>
      </c>
      <c r="U136" s="66">
        <f t="shared" si="20"/>
        <v>225</v>
      </c>
      <c r="V136" s="68">
        <f t="shared" si="20"/>
        <v>303</v>
      </c>
      <c r="W136" s="132">
        <f>SUM(W76:W135)</f>
        <v>2721</v>
      </c>
      <c r="X136" s="70">
        <f t="shared" ref="X136:AI136" si="21">SUM(X76:X135)</f>
        <v>7</v>
      </c>
      <c r="Y136" s="68">
        <f t="shared" si="21"/>
        <v>199</v>
      </c>
      <c r="Z136" s="132">
        <f t="shared" si="21"/>
        <v>0</v>
      </c>
      <c r="AA136" s="132">
        <f t="shared" si="21"/>
        <v>0</v>
      </c>
      <c r="AB136" s="132">
        <f t="shared" si="21"/>
        <v>432</v>
      </c>
      <c r="AC136" s="132">
        <f t="shared" si="21"/>
        <v>0</v>
      </c>
      <c r="AD136" s="135">
        <f t="shared" si="21"/>
        <v>0</v>
      </c>
      <c r="AE136" s="136">
        <f t="shared" si="21"/>
        <v>0</v>
      </c>
      <c r="AF136" s="137">
        <f t="shared" si="21"/>
        <v>0</v>
      </c>
      <c r="AG136" s="136">
        <f t="shared" si="21"/>
        <v>4</v>
      </c>
      <c r="AH136" s="138">
        <f t="shared" si="21"/>
        <v>16</v>
      </c>
      <c r="AI136" s="139">
        <f t="shared" si="21"/>
        <v>16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235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393" t="s">
        <v>127</v>
      </c>
      <c r="B138" s="353" t="s">
        <v>99</v>
      </c>
      <c r="C138" s="368" t="s">
        <v>13</v>
      </c>
      <c r="D138" s="348" t="s">
        <v>14</v>
      </c>
      <c r="E138" s="369" t="s">
        <v>15</v>
      </c>
      <c r="F138" s="369" t="s">
        <v>16</v>
      </c>
      <c r="G138" s="369" t="s">
        <v>17</v>
      </c>
      <c r="H138" s="370" t="s">
        <v>18</v>
      </c>
      <c r="I138" s="370" t="s">
        <v>19</v>
      </c>
      <c r="J138" s="370" t="s">
        <v>20</v>
      </c>
      <c r="K138" s="370" t="s">
        <v>21</v>
      </c>
      <c r="L138" s="370" t="s">
        <v>22</v>
      </c>
      <c r="M138" s="370" t="s">
        <v>23</v>
      </c>
      <c r="N138" s="370" t="s">
        <v>24</v>
      </c>
      <c r="O138" s="370" t="s">
        <v>25</v>
      </c>
      <c r="P138" s="370" t="s">
        <v>26</v>
      </c>
      <c r="Q138" s="370" t="s">
        <v>27</v>
      </c>
      <c r="R138" s="370" t="s">
        <v>28</v>
      </c>
      <c r="S138" s="394" t="s">
        <v>128</v>
      </c>
      <c r="T138" s="416" t="s">
        <v>129</v>
      </c>
      <c r="U138" s="416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395" t="s">
        <v>131</v>
      </c>
      <c r="B139" s="396">
        <f>SUM(C139:S139)</f>
        <v>0</v>
      </c>
      <c r="C139" s="373">
        <v>0</v>
      </c>
      <c r="D139" s="374"/>
      <c r="E139" s="374"/>
      <c r="F139" s="374"/>
      <c r="G139" s="374"/>
      <c r="H139" s="374"/>
      <c r="I139" s="374"/>
      <c r="J139" s="374"/>
      <c r="K139" s="374"/>
      <c r="L139" s="374"/>
      <c r="M139" s="374"/>
      <c r="N139" s="374"/>
      <c r="O139" s="374"/>
      <c r="P139" s="374"/>
      <c r="Q139" s="374"/>
      <c r="R139" s="374"/>
      <c r="S139" s="397"/>
      <c r="T139" s="398"/>
      <c r="U139" s="398"/>
      <c r="V139" s="240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100</v>
      </c>
      <c r="C140" s="39">
        <v>3</v>
      </c>
      <c r="D140" s="40">
        <v>7</v>
      </c>
      <c r="E140" s="40">
        <v>16</v>
      </c>
      <c r="F140" s="40">
        <v>5</v>
      </c>
      <c r="G140" s="40">
        <v>0</v>
      </c>
      <c r="H140" s="40">
        <v>2</v>
      </c>
      <c r="I140" s="40">
        <v>0</v>
      </c>
      <c r="J140" s="40">
        <v>0</v>
      </c>
      <c r="K140" s="40">
        <v>4</v>
      </c>
      <c r="L140" s="40">
        <v>6</v>
      </c>
      <c r="M140" s="40">
        <v>5</v>
      </c>
      <c r="N140" s="40">
        <v>14</v>
      </c>
      <c r="O140" s="40">
        <v>15</v>
      </c>
      <c r="P140" s="40">
        <v>13</v>
      </c>
      <c r="Q140" s="40">
        <v>4</v>
      </c>
      <c r="R140" s="40">
        <v>3</v>
      </c>
      <c r="S140" s="151">
        <v>3</v>
      </c>
      <c r="T140" s="41">
        <v>0</v>
      </c>
      <c r="U140" s="41">
        <v>0</v>
      </c>
      <c r="V140" s="240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298</v>
      </c>
      <c r="C141" s="39">
        <v>1</v>
      </c>
      <c r="D141" s="40">
        <v>1</v>
      </c>
      <c r="E141" s="40">
        <v>6</v>
      </c>
      <c r="F141" s="40">
        <v>7</v>
      </c>
      <c r="G141" s="40">
        <v>10</v>
      </c>
      <c r="H141" s="40">
        <v>13</v>
      </c>
      <c r="I141" s="40">
        <v>24</v>
      </c>
      <c r="J141" s="40">
        <v>26</v>
      </c>
      <c r="K141" s="40">
        <v>42</v>
      </c>
      <c r="L141" s="40">
        <v>32</v>
      </c>
      <c r="M141" s="40">
        <v>45</v>
      </c>
      <c r="N141" s="40">
        <v>36</v>
      </c>
      <c r="O141" s="40">
        <v>21</v>
      </c>
      <c r="P141" s="40">
        <v>18</v>
      </c>
      <c r="Q141" s="40">
        <v>12</v>
      </c>
      <c r="R141" s="40">
        <v>2</v>
      </c>
      <c r="S141" s="151">
        <v>2</v>
      </c>
      <c r="T141" s="41">
        <v>0</v>
      </c>
      <c r="U141" s="41">
        <v>0</v>
      </c>
      <c r="V141" s="240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155</v>
      </c>
      <c r="C142" s="39">
        <v>0</v>
      </c>
      <c r="D142" s="40">
        <v>0</v>
      </c>
      <c r="E142" s="40">
        <v>0</v>
      </c>
      <c r="F142" s="40">
        <v>9</v>
      </c>
      <c r="G142" s="40">
        <v>15</v>
      </c>
      <c r="H142" s="40">
        <v>42</v>
      </c>
      <c r="I142" s="40">
        <v>47</v>
      </c>
      <c r="J142" s="40">
        <v>30</v>
      </c>
      <c r="K142" s="40">
        <v>12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40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0</v>
      </c>
      <c r="C143" s="39">
        <v>0</v>
      </c>
      <c r="D143" s="40">
        <v>0</v>
      </c>
      <c r="E143" s="40">
        <v>0</v>
      </c>
      <c r="F143" s="40">
        <v>0</v>
      </c>
      <c r="G143" s="40">
        <v>0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151">
        <v>0</v>
      </c>
      <c r="T143" s="41">
        <v>0</v>
      </c>
      <c r="U143" s="41">
        <v>0</v>
      </c>
      <c r="V143" s="240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211</v>
      </c>
      <c r="C144" s="39">
        <v>0</v>
      </c>
      <c r="D144" s="40">
        <v>0</v>
      </c>
      <c r="E144" s="40">
        <v>0</v>
      </c>
      <c r="F144" s="40">
        <v>0</v>
      </c>
      <c r="G144" s="40">
        <v>1</v>
      </c>
      <c r="H144" s="40">
        <v>2</v>
      </c>
      <c r="I144" s="40">
        <v>3</v>
      </c>
      <c r="J144" s="40">
        <v>8</v>
      </c>
      <c r="K144" s="40">
        <v>6</v>
      </c>
      <c r="L144" s="40">
        <v>8</v>
      </c>
      <c r="M144" s="40">
        <v>17</v>
      </c>
      <c r="N144" s="40">
        <v>19</v>
      </c>
      <c r="O144" s="40">
        <v>34</v>
      </c>
      <c r="P144" s="40">
        <v>37</v>
      </c>
      <c r="Q144" s="40">
        <v>39</v>
      </c>
      <c r="R144" s="40">
        <v>37</v>
      </c>
      <c r="S144" s="151">
        <v>0</v>
      </c>
      <c r="T144" s="41">
        <v>0</v>
      </c>
      <c r="U144" s="41">
        <v>0</v>
      </c>
      <c r="V144" s="240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134</v>
      </c>
      <c r="C145" s="39">
        <v>0</v>
      </c>
      <c r="D145" s="40">
        <v>0</v>
      </c>
      <c r="E145" s="40">
        <v>0</v>
      </c>
      <c r="F145" s="40">
        <v>0</v>
      </c>
      <c r="G145" s="40">
        <v>1</v>
      </c>
      <c r="H145" s="40">
        <v>0</v>
      </c>
      <c r="I145" s="40">
        <v>3</v>
      </c>
      <c r="J145" s="40">
        <v>1</v>
      </c>
      <c r="K145" s="40">
        <v>6</v>
      </c>
      <c r="L145" s="40">
        <v>6</v>
      </c>
      <c r="M145" s="40">
        <v>4</v>
      </c>
      <c r="N145" s="40">
        <v>9</v>
      </c>
      <c r="O145" s="40">
        <v>19</v>
      </c>
      <c r="P145" s="40">
        <v>11</v>
      </c>
      <c r="Q145" s="40">
        <v>24</v>
      </c>
      <c r="R145" s="40">
        <v>20</v>
      </c>
      <c r="S145" s="151">
        <v>30</v>
      </c>
      <c r="T145" s="41">
        <v>0</v>
      </c>
      <c r="U145" s="41">
        <v>0</v>
      </c>
      <c r="V145" s="240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40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202</v>
      </c>
      <c r="C147" s="39">
        <v>0</v>
      </c>
      <c r="D147" s="40">
        <v>0</v>
      </c>
      <c r="E147" s="40">
        <v>0</v>
      </c>
      <c r="F147" s="40">
        <v>0</v>
      </c>
      <c r="G147" s="40">
        <v>7</v>
      </c>
      <c r="H147" s="40">
        <v>25</v>
      </c>
      <c r="I147" s="40">
        <v>32</v>
      </c>
      <c r="J147" s="40">
        <v>26</v>
      </c>
      <c r="K147" s="40">
        <v>24</v>
      </c>
      <c r="L147" s="40">
        <v>23</v>
      </c>
      <c r="M147" s="40">
        <v>20</v>
      </c>
      <c r="N147" s="40">
        <v>20</v>
      </c>
      <c r="O147" s="40">
        <v>10</v>
      </c>
      <c r="P147" s="40">
        <v>7</v>
      </c>
      <c r="Q147" s="40">
        <v>5</v>
      </c>
      <c r="R147" s="40">
        <v>2</v>
      </c>
      <c r="S147" s="151">
        <v>1</v>
      </c>
      <c r="T147" s="41">
        <v>0</v>
      </c>
      <c r="U147" s="41">
        <v>0</v>
      </c>
      <c r="V147" s="240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40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108</v>
      </c>
      <c r="C149" s="39">
        <v>2</v>
      </c>
      <c r="D149" s="40">
        <v>24</v>
      </c>
      <c r="E149" s="40">
        <v>42</v>
      </c>
      <c r="F149" s="40">
        <v>39</v>
      </c>
      <c r="G149" s="40">
        <v>1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40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36</v>
      </c>
      <c r="C150" s="39">
        <v>30</v>
      </c>
      <c r="D150" s="40">
        <v>4</v>
      </c>
      <c r="E150" s="40">
        <v>1</v>
      </c>
      <c r="F150" s="40">
        <v>1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40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21</v>
      </c>
      <c r="C151" s="39">
        <v>0</v>
      </c>
      <c r="D151" s="40">
        <v>0</v>
      </c>
      <c r="E151" s="40">
        <v>2</v>
      </c>
      <c r="F151" s="40">
        <v>1</v>
      </c>
      <c r="G151" s="40">
        <v>5</v>
      </c>
      <c r="H151" s="40">
        <v>3</v>
      </c>
      <c r="I151" s="40">
        <v>1</v>
      </c>
      <c r="J151" s="40">
        <v>0</v>
      </c>
      <c r="K151" s="40">
        <v>1</v>
      </c>
      <c r="L151" s="40">
        <v>1</v>
      </c>
      <c r="M151" s="40">
        <v>2</v>
      </c>
      <c r="N151" s="40">
        <v>2</v>
      </c>
      <c r="O151" s="40">
        <v>2</v>
      </c>
      <c r="P151" s="40">
        <v>0</v>
      </c>
      <c r="Q151" s="40">
        <v>0</v>
      </c>
      <c r="R151" s="40">
        <v>0</v>
      </c>
      <c r="S151" s="151">
        <v>1</v>
      </c>
      <c r="T151" s="41">
        <v>0</v>
      </c>
      <c r="U151" s="41">
        <v>0</v>
      </c>
      <c r="V151" s="240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15</v>
      </c>
      <c r="C152" s="39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1</v>
      </c>
      <c r="I152" s="40">
        <v>3</v>
      </c>
      <c r="J152" s="40">
        <v>2</v>
      </c>
      <c r="K152" s="40">
        <v>1</v>
      </c>
      <c r="L152" s="40">
        <v>2</v>
      </c>
      <c r="M152" s="40">
        <v>1</v>
      </c>
      <c r="N152" s="40">
        <v>4</v>
      </c>
      <c r="O152" s="40">
        <v>1</v>
      </c>
      <c r="P152" s="40">
        <v>0</v>
      </c>
      <c r="Q152" s="40">
        <v>0</v>
      </c>
      <c r="R152" s="40">
        <v>0</v>
      </c>
      <c r="S152" s="151">
        <v>0</v>
      </c>
      <c r="T152" s="41">
        <v>0</v>
      </c>
      <c r="U152" s="41">
        <v>0</v>
      </c>
      <c r="V152" s="240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178</v>
      </c>
      <c r="C153" s="39">
        <v>0</v>
      </c>
      <c r="D153" s="40">
        <v>0</v>
      </c>
      <c r="E153" s="40">
        <v>0</v>
      </c>
      <c r="F153" s="40">
        <v>0</v>
      </c>
      <c r="G153" s="40">
        <v>6</v>
      </c>
      <c r="H153" s="40">
        <v>10</v>
      </c>
      <c r="I153" s="40">
        <v>25</v>
      </c>
      <c r="J153" s="40">
        <v>25</v>
      </c>
      <c r="K153" s="40">
        <v>25</v>
      </c>
      <c r="L153" s="40">
        <v>29</v>
      </c>
      <c r="M153" s="40">
        <v>14</v>
      </c>
      <c r="N153" s="40">
        <v>19</v>
      </c>
      <c r="O153" s="40">
        <v>13</v>
      </c>
      <c r="P153" s="40">
        <v>8</v>
      </c>
      <c r="Q153" s="40">
        <v>3</v>
      </c>
      <c r="R153" s="40">
        <v>1</v>
      </c>
      <c r="S153" s="151">
        <v>0</v>
      </c>
      <c r="T153" s="41">
        <v>0</v>
      </c>
      <c r="U153" s="41">
        <v>0</v>
      </c>
      <c r="V153" s="240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40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378">
        <f>SUM(B139:B154)</f>
        <v>1458</v>
      </c>
      <c r="C155" s="71">
        <f t="shared" ref="C155:T155" si="32">SUM(C139:C154)</f>
        <v>36</v>
      </c>
      <c r="D155" s="67">
        <f t="shared" si="32"/>
        <v>36</v>
      </c>
      <c r="E155" s="67">
        <f t="shared" si="32"/>
        <v>67</v>
      </c>
      <c r="F155" s="67">
        <f t="shared" si="32"/>
        <v>62</v>
      </c>
      <c r="G155" s="67">
        <f t="shared" si="32"/>
        <v>46</v>
      </c>
      <c r="H155" s="67">
        <f>SUM(H139:H154)</f>
        <v>98</v>
      </c>
      <c r="I155" s="67">
        <f t="shared" si="32"/>
        <v>138</v>
      </c>
      <c r="J155" s="67">
        <f t="shared" si="32"/>
        <v>118</v>
      </c>
      <c r="K155" s="67">
        <f t="shared" si="32"/>
        <v>121</v>
      </c>
      <c r="L155" s="67">
        <f t="shared" si="32"/>
        <v>107</v>
      </c>
      <c r="M155" s="67">
        <f t="shared" si="32"/>
        <v>108</v>
      </c>
      <c r="N155" s="67">
        <f t="shared" si="32"/>
        <v>123</v>
      </c>
      <c r="O155" s="67">
        <f t="shared" si="32"/>
        <v>115</v>
      </c>
      <c r="P155" s="67">
        <f t="shared" si="32"/>
        <v>94</v>
      </c>
      <c r="Q155" s="67">
        <f t="shared" si="32"/>
        <v>87</v>
      </c>
      <c r="R155" s="67">
        <f t="shared" si="32"/>
        <v>65</v>
      </c>
      <c r="S155" s="159">
        <f t="shared" si="32"/>
        <v>37</v>
      </c>
      <c r="T155" s="132">
        <f t="shared" si="32"/>
        <v>0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8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994" t="s">
        <v>149</v>
      </c>
      <c r="B157" s="944"/>
      <c r="C157" s="994" t="s">
        <v>147</v>
      </c>
      <c r="D157" s="949"/>
      <c r="E157" s="944"/>
      <c r="F157" s="1138" t="s">
        <v>150</v>
      </c>
      <c r="G157" s="988"/>
      <c r="H157" s="988"/>
      <c r="I157" s="988"/>
      <c r="J157" s="988"/>
      <c r="K157" s="988"/>
      <c r="L157" s="988"/>
      <c r="M157" s="988"/>
      <c r="N157" s="988"/>
      <c r="O157" s="988"/>
      <c r="P157" s="988"/>
      <c r="Q157" s="988"/>
      <c r="R157" s="988"/>
      <c r="S157" s="988"/>
      <c r="T157" s="988"/>
      <c r="U157" s="988"/>
      <c r="V157" s="988"/>
      <c r="W157" s="988"/>
      <c r="X157" s="988"/>
      <c r="Y157" s="988"/>
      <c r="Z157" s="988"/>
      <c r="AA157" s="988"/>
      <c r="AB157" s="988"/>
      <c r="AC157" s="988"/>
      <c r="AD157" s="988"/>
      <c r="AE157" s="988"/>
      <c r="AF157" s="988"/>
      <c r="AG157" s="988"/>
      <c r="AH157" s="988"/>
      <c r="AI157" s="988"/>
      <c r="AJ157" s="988"/>
      <c r="AK157" s="988"/>
      <c r="AL157" s="988"/>
      <c r="AM157" s="996"/>
      <c r="AN157" s="917" t="s">
        <v>9</v>
      </c>
      <c r="AO157" s="917" t="s">
        <v>151</v>
      </c>
      <c r="AP157" s="997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1022"/>
      <c r="B158" s="946"/>
      <c r="C158" s="947"/>
      <c r="D158" s="950"/>
      <c r="E158" s="948"/>
      <c r="F158" s="999" t="s">
        <v>13</v>
      </c>
      <c r="G158" s="1000"/>
      <c r="H158" s="999" t="s">
        <v>14</v>
      </c>
      <c r="I158" s="1000"/>
      <c r="J158" s="999" t="s">
        <v>15</v>
      </c>
      <c r="K158" s="1000"/>
      <c r="L158" s="999" t="s">
        <v>16</v>
      </c>
      <c r="M158" s="1000"/>
      <c r="N158" s="999" t="s">
        <v>17</v>
      </c>
      <c r="O158" s="1000"/>
      <c r="P158" s="986" t="s">
        <v>18</v>
      </c>
      <c r="Q158" s="987"/>
      <c r="R158" s="986" t="s">
        <v>19</v>
      </c>
      <c r="S158" s="987"/>
      <c r="T158" s="986" t="s">
        <v>20</v>
      </c>
      <c r="U158" s="987"/>
      <c r="V158" s="986" t="s">
        <v>21</v>
      </c>
      <c r="W158" s="987"/>
      <c r="X158" s="986" t="s">
        <v>22</v>
      </c>
      <c r="Y158" s="987"/>
      <c r="Z158" s="986" t="s">
        <v>23</v>
      </c>
      <c r="AA158" s="987"/>
      <c r="AB158" s="986" t="s">
        <v>24</v>
      </c>
      <c r="AC158" s="987"/>
      <c r="AD158" s="986" t="s">
        <v>25</v>
      </c>
      <c r="AE158" s="987"/>
      <c r="AF158" s="986" t="s">
        <v>26</v>
      </c>
      <c r="AG158" s="987"/>
      <c r="AH158" s="986" t="s">
        <v>27</v>
      </c>
      <c r="AI158" s="987"/>
      <c r="AJ158" s="986" t="s">
        <v>28</v>
      </c>
      <c r="AK158" s="987"/>
      <c r="AL158" s="986" t="s">
        <v>29</v>
      </c>
      <c r="AM158" s="996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372" t="s">
        <v>154</v>
      </c>
      <c r="D159" s="370" t="s">
        <v>30</v>
      </c>
      <c r="E159" s="419" t="s">
        <v>31</v>
      </c>
      <c r="F159" s="359" t="s">
        <v>30</v>
      </c>
      <c r="G159" s="355" t="s">
        <v>31</v>
      </c>
      <c r="H159" s="359" t="s">
        <v>30</v>
      </c>
      <c r="I159" s="355" t="s">
        <v>31</v>
      </c>
      <c r="J159" s="359" t="s">
        <v>30</v>
      </c>
      <c r="K159" s="355" t="s">
        <v>31</v>
      </c>
      <c r="L159" s="359" t="s">
        <v>30</v>
      </c>
      <c r="M159" s="355" t="s">
        <v>31</v>
      </c>
      <c r="N159" s="359" t="s">
        <v>30</v>
      </c>
      <c r="O159" s="355" t="s">
        <v>31</v>
      </c>
      <c r="P159" s="359" t="s">
        <v>30</v>
      </c>
      <c r="Q159" s="355" t="s">
        <v>31</v>
      </c>
      <c r="R159" s="359" t="s">
        <v>30</v>
      </c>
      <c r="S159" s="355" t="s">
        <v>31</v>
      </c>
      <c r="T159" s="359" t="s">
        <v>30</v>
      </c>
      <c r="U159" s="355" t="s">
        <v>31</v>
      </c>
      <c r="V159" s="359" t="s">
        <v>30</v>
      </c>
      <c r="W159" s="355" t="s">
        <v>31</v>
      </c>
      <c r="X159" s="359" t="s">
        <v>30</v>
      </c>
      <c r="Y159" s="355" t="s">
        <v>31</v>
      </c>
      <c r="Z159" s="359" t="s">
        <v>30</v>
      </c>
      <c r="AA159" s="355" t="s">
        <v>31</v>
      </c>
      <c r="AB159" s="359" t="s">
        <v>30</v>
      </c>
      <c r="AC159" s="355" t="s">
        <v>31</v>
      </c>
      <c r="AD159" s="359" t="s">
        <v>30</v>
      </c>
      <c r="AE159" s="355" t="s">
        <v>31</v>
      </c>
      <c r="AF159" s="359" t="s">
        <v>30</v>
      </c>
      <c r="AG159" s="355" t="s">
        <v>31</v>
      </c>
      <c r="AH159" s="359" t="s">
        <v>30</v>
      </c>
      <c r="AI159" s="355" t="s">
        <v>31</v>
      </c>
      <c r="AJ159" s="359" t="s">
        <v>30</v>
      </c>
      <c r="AK159" s="355" t="s">
        <v>31</v>
      </c>
      <c r="AL159" s="359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998" t="s">
        <v>155</v>
      </c>
      <c r="B160" s="959"/>
      <c r="C160" s="399">
        <f>SUM(D160+E160)</f>
        <v>1032</v>
      </c>
      <c r="D160" s="420">
        <f>SUM(F160+H160+J160+L160+N160+P160+R160+T160+V160+X160+Z160+AB160+AD160+AF160+AH160+AJ160+AL160)</f>
        <v>495</v>
      </c>
      <c r="E160" s="168">
        <f>SUM(G160+I160+K160+M160+O160+Q160+S160+U160+W160+Y160+AA160+AC160+AE160+AG160+AI160+AK160+AM160)</f>
        <v>537</v>
      </c>
      <c r="F160" s="333">
        <v>0</v>
      </c>
      <c r="G160" s="169">
        <v>0</v>
      </c>
      <c r="H160" s="333">
        <v>1</v>
      </c>
      <c r="I160" s="169">
        <v>1</v>
      </c>
      <c r="J160" s="333">
        <v>4</v>
      </c>
      <c r="K160" s="332">
        <v>4</v>
      </c>
      <c r="L160" s="333">
        <v>9</v>
      </c>
      <c r="M160" s="332">
        <v>5</v>
      </c>
      <c r="N160" s="333">
        <v>4</v>
      </c>
      <c r="O160" s="332">
        <v>5</v>
      </c>
      <c r="P160" s="333">
        <v>5</v>
      </c>
      <c r="Q160" s="332">
        <v>5</v>
      </c>
      <c r="R160" s="333">
        <v>8</v>
      </c>
      <c r="S160" s="332">
        <v>8</v>
      </c>
      <c r="T160" s="333">
        <v>11</v>
      </c>
      <c r="U160" s="332">
        <v>17</v>
      </c>
      <c r="V160" s="333">
        <v>14</v>
      </c>
      <c r="W160" s="332">
        <v>27</v>
      </c>
      <c r="X160" s="333">
        <v>14</v>
      </c>
      <c r="Y160" s="332">
        <v>29</v>
      </c>
      <c r="Z160" s="333">
        <v>21</v>
      </c>
      <c r="AA160" s="332">
        <v>27</v>
      </c>
      <c r="AB160" s="333">
        <v>46</v>
      </c>
      <c r="AC160" s="332">
        <v>50</v>
      </c>
      <c r="AD160" s="333">
        <v>48</v>
      </c>
      <c r="AE160" s="332">
        <v>72</v>
      </c>
      <c r="AF160" s="333">
        <v>71</v>
      </c>
      <c r="AG160" s="332">
        <v>71</v>
      </c>
      <c r="AH160" s="333">
        <v>83</v>
      </c>
      <c r="AI160" s="332">
        <v>76</v>
      </c>
      <c r="AJ160" s="333">
        <v>82</v>
      </c>
      <c r="AK160" s="332">
        <v>74</v>
      </c>
      <c r="AL160" s="330">
        <v>74</v>
      </c>
      <c r="AM160" s="334">
        <v>66</v>
      </c>
      <c r="AN160" s="169">
        <v>1032</v>
      </c>
      <c r="AO160" s="331">
        <v>930</v>
      </c>
      <c r="AP160" s="327">
        <v>0</v>
      </c>
      <c r="AQ160" s="169">
        <v>5</v>
      </c>
      <c r="AR160" s="240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985" t="s">
        <v>156</v>
      </c>
      <c r="B161" s="395" t="s">
        <v>157</v>
      </c>
      <c r="C161" s="170">
        <f>SUM(D161:E161)</f>
        <v>160</v>
      </c>
      <c r="D161" s="400"/>
      <c r="E161" s="401">
        <f>SUM(K161+M161+O161+Q161+S161+U161+W161+Y161+AA161+AC161+AE161+AG161+AI161+AK161+AM161)</f>
        <v>160</v>
      </c>
      <c r="F161" s="402"/>
      <c r="G161" s="403"/>
      <c r="H161" s="402"/>
      <c r="I161" s="403"/>
      <c r="J161" s="402"/>
      <c r="K161" s="388"/>
      <c r="L161" s="402"/>
      <c r="M161" s="388">
        <v>7</v>
      </c>
      <c r="N161" s="402"/>
      <c r="O161" s="388">
        <v>12</v>
      </c>
      <c r="P161" s="402"/>
      <c r="Q161" s="388">
        <v>38</v>
      </c>
      <c r="R161" s="402"/>
      <c r="S161" s="388">
        <v>51</v>
      </c>
      <c r="T161" s="402"/>
      <c r="U161" s="388">
        <v>33</v>
      </c>
      <c r="V161" s="402"/>
      <c r="W161" s="388">
        <v>12</v>
      </c>
      <c r="X161" s="402"/>
      <c r="Y161" s="388">
        <v>3</v>
      </c>
      <c r="Z161" s="402"/>
      <c r="AA161" s="388">
        <v>1</v>
      </c>
      <c r="AB161" s="402"/>
      <c r="AC161" s="388">
        <v>2</v>
      </c>
      <c r="AD161" s="402"/>
      <c r="AE161" s="388"/>
      <c r="AF161" s="402"/>
      <c r="AG161" s="388">
        <v>1</v>
      </c>
      <c r="AH161" s="402"/>
      <c r="AI161" s="388"/>
      <c r="AJ161" s="402"/>
      <c r="AK161" s="388"/>
      <c r="AL161" s="402"/>
      <c r="AM161" s="397"/>
      <c r="AN161" s="398">
        <v>160</v>
      </c>
      <c r="AO161" s="404">
        <v>0</v>
      </c>
      <c r="AP161" s="389">
        <v>22</v>
      </c>
      <c r="AQ161" s="398">
        <v>0</v>
      </c>
      <c r="AR161" s="240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1017"/>
      <c r="B162" s="149" t="s">
        <v>158</v>
      </c>
      <c r="C162" s="170">
        <f>SUM(D162:E162)</f>
        <v>0</v>
      </c>
      <c r="D162" s="173"/>
      <c r="E162" s="174">
        <f>SUM(K162+M162+O162+Q162+S162+U162+W162+Y162+AA162+AC162+AE162+AG162+AI162+AK162+AM162)</f>
        <v>0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0</v>
      </c>
      <c r="AO162" s="179">
        <v>0</v>
      </c>
      <c r="AP162" s="119">
        <v>0</v>
      </c>
      <c r="AQ162" s="28">
        <v>0</v>
      </c>
      <c r="AR162" s="240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1017"/>
      <c r="B163" s="180" t="s">
        <v>159</v>
      </c>
      <c r="C163" s="181">
        <f t="shared" ref="C163:C170" si="38">SUM(D163+E163)</f>
        <v>434</v>
      </c>
      <c r="D163" s="182">
        <f>SUM(F163+H163+J163+L163+N163+P163+R163+T163+V163+X163+Z163+AB163+AD163+AF163+AH163+AJ163+AL163)</f>
        <v>138</v>
      </c>
      <c r="E163" s="183">
        <f>SUM(G163+I163+K163+M163+O163+Q163+S163+U163+W163+Y163+AA163+AC163+AE163+AG163+AI163+AK163+AM163)</f>
        <v>296</v>
      </c>
      <c r="F163" s="39">
        <v>0</v>
      </c>
      <c r="G163" s="34">
        <v>0</v>
      </c>
      <c r="H163" s="39">
        <v>0</v>
      </c>
      <c r="I163" s="34">
        <v>0</v>
      </c>
      <c r="J163" s="39">
        <v>0</v>
      </c>
      <c r="K163" s="34">
        <v>0</v>
      </c>
      <c r="L163" s="39">
        <v>2</v>
      </c>
      <c r="M163" s="34">
        <v>1</v>
      </c>
      <c r="N163" s="39">
        <v>8</v>
      </c>
      <c r="O163" s="34">
        <v>13</v>
      </c>
      <c r="P163" s="39">
        <v>19</v>
      </c>
      <c r="Q163" s="34">
        <v>34</v>
      </c>
      <c r="R163" s="39">
        <v>26</v>
      </c>
      <c r="S163" s="34">
        <v>34</v>
      </c>
      <c r="T163" s="39">
        <v>14</v>
      </c>
      <c r="U163" s="34">
        <v>40</v>
      </c>
      <c r="V163" s="39">
        <v>17</v>
      </c>
      <c r="W163" s="34">
        <v>41</v>
      </c>
      <c r="X163" s="39">
        <v>13</v>
      </c>
      <c r="Y163" s="34">
        <v>37</v>
      </c>
      <c r="Z163" s="39">
        <v>17</v>
      </c>
      <c r="AA163" s="34">
        <v>33</v>
      </c>
      <c r="AB163" s="39">
        <v>10</v>
      </c>
      <c r="AC163" s="34">
        <v>23</v>
      </c>
      <c r="AD163" s="39">
        <v>7</v>
      </c>
      <c r="AE163" s="34">
        <v>16</v>
      </c>
      <c r="AF163" s="39">
        <v>1</v>
      </c>
      <c r="AG163" s="34">
        <v>13</v>
      </c>
      <c r="AH163" s="39">
        <v>1</v>
      </c>
      <c r="AI163" s="34">
        <v>10</v>
      </c>
      <c r="AJ163" s="39">
        <v>2</v>
      </c>
      <c r="AK163" s="34">
        <v>1</v>
      </c>
      <c r="AL163" s="33">
        <v>1</v>
      </c>
      <c r="AM163" s="151">
        <v>0</v>
      </c>
      <c r="AN163" s="41">
        <v>434</v>
      </c>
      <c r="AO163" s="121">
        <v>160</v>
      </c>
      <c r="AP163" s="42">
        <v>0</v>
      </c>
      <c r="AQ163" s="41">
        <v>0</v>
      </c>
      <c r="AR163" s="240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>
        <v>0</v>
      </c>
      <c r="AO164" s="191">
        <v>0</v>
      </c>
      <c r="AP164" s="63">
        <v>0</v>
      </c>
      <c r="AQ164" s="59">
        <v>0</v>
      </c>
      <c r="AR164" s="240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416</v>
      </c>
      <c r="D165" s="193">
        <f t="shared" ref="D165:E170" si="43">SUM(F165+H165+J165+L165+N165+P165+R165+T165+V165+X165+Z165+AB165+AD165+AF165+AH165+AJ165+AL165)</f>
        <v>160</v>
      </c>
      <c r="E165" s="194">
        <f t="shared" si="43"/>
        <v>256</v>
      </c>
      <c r="F165" s="29">
        <v>35</v>
      </c>
      <c r="G165" s="28">
        <v>35</v>
      </c>
      <c r="H165" s="29">
        <v>4</v>
      </c>
      <c r="I165" s="28">
        <v>6</v>
      </c>
      <c r="J165" s="29">
        <v>7</v>
      </c>
      <c r="K165" s="30">
        <v>12</v>
      </c>
      <c r="L165" s="29">
        <v>3</v>
      </c>
      <c r="M165" s="30">
        <v>4</v>
      </c>
      <c r="N165" s="29">
        <v>4</v>
      </c>
      <c r="O165" s="30">
        <v>6</v>
      </c>
      <c r="P165" s="29">
        <v>2</v>
      </c>
      <c r="Q165" s="30">
        <v>5</v>
      </c>
      <c r="R165" s="29">
        <v>3</v>
      </c>
      <c r="S165" s="30">
        <v>8</v>
      </c>
      <c r="T165" s="29">
        <v>3</v>
      </c>
      <c r="U165" s="30">
        <v>13</v>
      </c>
      <c r="V165" s="29">
        <v>6</v>
      </c>
      <c r="W165" s="30">
        <v>14</v>
      </c>
      <c r="X165" s="29">
        <v>3</v>
      </c>
      <c r="Y165" s="30">
        <v>10</v>
      </c>
      <c r="Z165" s="29">
        <v>4</v>
      </c>
      <c r="AA165" s="30">
        <v>17</v>
      </c>
      <c r="AB165" s="29">
        <v>8</v>
      </c>
      <c r="AC165" s="30">
        <v>16</v>
      </c>
      <c r="AD165" s="29">
        <v>14</v>
      </c>
      <c r="AE165" s="30">
        <v>24</v>
      </c>
      <c r="AF165" s="29">
        <v>10</v>
      </c>
      <c r="AG165" s="30">
        <v>26</v>
      </c>
      <c r="AH165" s="29">
        <v>10</v>
      </c>
      <c r="AI165" s="28">
        <v>14</v>
      </c>
      <c r="AJ165" s="29">
        <v>17</v>
      </c>
      <c r="AK165" s="28">
        <v>17</v>
      </c>
      <c r="AL165" s="53">
        <v>27</v>
      </c>
      <c r="AM165" s="178">
        <v>29</v>
      </c>
      <c r="AN165" s="28">
        <v>416</v>
      </c>
      <c r="AO165" s="179">
        <v>337</v>
      </c>
      <c r="AP165" s="119">
        <v>0</v>
      </c>
      <c r="AQ165" s="28">
        <v>1</v>
      </c>
      <c r="AR165" s="240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64</v>
      </c>
      <c r="D166" s="182">
        <f t="shared" si="43"/>
        <v>21</v>
      </c>
      <c r="E166" s="183">
        <f t="shared" si="43"/>
        <v>43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0</v>
      </c>
      <c r="O166" s="34">
        <v>0</v>
      </c>
      <c r="P166" s="39">
        <v>0</v>
      </c>
      <c r="Q166" s="34">
        <v>0</v>
      </c>
      <c r="R166" s="39">
        <v>2</v>
      </c>
      <c r="S166" s="34">
        <v>0</v>
      </c>
      <c r="T166" s="39">
        <v>0</v>
      </c>
      <c r="U166" s="34">
        <v>3</v>
      </c>
      <c r="V166" s="39">
        <v>3</v>
      </c>
      <c r="W166" s="34">
        <v>6</v>
      </c>
      <c r="X166" s="39">
        <v>0</v>
      </c>
      <c r="Y166" s="34">
        <v>5</v>
      </c>
      <c r="Z166" s="39">
        <v>1</v>
      </c>
      <c r="AA166" s="34">
        <v>3</v>
      </c>
      <c r="AB166" s="39">
        <v>0</v>
      </c>
      <c r="AC166" s="41">
        <v>6</v>
      </c>
      <c r="AD166" s="39">
        <v>5</v>
      </c>
      <c r="AE166" s="41">
        <v>4</v>
      </c>
      <c r="AF166" s="39">
        <v>0</v>
      </c>
      <c r="AG166" s="41">
        <v>7</v>
      </c>
      <c r="AH166" s="39">
        <v>1</v>
      </c>
      <c r="AI166" s="41">
        <v>5</v>
      </c>
      <c r="AJ166" s="39">
        <v>3</v>
      </c>
      <c r="AK166" s="41">
        <v>1</v>
      </c>
      <c r="AL166" s="33">
        <v>6</v>
      </c>
      <c r="AM166" s="151">
        <v>3</v>
      </c>
      <c r="AN166" s="41">
        <v>64</v>
      </c>
      <c r="AO166" s="121">
        <v>0</v>
      </c>
      <c r="AP166" s="42">
        <v>0</v>
      </c>
      <c r="AQ166" s="41">
        <v>0</v>
      </c>
      <c r="AR166" s="240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14</v>
      </c>
      <c r="D167" s="197">
        <f t="shared" si="43"/>
        <v>6</v>
      </c>
      <c r="E167" s="183">
        <f t="shared" si="43"/>
        <v>8</v>
      </c>
      <c r="F167" s="39">
        <v>0</v>
      </c>
      <c r="G167" s="41">
        <v>0</v>
      </c>
      <c r="H167" s="39">
        <v>0</v>
      </c>
      <c r="I167" s="41">
        <v>0</v>
      </c>
      <c r="J167" s="39">
        <v>0</v>
      </c>
      <c r="K167" s="34">
        <v>0</v>
      </c>
      <c r="L167" s="39">
        <v>1</v>
      </c>
      <c r="M167" s="34">
        <v>0</v>
      </c>
      <c r="N167" s="39">
        <v>0</v>
      </c>
      <c r="O167" s="34">
        <v>0</v>
      </c>
      <c r="P167" s="39">
        <v>0</v>
      </c>
      <c r="Q167" s="34">
        <v>0</v>
      </c>
      <c r="R167" s="39">
        <v>0</v>
      </c>
      <c r="S167" s="34">
        <v>2</v>
      </c>
      <c r="T167" s="39">
        <v>0</v>
      </c>
      <c r="U167" s="34">
        <v>1</v>
      </c>
      <c r="V167" s="39">
        <v>0</v>
      </c>
      <c r="W167" s="34">
        <v>1</v>
      </c>
      <c r="X167" s="39">
        <v>0</v>
      </c>
      <c r="Y167" s="34">
        <v>0</v>
      </c>
      <c r="Z167" s="39">
        <v>0</v>
      </c>
      <c r="AA167" s="34">
        <v>0</v>
      </c>
      <c r="AB167" s="39">
        <v>1</v>
      </c>
      <c r="AC167" s="41">
        <v>0</v>
      </c>
      <c r="AD167" s="39">
        <v>2</v>
      </c>
      <c r="AE167" s="41">
        <v>0</v>
      </c>
      <c r="AF167" s="39">
        <v>1</v>
      </c>
      <c r="AG167" s="41">
        <v>0</v>
      </c>
      <c r="AH167" s="39">
        <v>0</v>
      </c>
      <c r="AI167" s="41">
        <v>1</v>
      </c>
      <c r="AJ167" s="39">
        <v>0</v>
      </c>
      <c r="AK167" s="41">
        <v>1</v>
      </c>
      <c r="AL167" s="33">
        <v>1</v>
      </c>
      <c r="AM167" s="151">
        <v>2</v>
      </c>
      <c r="AN167" s="41">
        <v>14</v>
      </c>
      <c r="AO167" s="121">
        <v>12</v>
      </c>
      <c r="AP167" s="42">
        <v>0</v>
      </c>
      <c r="AQ167" s="41">
        <v>0</v>
      </c>
      <c r="AR167" s="240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464</v>
      </c>
      <c r="D168" s="182">
        <f t="shared" si="43"/>
        <v>203</v>
      </c>
      <c r="E168" s="183">
        <f t="shared" si="43"/>
        <v>261</v>
      </c>
      <c r="F168" s="39">
        <v>5</v>
      </c>
      <c r="G168" s="41">
        <v>7</v>
      </c>
      <c r="H168" s="39">
        <v>18</v>
      </c>
      <c r="I168" s="41">
        <v>11</v>
      </c>
      <c r="J168" s="39">
        <v>13</v>
      </c>
      <c r="K168" s="34">
        <v>13</v>
      </c>
      <c r="L168" s="39">
        <v>2</v>
      </c>
      <c r="M168" s="34">
        <v>3</v>
      </c>
      <c r="N168" s="39">
        <v>0</v>
      </c>
      <c r="O168" s="34">
        <v>2</v>
      </c>
      <c r="P168" s="39">
        <v>0</v>
      </c>
      <c r="Q168" s="34">
        <v>0</v>
      </c>
      <c r="R168" s="39">
        <v>0</v>
      </c>
      <c r="S168" s="34">
        <v>0</v>
      </c>
      <c r="T168" s="39">
        <v>0</v>
      </c>
      <c r="U168" s="34">
        <v>0</v>
      </c>
      <c r="V168" s="39">
        <v>1</v>
      </c>
      <c r="W168" s="34">
        <v>0</v>
      </c>
      <c r="X168" s="39">
        <v>0</v>
      </c>
      <c r="Y168" s="34">
        <v>1</v>
      </c>
      <c r="Z168" s="39">
        <v>3</v>
      </c>
      <c r="AA168" s="34">
        <v>2</v>
      </c>
      <c r="AB168" s="39">
        <v>3</v>
      </c>
      <c r="AC168" s="34">
        <v>2</v>
      </c>
      <c r="AD168" s="39">
        <v>11</v>
      </c>
      <c r="AE168" s="34">
        <v>20</v>
      </c>
      <c r="AF168" s="39">
        <v>36</v>
      </c>
      <c r="AG168" s="34">
        <v>48</v>
      </c>
      <c r="AH168" s="39">
        <v>40</v>
      </c>
      <c r="AI168" s="41">
        <v>63</v>
      </c>
      <c r="AJ168" s="39">
        <v>35</v>
      </c>
      <c r="AK168" s="41">
        <v>45</v>
      </c>
      <c r="AL168" s="33">
        <v>36</v>
      </c>
      <c r="AM168" s="151">
        <v>44</v>
      </c>
      <c r="AN168" s="41">
        <v>464</v>
      </c>
      <c r="AO168" s="121">
        <v>248</v>
      </c>
      <c r="AP168" s="42">
        <v>0</v>
      </c>
      <c r="AQ168" s="41">
        <v>0</v>
      </c>
      <c r="AR168" s="240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453</v>
      </c>
      <c r="D169" s="199">
        <f>SUM(F169+H169+J169+L169+N169+P169+R169+T169+V169+X169+Z169+AB169+AD169+AF169+AH169+AJ169+AL169)</f>
        <v>275</v>
      </c>
      <c r="E169" s="200">
        <f>SUM(G169+I169+K169+M169+O169+Q169+S169+U169+W169+Y169+AA169+AC169+AE169+AG169+AI169+AK169+AM169)</f>
        <v>178</v>
      </c>
      <c r="F169" s="105">
        <v>6</v>
      </c>
      <c r="G169" s="201">
        <v>20</v>
      </c>
      <c r="H169" s="105">
        <v>10</v>
      </c>
      <c r="I169" s="201">
        <v>17</v>
      </c>
      <c r="J169" s="105">
        <v>3</v>
      </c>
      <c r="K169" s="202">
        <v>9</v>
      </c>
      <c r="L169" s="105">
        <v>4</v>
      </c>
      <c r="M169" s="202">
        <v>3</v>
      </c>
      <c r="N169" s="105">
        <v>7</v>
      </c>
      <c r="O169" s="202">
        <v>4</v>
      </c>
      <c r="P169" s="105">
        <v>8</v>
      </c>
      <c r="Q169" s="202">
        <v>3</v>
      </c>
      <c r="R169" s="105">
        <v>1</v>
      </c>
      <c r="S169" s="202">
        <v>3</v>
      </c>
      <c r="T169" s="105">
        <v>0</v>
      </c>
      <c r="U169" s="202">
        <v>10</v>
      </c>
      <c r="V169" s="105">
        <v>18</v>
      </c>
      <c r="W169" s="202">
        <v>5</v>
      </c>
      <c r="X169" s="105">
        <v>1</v>
      </c>
      <c r="Y169" s="202">
        <v>13</v>
      </c>
      <c r="Z169" s="105">
        <v>20</v>
      </c>
      <c r="AA169" s="202">
        <v>14</v>
      </c>
      <c r="AB169" s="105">
        <v>61</v>
      </c>
      <c r="AC169" s="202">
        <v>7</v>
      </c>
      <c r="AD169" s="105">
        <v>42</v>
      </c>
      <c r="AE169" s="202">
        <v>10</v>
      </c>
      <c r="AF169" s="105">
        <v>16</v>
      </c>
      <c r="AG169" s="202">
        <v>3</v>
      </c>
      <c r="AH169" s="105">
        <v>18</v>
      </c>
      <c r="AI169" s="201">
        <v>25</v>
      </c>
      <c r="AJ169" s="105">
        <v>29</v>
      </c>
      <c r="AK169" s="201">
        <v>17</v>
      </c>
      <c r="AL169" s="203">
        <v>31</v>
      </c>
      <c r="AM169" s="204">
        <v>15</v>
      </c>
      <c r="AN169" s="201">
        <v>423</v>
      </c>
      <c r="AO169" s="205">
        <v>73</v>
      </c>
      <c r="AP169" s="109">
        <v>0</v>
      </c>
      <c r="AQ169" s="201">
        <v>6</v>
      </c>
      <c r="AR169" s="240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/>
      <c r="AO170" s="191"/>
      <c r="AP170" s="63"/>
      <c r="AQ170" s="59"/>
      <c r="AR170" s="240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139" t="s">
        <v>99</v>
      </c>
      <c r="B171" s="1002"/>
      <c r="C171" s="210">
        <f t="shared" ref="C171:AQ171" si="44">SUM(C160:C170)</f>
        <v>3037</v>
      </c>
      <c r="D171" s="211">
        <f t="shared" si="44"/>
        <v>1298</v>
      </c>
      <c r="E171" s="187">
        <f t="shared" si="44"/>
        <v>1739</v>
      </c>
      <c r="F171" s="71">
        <f t="shared" si="44"/>
        <v>46</v>
      </c>
      <c r="G171" s="132">
        <f t="shared" si="44"/>
        <v>62</v>
      </c>
      <c r="H171" s="71">
        <f t="shared" si="44"/>
        <v>33</v>
      </c>
      <c r="I171" s="132">
        <f t="shared" si="44"/>
        <v>35</v>
      </c>
      <c r="J171" s="391">
        <f t="shared" si="44"/>
        <v>27</v>
      </c>
      <c r="K171" s="392">
        <f t="shared" si="44"/>
        <v>38</v>
      </c>
      <c r="L171" s="391">
        <f t="shared" si="44"/>
        <v>21</v>
      </c>
      <c r="M171" s="392">
        <f t="shared" si="44"/>
        <v>23</v>
      </c>
      <c r="N171" s="391">
        <f t="shared" si="44"/>
        <v>23</v>
      </c>
      <c r="O171" s="392">
        <f t="shared" si="44"/>
        <v>42</v>
      </c>
      <c r="P171" s="391">
        <f t="shared" si="44"/>
        <v>34</v>
      </c>
      <c r="Q171" s="392">
        <f t="shared" si="44"/>
        <v>85</v>
      </c>
      <c r="R171" s="391">
        <f t="shared" si="44"/>
        <v>40</v>
      </c>
      <c r="S171" s="392">
        <f t="shared" si="44"/>
        <v>106</v>
      </c>
      <c r="T171" s="391">
        <f t="shared" si="44"/>
        <v>28</v>
      </c>
      <c r="U171" s="392">
        <f t="shared" si="44"/>
        <v>117</v>
      </c>
      <c r="V171" s="391">
        <f t="shared" si="44"/>
        <v>59</v>
      </c>
      <c r="W171" s="392">
        <f t="shared" si="44"/>
        <v>106</v>
      </c>
      <c r="X171" s="391">
        <f t="shared" si="44"/>
        <v>31</v>
      </c>
      <c r="Y171" s="392">
        <f t="shared" si="44"/>
        <v>98</v>
      </c>
      <c r="Z171" s="391">
        <f t="shared" si="44"/>
        <v>66</v>
      </c>
      <c r="AA171" s="392">
        <f t="shared" si="44"/>
        <v>97</v>
      </c>
      <c r="AB171" s="391">
        <f t="shared" si="44"/>
        <v>129</v>
      </c>
      <c r="AC171" s="392">
        <f t="shared" si="44"/>
        <v>106</v>
      </c>
      <c r="AD171" s="391">
        <f t="shared" si="44"/>
        <v>129</v>
      </c>
      <c r="AE171" s="392">
        <f t="shared" si="44"/>
        <v>146</v>
      </c>
      <c r="AF171" s="391">
        <f t="shared" si="44"/>
        <v>135</v>
      </c>
      <c r="AG171" s="392">
        <f t="shared" si="44"/>
        <v>169</v>
      </c>
      <c r="AH171" s="391">
        <f t="shared" si="44"/>
        <v>153</v>
      </c>
      <c r="AI171" s="392">
        <f t="shared" si="44"/>
        <v>194</v>
      </c>
      <c r="AJ171" s="391">
        <f t="shared" si="44"/>
        <v>168</v>
      </c>
      <c r="AK171" s="392">
        <f t="shared" si="44"/>
        <v>156</v>
      </c>
      <c r="AL171" s="349">
        <f t="shared" si="44"/>
        <v>176</v>
      </c>
      <c r="AM171" s="405">
        <f t="shared" si="44"/>
        <v>159</v>
      </c>
      <c r="AN171" s="132">
        <f t="shared" si="44"/>
        <v>3007</v>
      </c>
      <c r="AO171" s="131">
        <f t="shared" si="44"/>
        <v>1760</v>
      </c>
      <c r="AP171" s="66">
        <f t="shared" si="44"/>
        <v>22</v>
      </c>
      <c r="AQ171" s="132">
        <f t="shared" si="44"/>
        <v>12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421"/>
      <c r="C172" s="421"/>
      <c r="D172" s="421"/>
      <c r="E172" s="421"/>
      <c r="F172" s="421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03" t="s">
        <v>169</v>
      </c>
      <c r="B173" s="985" t="s">
        <v>149</v>
      </c>
      <c r="C173" s="994" t="s">
        <v>147</v>
      </c>
      <c r="D173" s="949"/>
      <c r="E173" s="944"/>
      <c r="F173" s="1138" t="s">
        <v>150</v>
      </c>
      <c r="G173" s="988"/>
      <c r="H173" s="988"/>
      <c r="I173" s="988"/>
      <c r="J173" s="988"/>
      <c r="K173" s="988"/>
      <c r="L173" s="988"/>
      <c r="M173" s="988"/>
      <c r="N173" s="988"/>
      <c r="O173" s="988"/>
      <c r="P173" s="988"/>
      <c r="Q173" s="988"/>
      <c r="R173" s="988"/>
      <c r="S173" s="988"/>
      <c r="T173" s="988"/>
      <c r="U173" s="988"/>
      <c r="V173" s="988"/>
      <c r="W173" s="988"/>
      <c r="X173" s="988"/>
      <c r="Y173" s="988"/>
      <c r="Z173" s="988"/>
      <c r="AA173" s="988"/>
      <c r="AB173" s="988"/>
      <c r="AC173" s="988"/>
      <c r="AD173" s="988"/>
      <c r="AE173" s="988"/>
      <c r="AF173" s="988"/>
      <c r="AG173" s="988"/>
      <c r="AH173" s="988"/>
      <c r="AI173" s="988"/>
      <c r="AJ173" s="988"/>
      <c r="AK173" s="988"/>
      <c r="AL173" s="988"/>
      <c r="AM173" s="996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985" t="s">
        <v>171</v>
      </c>
      <c r="AT173" s="985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30"/>
      <c r="B174" s="1017"/>
      <c r="C174" s="947"/>
      <c r="D174" s="950"/>
      <c r="E174" s="948"/>
      <c r="F174" s="1140" t="s">
        <v>13</v>
      </c>
      <c r="G174" s="1000"/>
      <c r="H174" s="1140" t="s">
        <v>14</v>
      </c>
      <c r="I174" s="1000"/>
      <c r="J174" s="1140" t="s">
        <v>15</v>
      </c>
      <c r="K174" s="1000"/>
      <c r="L174" s="1140" t="s">
        <v>16</v>
      </c>
      <c r="M174" s="1000"/>
      <c r="N174" s="1140" t="s">
        <v>17</v>
      </c>
      <c r="O174" s="1000"/>
      <c r="P174" s="1138" t="s">
        <v>18</v>
      </c>
      <c r="Q174" s="987"/>
      <c r="R174" s="1138" t="s">
        <v>19</v>
      </c>
      <c r="S174" s="987"/>
      <c r="T174" s="1138" t="s">
        <v>20</v>
      </c>
      <c r="U174" s="987"/>
      <c r="V174" s="1138" t="s">
        <v>21</v>
      </c>
      <c r="W174" s="987"/>
      <c r="X174" s="1138" t="s">
        <v>22</v>
      </c>
      <c r="Y174" s="987"/>
      <c r="Z174" s="1138" t="s">
        <v>23</v>
      </c>
      <c r="AA174" s="987"/>
      <c r="AB174" s="1138" t="s">
        <v>24</v>
      </c>
      <c r="AC174" s="987"/>
      <c r="AD174" s="1138" t="s">
        <v>25</v>
      </c>
      <c r="AE174" s="987"/>
      <c r="AF174" s="1138" t="s">
        <v>26</v>
      </c>
      <c r="AG174" s="987"/>
      <c r="AH174" s="1138" t="s">
        <v>27</v>
      </c>
      <c r="AI174" s="987"/>
      <c r="AJ174" s="1138" t="s">
        <v>28</v>
      </c>
      <c r="AK174" s="987"/>
      <c r="AL174" s="1138" t="s">
        <v>29</v>
      </c>
      <c r="AM174" s="996"/>
      <c r="AN174" s="952"/>
      <c r="AO174" s="971"/>
      <c r="AP174" s="972"/>
      <c r="AQ174" s="954"/>
      <c r="AR174" s="952"/>
      <c r="AS174" s="1017"/>
      <c r="AT174" s="1017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336" t="s">
        <v>154</v>
      </c>
      <c r="D175" s="422" t="s">
        <v>173</v>
      </c>
      <c r="E175" s="219" t="s">
        <v>174</v>
      </c>
      <c r="F175" s="359" t="s">
        <v>173</v>
      </c>
      <c r="G175" s="371" t="s">
        <v>174</v>
      </c>
      <c r="H175" s="368" t="s">
        <v>173</v>
      </c>
      <c r="I175" s="355" t="s">
        <v>174</v>
      </c>
      <c r="J175" s="359" t="s">
        <v>173</v>
      </c>
      <c r="K175" s="371" t="s">
        <v>174</v>
      </c>
      <c r="L175" s="359" t="s">
        <v>173</v>
      </c>
      <c r="M175" s="371" t="s">
        <v>174</v>
      </c>
      <c r="N175" s="359" t="s">
        <v>173</v>
      </c>
      <c r="O175" s="371" t="s">
        <v>174</v>
      </c>
      <c r="P175" s="368" t="s">
        <v>173</v>
      </c>
      <c r="Q175" s="355" t="s">
        <v>174</v>
      </c>
      <c r="R175" s="368" t="s">
        <v>173</v>
      </c>
      <c r="S175" s="355" t="s">
        <v>174</v>
      </c>
      <c r="T175" s="359" t="s">
        <v>173</v>
      </c>
      <c r="U175" s="371" t="s">
        <v>174</v>
      </c>
      <c r="V175" s="368" t="s">
        <v>173</v>
      </c>
      <c r="W175" s="355" t="s">
        <v>174</v>
      </c>
      <c r="X175" s="368" t="s">
        <v>173</v>
      </c>
      <c r="Y175" s="355" t="s">
        <v>174</v>
      </c>
      <c r="Z175" s="359" t="s">
        <v>173</v>
      </c>
      <c r="AA175" s="371" t="s">
        <v>174</v>
      </c>
      <c r="AB175" s="359" t="s">
        <v>173</v>
      </c>
      <c r="AC175" s="371" t="s">
        <v>174</v>
      </c>
      <c r="AD175" s="368" t="s">
        <v>173</v>
      </c>
      <c r="AE175" s="355" t="s">
        <v>174</v>
      </c>
      <c r="AF175" s="368" t="s">
        <v>173</v>
      </c>
      <c r="AG175" s="355" t="s">
        <v>174</v>
      </c>
      <c r="AH175" s="359" t="s">
        <v>173</v>
      </c>
      <c r="AI175" s="371" t="s">
        <v>174</v>
      </c>
      <c r="AJ175" s="368" t="s">
        <v>173</v>
      </c>
      <c r="AK175" s="355" t="s">
        <v>174</v>
      </c>
      <c r="AL175" s="359" t="s">
        <v>173</v>
      </c>
      <c r="AM175" s="394" t="s">
        <v>174</v>
      </c>
      <c r="AN175" s="921"/>
      <c r="AO175" s="358" t="s">
        <v>175</v>
      </c>
      <c r="AP175" s="371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006" t="s">
        <v>177</v>
      </c>
      <c r="B176" s="406" t="s">
        <v>155</v>
      </c>
      <c r="C176" s="407">
        <f t="shared" ref="C176:C186" si="45">SUM(D176+E176)</f>
        <v>0</v>
      </c>
      <c r="D176" s="408">
        <f t="shared" ref="D176:D184" si="46">SUM(F176+H176+J176+L176+N176+P176+R176+T176+V176+X176+Z176+AB176+AD176+AF176+AH176+AJ176+AL176)</f>
        <v>0</v>
      </c>
      <c r="E176" s="409">
        <f t="shared" ref="E176:E184" si="47">SUM(G176+I176+K176+M176+O176+Q176+S176+U176+W176+Y176+AA176+AC176+AE176+AG176+AI176+AK176+AM176)</f>
        <v>0</v>
      </c>
      <c r="F176" s="373"/>
      <c r="G176" s="398"/>
      <c r="H176" s="373"/>
      <c r="I176" s="398"/>
      <c r="J176" s="373"/>
      <c r="K176" s="388"/>
      <c r="L176" s="373"/>
      <c r="M176" s="388"/>
      <c r="N176" s="373"/>
      <c r="O176" s="388"/>
      <c r="P176" s="373"/>
      <c r="Q176" s="388"/>
      <c r="R176" s="373"/>
      <c r="S176" s="388"/>
      <c r="T176" s="373"/>
      <c r="U176" s="388"/>
      <c r="V176" s="373"/>
      <c r="W176" s="388"/>
      <c r="X176" s="373"/>
      <c r="Y176" s="388"/>
      <c r="Z176" s="373"/>
      <c r="AA176" s="388"/>
      <c r="AB176" s="373"/>
      <c r="AC176" s="388"/>
      <c r="AD176" s="373"/>
      <c r="AE176" s="388"/>
      <c r="AF176" s="373"/>
      <c r="AG176" s="388"/>
      <c r="AH176" s="373"/>
      <c r="AI176" s="388"/>
      <c r="AJ176" s="373"/>
      <c r="AK176" s="388"/>
      <c r="AL176" s="410"/>
      <c r="AM176" s="397"/>
      <c r="AN176" s="398">
        <v>0</v>
      </c>
      <c r="AO176" s="389">
        <v>0</v>
      </c>
      <c r="AP176" s="398">
        <v>0</v>
      </c>
      <c r="AQ176" s="389">
        <v>0</v>
      </c>
      <c r="AR176" s="398">
        <v>0</v>
      </c>
      <c r="AS176" s="398">
        <v>0</v>
      </c>
      <c r="AT176" s="398">
        <v>0</v>
      </c>
      <c r="AU176" s="240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38</v>
      </c>
      <c r="D177" s="207">
        <f t="shared" si="46"/>
        <v>12</v>
      </c>
      <c r="E177" s="208">
        <f t="shared" si="47"/>
        <v>26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1</v>
      </c>
      <c r="M177" s="58">
        <v>0</v>
      </c>
      <c r="N177" s="56">
        <v>2</v>
      </c>
      <c r="O177" s="58">
        <v>4</v>
      </c>
      <c r="P177" s="56">
        <v>3</v>
      </c>
      <c r="Q177" s="58">
        <v>5</v>
      </c>
      <c r="R177" s="56">
        <v>1</v>
      </c>
      <c r="S177" s="58">
        <v>4</v>
      </c>
      <c r="T177" s="56">
        <v>2</v>
      </c>
      <c r="U177" s="58">
        <v>3</v>
      </c>
      <c r="V177" s="56">
        <v>2</v>
      </c>
      <c r="W177" s="58">
        <v>2</v>
      </c>
      <c r="X177" s="56">
        <v>0</v>
      </c>
      <c r="Y177" s="58">
        <v>1</v>
      </c>
      <c r="Z177" s="56">
        <v>0</v>
      </c>
      <c r="AA177" s="58">
        <v>0</v>
      </c>
      <c r="AB177" s="56">
        <v>0</v>
      </c>
      <c r="AC177" s="58">
        <v>3</v>
      </c>
      <c r="AD177" s="56">
        <v>1</v>
      </c>
      <c r="AE177" s="58">
        <v>2</v>
      </c>
      <c r="AF177" s="56">
        <v>0</v>
      </c>
      <c r="AG177" s="58">
        <v>0</v>
      </c>
      <c r="AH177" s="56">
        <v>0</v>
      </c>
      <c r="AI177" s="58">
        <v>2</v>
      </c>
      <c r="AJ177" s="56">
        <v>0</v>
      </c>
      <c r="AK177" s="58">
        <v>0</v>
      </c>
      <c r="AL177" s="60">
        <v>0</v>
      </c>
      <c r="AM177" s="209">
        <v>0</v>
      </c>
      <c r="AN177" s="59">
        <v>38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40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007" t="s">
        <v>178</v>
      </c>
      <c r="B178" s="406" t="s">
        <v>155</v>
      </c>
      <c r="C178" s="407">
        <f t="shared" si="45"/>
        <v>0</v>
      </c>
      <c r="D178" s="408">
        <f t="shared" si="46"/>
        <v>0</v>
      </c>
      <c r="E178" s="409">
        <f>SUM(G178+I178+K178+M178+O178+Q178+S178+U178+W178+Y178+AA178+AC178+AE178+AG178+AI178+AK178+AM178)</f>
        <v>0</v>
      </c>
      <c r="F178" s="373"/>
      <c r="G178" s="398"/>
      <c r="H178" s="373"/>
      <c r="I178" s="398"/>
      <c r="J178" s="373"/>
      <c r="K178" s="388"/>
      <c r="L178" s="373"/>
      <c r="M178" s="388"/>
      <c r="N178" s="373"/>
      <c r="O178" s="388"/>
      <c r="P178" s="373"/>
      <c r="Q178" s="388"/>
      <c r="R178" s="373"/>
      <c r="S178" s="388"/>
      <c r="T178" s="373"/>
      <c r="U178" s="388"/>
      <c r="V178" s="373"/>
      <c r="W178" s="388"/>
      <c r="X178" s="373"/>
      <c r="Y178" s="388"/>
      <c r="Z178" s="373"/>
      <c r="AA178" s="388"/>
      <c r="AB178" s="373"/>
      <c r="AC178" s="388"/>
      <c r="AD178" s="373"/>
      <c r="AE178" s="388"/>
      <c r="AF178" s="373"/>
      <c r="AG178" s="388"/>
      <c r="AH178" s="373"/>
      <c r="AI178" s="388"/>
      <c r="AJ178" s="373"/>
      <c r="AK178" s="388"/>
      <c r="AL178" s="410"/>
      <c r="AM178" s="397"/>
      <c r="AN178" s="398">
        <v>0</v>
      </c>
      <c r="AO178" s="389">
        <v>0</v>
      </c>
      <c r="AP178" s="398">
        <v>0</v>
      </c>
      <c r="AQ178" s="389">
        <v>0</v>
      </c>
      <c r="AR178" s="398">
        <v>0</v>
      </c>
      <c r="AS178" s="398">
        <v>0</v>
      </c>
      <c r="AT178" s="398">
        <v>0</v>
      </c>
      <c r="AU178" s="240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40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>
        <v>0</v>
      </c>
      <c r="AO180" s="63">
        <v>0</v>
      </c>
      <c r="AP180" s="59">
        <v>0</v>
      </c>
      <c r="AQ180" s="63">
        <v>0</v>
      </c>
      <c r="AR180" s="59">
        <v>0</v>
      </c>
      <c r="AS180" s="59">
        <v>0</v>
      </c>
      <c r="AT180" s="59">
        <v>0</v>
      </c>
      <c r="AU180" s="240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406" t="s">
        <v>155</v>
      </c>
      <c r="C181" s="407">
        <f t="shared" si="45"/>
        <v>0</v>
      </c>
      <c r="D181" s="408">
        <f t="shared" si="46"/>
        <v>0</v>
      </c>
      <c r="E181" s="409">
        <f t="shared" si="47"/>
        <v>0</v>
      </c>
      <c r="F181" s="373"/>
      <c r="G181" s="398"/>
      <c r="H181" s="373"/>
      <c r="I181" s="398"/>
      <c r="J181" s="373"/>
      <c r="K181" s="388"/>
      <c r="L181" s="373"/>
      <c r="M181" s="388"/>
      <c r="N181" s="373"/>
      <c r="O181" s="388"/>
      <c r="P181" s="373"/>
      <c r="Q181" s="388"/>
      <c r="R181" s="373"/>
      <c r="S181" s="388"/>
      <c r="T181" s="373"/>
      <c r="U181" s="388"/>
      <c r="V181" s="373"/>
      <c r="W181" s="398"/>
      <c r="X181" s="373"/>
      <c r="Y181" s="388"/>
      <c r="Z181" s="373"/>
      <c r="AA181" s="388"/>
      <c r="AB181" s="373"/>
      <c r="AC181" s="388"/>
      <c r="AD181" s="373"/>
      <c r="AE181" s="388"/>
      <c r="AF181" s="373"/>
      <c r="AG181" s="388"/>
      <c r="AH181" s="373"/>
      <c r="AI181" s="388"/>
      <c r="AJ181" s="373"/>
      <c r="AK181" s="388"/>
      <c r="AL181" s="410"/>
      <c r="AM181" s="397"/>
      <c r="AN181" s="398">
        <v>0</v>
      </c>
      <c r="AO181" s="389">
        <v>0</v>
      </c>
      <c r="AP181" s="398">
        <v>0</v>
      </c>
      <c r="AQ181" s="389">
        <v>0</v>
      </c>
      <c r="AR181" s="398">
        <v>0</v>
      </c>
      <c r="AS181" s="398">
        <v>0</v>
      </c>
      <c r="AT181" s="398">
        <v>0</v>
      </c>
      <c r="AU181" s="240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158</v>
      </c>
      <c r="D182" s="182">
        <f t="shared" si="46"/>
        <v>125</v>
      </c>
      <c r="E182" s="183">
        <f t="shared" si="47"/>
        <v>33</v>
      </c>
      <c r="F182" s="56">
        <v>0</v>
      </c>
      <c r="G182" s="59">
        <v>0</v>
      </c>
      <c r="H182" s="56">
        <v>0</v>
      </c>
      <c r="I182" s="59">
        <v>0</v>
      </c>
      <c r="J182" s="56">
        <v>0</v>
      </c>
      <c r="K182" s="58">
        <v>0</v>
      </c>
      <c r="L182" s="56">
        <v>1</v>
      </c>
      <c r="M182" s="58">
        <v>0</v>
      </c>
      <c r="N182" s="56">
        <v>6</v>
      </c>
      <c r="O182" s="58">
        <v>0</v>
      </c>
      <c r="P182" s="56">
        <v>16</v>
      </c>
      <c r="Q182" s="58">
        <v>2</v>
      </c>
      <c r="R182" s="56">
        <v>24</v>
      </c>
      <c r="S182" s="58">
        <v>4</v>
      </c>
      <c r="T182" s="56">
        <v>12</v>
      </c>
      <c r="U182" s="58">
        <v>8</v>
      </c>
      <c r="V182" s="56">
        <v>15</v>
      </c>
      <c r="W182" s="58">
        <v>3</v>
      </c>
      <c r="X182" s="56">
        <v>13</v>
      </c>
      <c r="Y182" s="58">
        <v>7</v>
      </c>
      <c r="Z182" s="56">
        <v>17</v>
      </c>
      <c r="AA182" s="58">
        <v>6</v>
      </c>
      <c r="AB182" s="56">
        <v>10</v>
      </c>
      <c r="AC182" s="58">
        <v>2</v>
      </c>
      <c r="AD182" s="56">
        <v>6</v>
      </c>
      <c r="AE182" s="58">
        <v>0</v>
      </c>
      <c r="AF182" s="56">
        <v>1</v>
      </c>
      <c r="AG182" s="58">
        <v>1</v>
      </c>
      <c r="AH182" s="56">
        <v>1</v>
      </c>
      <c r="AI182" s="58">
        <v>0</v>
      </c>
      <c r="AJ182" s="56">
        <v>2</v>
      </c>
      <c r="AK182" s="58">
        <v>0</v>
      </c>
      <c r="AL182" s="60">
        <v>1</v>
      </c>
      <c r="AM182" s="209">
        <v>0</v>
      </c>
      <c r="AN182" s="59">
        <v>158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40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406" t="s">
        <v>155</v>
      </c>
      <c r="C183" s="407">
        <f t="shared" si="45"/>
        <v>0</v>
      </c>
      <c r="D183" s="408">
        <f t="shared" si="46"/>
        <v>0</v>
      </c>
      <c r="E183" s="409">
        <f t="shared" si="47"/>
        <v>0</v>
      </c>
      <c r="F183" s="373"/>
      <c r="G183" s="398"/>
      <c r="H183" s="373"/>
      <c r="I183" s="398"/>
      <c r="J183" s="373"/>
      <c r="K183" s="388"/>
      <c r="L183" s="373"/>
      <c r="M183" s="388"/>
      <c r="N183" s="373"/>
      <c r="O183" s="388"/>
      <c r="P183" s="373"/>
      <c r="Q183" s="388"/>
      <c r="R183" s="373"/>
      <c r="S183" s="388"/>
      <c r="T183" s="373"/>
      <c r="U183" s="388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398">
        <v>0</v>
      </c>
      <c r="AO183" s="389">
        <v>0</v>
      </c>
      <c r="AP183" s="398">
        <v>0</v>
      </c>
      <c r="AQ183" s="389">
        <v>0</v>
      </c>
      <c r="AR183" s="398">
        <v>0</v>
      </c>
      <c r="AS183" s="398">
        <v>0</v>
      </c>
      <c r="AT183" s="398">
        <v>0</v>
      </c>
      <c r="AU183" s="240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5</v>
      </c>
      <c r="D184" s="182">
        <f t="shared" si="46"/>
        <v>1</v>
      </c>
      <c r="E184" s="183">
        <f t="shared" si="47"/>
        <v>4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0</v>
      </c>
      <c r="M184" s="58">
        <v>0</v>
      </c>
      <c r="N184" s="56">
        <v>0</v>
      </c>
      <c r="O184" s="58">
        <v>1</v>
      </c>
      <c r="P184" s="56">
        <v>0</v>
      </c>
      <c r="Q184" s="58">
        <v>1</v>
      </c>
      <c r="R184" s="56">
        <v>1</v>
      </c>
      <c r="S184" s="58">
        <v>0</v>
      </c>
      <c r="T184" s="56">
        <v>0</v>
      </c>
      <c r="U184" s="58">
        <v>0</v>
      </c>
      <c r="V184" s="113">
        <v>0</v>
      </c>
      <c r="W184" s="28">
        <v>0</v>
      </c>
      <c r="X184" s="29">
        <v>0</v>
      </c>
      <c r="Y184" s="30">
        <v>1</v>
      </c>
      <c r="Z184" s="29">
        <v>0</v>
      </c>
      <c r="AA184" s="30">
        <v>0</v>
      </c>
      <c r="AB184" s="29">
        <v>0</v>
      </c>
      <c r="AC184" s="30">
        <v>0</v>
      </c>
      <c r="AD184" s="29">
        <v>0</v>
      </c>
      <c r="AE184" s="30">
        <v>1</v>
      </c>
      <c r="AF184" s="29">
        <v>0</v>
      </c>
      <c r="AG184" s="30">
        <v>0</v>
      </c>
      <c r="AH184" s="29">
        <v>0</v>
      </c>
      <c r="AI184" s="30">
        <v>0</v>
      </c>
      <c r="AJ184" s="29">
        <v>0</v>
      </c>
      <c r="AK184" s="30">
        <v>0</v>
      </c>
      <c r="AL184" s="53">
        <v>0</v>
      </c>
      <c r="AM184" s="178">
        <v>0</v>
      </c>
      <c r="AN184" s="28">
        <v>5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40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985" t="s">
        <v>182</v>
      </c>
      <c r="B185" s="406" t="s">
        <v>155</v>
      </c>
      <c r="C185" s="337">
        <f t="shared" si="45"/>
        <v>0</v>
      </c>
      <c r="D185" s="420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338"/>
      <c r="G185" s="228"/>
      <c r="H185" s="338"/>
      <c r="I185" s="228"/>
      <c r="J185" s="338"/>
      <c r="K185" s="228"/>
      <c r="L185" s="423"/>
      <c r="M185" s="332"/>
      <c r="N185" s="333"/>
      <c r="O185" s="332"/>
      <c r="P185" s="333"/>
      <c r="Q185" s="332"/>
      <c r="R185" s="333"/>
      <c r="S185" s="332"/>
      <c r="T185" s="333"/>
      <c r="U185" s="332"/>
      <c r="V185" s="333"/>
      <c r="W185" s="332"/>
      <c r="X185" s="333"/>
      <c r="Y185" s="332"/>
      <c r="Z185" s="333"/>
      <c r="AA185" s="332"/>
      <c r="AB185" s="333"/>
      <c r="AC185" s="332"/>
      <c r="AD185" s="333"/>
      <c r="AE185" s="332"/>
      <c r="AF185" s="333"/>
      <c r="AG185" s="332"/>
      <c r="AH185" s="333"/>
      <c r="AI185" s="332"/>
      <c r="AJ185" s="333"/>
      <c r="AK185" s="332"/>
      <c r="AL185" s="330"/>
      <c r="AM185" s="334"/>
      <c r="AN185" s="169"/>
      <c r="AO185" s="327"/>
      <c r="AP185" s="169"/>
      <c r="AQ185" s="327"/>
      <c r="AR185" s="169"/>
      <c r="AS185" s="169"/>
      <c r="AT185" s="169"/>
      <c r="AU185" s="240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424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/>
      <c r="AO186" s="63"/>
      <c r="AP186" s="59"/>
      <c r="AQ186" s="63"/>
      <c r="AR186" s="59"/>
      <c r="AS186" s="59"/>
      <c r="AT186" s="59"/>
      <c r="AU186" s="240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18817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1"/>
  <sheetViews>
    <sheetView topLeftCell="F1" zoomScale="90" zoomScaleNormal="90" workbookViewId="0">
      <selection activeCell="F72" sqref="F72"/>
    </sheetView>
  </sheetViews>
  <sheetFormatPr baseColWidth="10" defaultRowHeight="15" x14ac:dyDescent="0.25"/>
  <cols>
    <col min="1" max="1" width="40" style="268" customWidth="1"/>
    <col min="2" max="4" width="15.28515625" style="252" customWidth="1"/>
    <col min="5" max="5" width="21.85546875" style="252" customWidth="1"/>
    <col min="6" max="6" width="15.28515625" style="252" customWidth="1"/>
    <col min="7" max="7" width="6.42578125" style="252" customWidth="1"/>
    <col min="8" max="8" width="45.85546875" style="268" customWidth="1"/>
    <col min="9" max="11" width="15.85546875" style="252" customWidth="1"/>
    <col min="12" max="12" width="23.140625" style="252" customWidth="1"/>
    <col min="13" max="13" width="20.5703125" style="252" customWidth="1"/>
    <col min="14" max="16384" width="11.42578125" style="252"/>
  </cols>
  <sheetData>
    <row r="1" spans="1:13" s="248" customFormat="1" ht="48.75" customHeight="1" x14ac:dyDescent="0.35">
      <c r="A1" s="247" t="s">
        <v>189</v>
      </c>
      <c r="H1" s="897" t="s">
        <v>190</v>
      </c>
      <c r="I1" s="897"/>
      <c r="J1" s="897"/>
      <c r="K1" s="897"/>
      <c r="L1" s="897"/>
      <c r="M1" s="897"/>
    </row>
    <row r="2" spans="1:13" ht="25.5" x14ac:dyDescent="0.25">
      <c r="A2" s="249"/>
      <c r="B2" s="898" t="s">
        <v>183</v>
      </c>
      <c r="C2" s="898"/>
      <c r="D2" s="898"/>
      <c r="E2" s="250" t="s">
        <v>191</v>
      </c>
      <c r="F2" s="251" t="s">
        <v>192</v>
      </c>
      <c r="H2" s="249"/>
      <c r="I2" s="898" t="s">
        <v>183</v>
      </c>
      <c r="J2" s="898"/>
      <c r="K2" s="898"/>
      <c r="L2" s="250" t="s">
        <v>191</v>
      </c>
      <c r="M2" s="251" t="s">
        <v>192</v>
      </c>
    </row>
    <row r="3" spans="1:13" ht="63.75" x14ac:dyDescent="0.25">
      <c r="A3" s="249" t="s">
        <v>245</v>
      </c>
      <c r="B3" s="899" t="s">
        <v>193</v>
      </c>
      <c r="C3" s="899"/>
      <c r="D3" s="899"/>
      <c r="E3" s="253" t="s">
        <v>186</v>
      </c>
      <c r="F3" s="251"/>
      <c r="H3" s="249" t="s">
        <v>190</v>
      </c>
      <c r="I3" s="899" t="s">
        <v>229</v>
      </c>
      <c r="J3" s="899"/>
      <c r="K3" s="899"/>
      <c r="L3" s="251" t="s">
        <v>230</v>
      </c>
      <c r="M3" s="251"/>
    </row>
    <row r="4" spans="1:13" ht="25.5" x14ac:dyDescent="0.25">
      <c r="A4" s="254"/>
      <c r="B4" s="250" t="s">
        <v>194</v>
      </c>
      <c r="C4" s="250" t="s">
        <v>195</v>
      </c>
      <c r="D4" s="251" t="s">
        <v>196</v>
      </c>
      <c r="E4" s="251" t="s">
        <v>197</v>
      </c>
      <c r="F4" s="251" t="s">
        <v>198</v>
      </c>
      <c r="H4" s="254"/>
      <c r="I4" s="250" t="s">
        <v>199</v>
      </c>
      <c r="J4" s="250" t="s">
        <v>200</v>
      </c>
      <c r="K4" s="251" t="s">
        <v>201</v>
      </c>
      <c r="L4" s="251" t="s">
        <v>202</v>
      </c>
      <c r="M4" s="253" t="s">
        <v>203</v>
      </c>
    </row>
    <row r="5" spans="1:13" x14ac:dyDescent="0.25">
      <c r="A5" s="291" t="s">
        <v>39</v>
      </c>
      <c r="B5" s="255">
        <f>CONSOLIDADO!W11</f>
        <v>1771</v>
      </c>
      <c r="C5" s="255">
        <f>CONSOLIDADO!AA11</f>
        <v>54</v>
      </c>
      <c r="D5" s="255">
        <f>B5+C5</f>
        <v>1825</v>
      </c>
      <c r="E5" s="255">
        <f>CONSOLIDADO!B11</f>
        <v>4982</v>
      </c>
      <c r="F5" s="256">
        <f>IFERROR(D5/E5,"-")</f>
        <v>0.36631874749096749</v>
      </c>
      <c r="H5" s="291" t="s">
        <v>39</v>
      </c>
      <c r="I5" s="255">
        <f>CONSOLIDADO!U76</f>
        <v>175</v>
      </c>
      <c r="J5" s="255">
        <f>CONSOLIDADO!V76</f>
        <v>282</v>
      </c>
      <c r="K5" s="255">
        <f>I5+J5</f>
        <v>457</v>
      </c>
      <c r="L5" s="255">
        <f>CONSOLIDADO!B11</f>
        <v>4982</v>
      </c>
      <c r="M5" s="257">
        <f>IFERROR(K5/L5,"-")</f>
        <v>9.1730228823765553E-2</v>
      </c>
    </row>
    <row r="6" spans="1:13" x14ac:dyDescent="0.25">
      <c r="A6" s="291" t="s">
        <v>40</v>
      </c>
      <c r="B6" s="255">
        <f>CONSOLIDADO!W12</f>
        <v>0</v>
      </c>
      <c r="C6" s="255">
        <f>CONSOLIDADO!AA12</f>
        <v>5021</v>
      </c>
      <c r="D6" s="255">
        <f t="shared" ref="D6:D64" si="0">B6+C6</f>
        <v>5021</v>
      </c>
      <c r="E6" s="255">
        <f>CONSOLIDADO!B12</f>
        <v>15532</v>
      </c>
      <c r="F6" s="256">
        <f t="shared" ref="F6:F64" si="1">IFERROR(D6/E6,"-")</f>
        <v>0.32326809168168941</v>
      </c>
      <c r="H6" s="291" t="s">
        <v>40</v>
      </c>
      <c r="I6" s="255">
        <f>CONSOLIDADO!U77</f>
        <v>578</v>
      </c>
      <c r="J6" s="255">
        <f>CONSOLIDADO!V77</f>
        <v>1029</v>
      </c>
      <c r="K6" s="255">
        <f t="shared" ref="K6:K64" si="2">I6+J6</f>
        <v>1607</v>
      </c>
      <c r="L6" s="255">
        <f>CONSOLIDADO!B12</f>
        <v>15532</v>
      </c>
      <c r="M6" s="257">
        <f t="shared" ref="M6:M64" si="3">IFERROR(K6/L6,"-")</f>
        <v>0.10346381663662117</v>
      </c>
    </row>
    <row r="7" spans="1:13" x14ac:dyDescent="0.25">
      <c r="A7" s="291" t="s">
        <v>41</v>
      </c>
      <c r="B7" s="255">
        <f>CONSOLIDADO!W13</f>
        <v>0</v>
      </c>
      <c r="C7" s="255">
        <f>CONSOLIDADO!AA13</f>
        <v>0</v>
      </c>
      <c r="D7" s="255">
        <f t="shared" si="0"/>
        <v>0</v>
      </c>
      <c r="E7" s="255">
        <f>CONSOLIDADO!B13</f>
        <v>0</v>
      </c>
      <c r="F7" s="256" t="str">
        <f t="shared" si="1"/>
        <v>-</v>
      </c>
      <c r="H7" s="291" t="s">
        <v>41</v>
      </c>
      <c r="I7" s="255">
        <f>CONSOLIDADO!U78</f>
        <v>0</v>
      </c>
      <c r="J7" s="255">
        <f>CONSOLIDADO!V78</f>
        <v>0</v>
      </c>
      <c r="K7" s="255">
        <f t="shared" si="2"/>
        <v>0</v>
      </c>
      <c r="L7" s="255">
        <f>CONSOLIDADO!B13</f>
        <v>0</v>
      </c>
      <c r="M7" s="257" t="str">
        <f t="shared" si="3"/>
        <v>-</v>
      </c>
    </row>
    <row r="8" spans="1:13" x14ac:dyDescent="0.25">
      <c r="A8" s="291" t="s">
        <v>42</v>
      </c>
      <c r="B8" s="255">
        <f>CONSOLIDADO!W14</f>
        <v>109</v>
      </c>
      <c r="C8" s="255">
        <f>CONSOLIDADO!AA14</f>
        <v>4</v>
      </c>
      <c r="D8" s="255">
        <f t="shared" si="0"/>
        <v>113</v>
      </c>
      <c r="E8" s="255">
        <f>CONSOLIDADO!B14</f>
        <v>600</v>
      </c>
      <c r="F8" s="256">
        <f t="shared" si="1"/>
        <v>0.18833333333333332</v>
      </c>
      <c r="H8" s="291" t="s">
        <v>42</v>
      </c>
      <c r="I8" s="255">
        <f>CONSOLIDADO!U79</f>
        <v>18</v>
      </c>
      <c r="J8" s="255">
        <f>CONSOLIDADO!V79</f>
        <v>88</v>
      </c>
      <c r="K8" s="255">
        <f t="shared" si="2"/>
        <v>106</v>
      </c>
      <c r="L8" s="255">
        <f>CONSOLIDADO!B14</f>
        <v>600</v>
      </c>
      <c r="M8" s="257">
        <f t="shared" si="3"/>
        <v>0.17666666666666667</v>
      </c>
    </row>
    <row r="9" spans="1:13" x14ac:dyDescent="0.25">
      <c r="A9" s="291" t="s">
        <v>43</v>
      </c>
      <c r="B9" s="255">
        <f>CONSOLIDADO!W15</f>
        <v>0</v>
      </c>
      <c r="C9" s="255">
        <f>CONSOLIDADO!AA15</f>
        <v>247</v>
      </c>
      <c r="D9" s="255">
        <f t="shared" si="0"/>
        <v>247</v>
      </c>
      <c r="E9" s="255">
        <f>CONSOLIDADO!B15</f>
        <v>966</v>
      </c>
      <c r="F9" s="256">
        <f t="shared" si="1"/>
        <v>0.2556935817805383</v>
      </c>
      <c r="H9" s="291" t="s">
        <v>43</v>
      </c>
      <c r="I9" s="255">
        <f>CONSOLIDADO!U80</f>
        <v>33</v>
      </c>
      <c r="J9" s="255">
        <f>CONSOLIDADO!V80</f>
        <v>91</v>
      </c>
      <c r="K9" s="255">
        <f t="shared" si="2"/>
        <v>124</v>
      </c>
      <c r="L9" s="255">
        <f>CONSOLIDADO!B15</f>
        <v>966</v>
      </c>
      <c r="M9" s="257">
        <f t="shared" si="3"/>
        <v>0.12836438923395446</v>
      </c>
    </row>
    <row r="10" spans="1:13" x14ac:dyDescent="0.25">
      <c r="A10" s="291" t="s">
        <v>44</v>
      </c>
      <c r="B10" s="255">
        <f>CONSOLIDADO!W16</f>
        <v>210</v>
      </c>
      <c r="C10" s="255">
        <f>CONSOLIDADO!AA16</f>
        <v>4</v>
      </c>
      <c r="D10" s="255">
        <f t="shared" si="0"/>
        <v>214</v>
      </c>
      <c r="E10" s="255">
        <f>CONSOLIDADO!B16</f>
        <v>753</v>
      </c>
      <c r="F10" s="256">
        <f t="shared" si="1"/>
        <v>0.28419654714475434</v>
      </c>
      <c r="H10" s="291" t="s">
        <v>44</v>
      </c>
      <c r="I10" s="255">
        <f>CONSOLIDADO!U81</f>
        <v>0</v>
      </c>
      <c r="J10" s="255">
        <f>CONSOLIDADO!V81</f>
        <v>0</v>
      </c>
      <c r="K10" s="255">
        <f t="shared" si="2"/>
        <v>0</v>
      </c>
      <c r="L10" s="255">
        <f>CONSOLIDADO!B16</f>
        <v>753</v>
      </c>
      <c r="M10" s="257">
        <f t="shared" si="3"/>
        <v>0</v>
      </c>
    </row>
    <row r="11" spans="1:13" x14ac:dyDescent="0.25">
      <c r="A11" s="291" t="s">
        <v>45</v>
      </c>
      <c r="B11" s="255">
        <f>CONSOLIDADO!W17</f>
        <v>0</v>
      </c>
      <c r="C11" s="255">
        <f>CONSOLIDADO!AA17</f>
        <v>1037</v>
      </c>
      <c r="D11" s="255">
        <f t="shared" si="0"/>
        <v>1037</v>
      </c>
      <c r="E11" s="255">
        <f>CONSOLIDADO!B17</f>
        <v>3851</v>
      </c>
      <c r="F11" s="256">
        <f t="shared" si="1"/>
        <v>0.26928070631004936</v>
      </c>
      <c r="H11" s="291" t="s">
        <v>45</v>
      </c>
      <c r="I11" s="255">
        <f>CONSOLIDADO!U82</f>
        <v>132</v>
      </c>
      <c r="J11" s="255">
        <f>CONSOLIDADO!V82</f>
        <v>344</v>
      </c>
      <c r="K11" s="255">
        <f t="shared" si="2"/>
        <v>476</v>
      </c>
      <c r="L11" s="255">
        <f>CONSOLIDADO!B17</f>
        <v>3851</v>
      </c>
      <c r="M11" s="257">
        <f t="shared" si="3"/>
        <v>0.12360425863412101</v>
      </c>
    </row>
    <row r="12" spans="1:13" x14ac:dyDescent="0.25">
      <c r="A12" s="291" t="s">
        <v>46</v>
      </c>
      <c r="B12" s="255">
        <f>CONSOLIDADO!W18</f>
        <v>0</v>
      </c>
      <c r="C12" s="255">
        <f>CONSOLIDADO!AA18</f>
        <v>0</v>
      </c>
      <c r="D12" s="255">
        <f t="shared" si="0"/>
        <v>0</v>
      </c>
      <c r="E12" s="255">
        <f>CONSOLIDADO!B18</f>
        <v>0</v>
      </c>
      <c r="F12" s="256" t="str">
        <f t="shared" si="1"/>
        <v>-</v>
      </c>
      <c r="H12" s="291" t="s">
        <v>46</v>
      </c>
      <c r="I12" s="255">
        <f>CONSOLIDADO!U83</f>
        <v>0</v>
      </c>
      <c r="J12" s="255">
        <f>CONSOLIDADO!V83</f>
        <v>0</v>
      </c>
      <c r="K12" s="255">
        <f t="shared" si="2"/>
        <v>0</v>
      </c>
      <c r="L12" s="255">
        <f>CONSOLIDADO!B18</f>
        <v>0</v>
      </c>
      <c r="M12" s="257" t="str">
        <f t="shared" si="3"/>
        <v>-</v>
      </c>
    </row>
    <row r="13" spans="1:13" x14ac:dyDescent="0.25">
      <c r="A13" s="291" t="s">
        <v>47</v>
      </c>
      <c r="B13" s="255">
        <f>CONSOLIDADO!W19</f>
        <v>1</v>
      </c>
      <c r="C13" s="255">
        <f>CONSOLIDADO!AA19</f>
        <v>557</v>
      </c>
      <c r="D13" s="255">
        <f t="shared" si="0"/>
        <v>558</v>
      </c>
      <c r="E13" s="255">
        <f>CONSOLIDADO!B19</f>
        <v>1284</v>
      </c>
      <c r="F13" s="256">
        <f t="shared" si="1"/>
        <v>0.43457943925233644</v>
      </c>
      <c r="H13" s="291" t="s">
        <v>47</v>
      </c>
      <c r="I13" s="255">
        <f>CONSOLIDADO!U84</f>
        <v>28</v>
      </c>
      <c r="J13" s="255">
        <f>CONSOLIDADO!V84</f>
        <v>81</v>
      </c>
      <c r="K13" s="255">
        <f t="shared" si="2"/>
        <v>109</v>
      </c>
      <c r="L13" s="255">
        <f>CONSOLIDADO!B19</f>
        <v>1284</v>
      </c>
      <c r="M13" s="257">
        <f t="shared" si="3"/>
        <v>8.4890965732087223E-2</v>
      </c>
    </row>
    <row r="14" spans="1:13" x14ac:dyDescent="0.25">
      <c r="A14" s="291" t="s">
        <v>48</v>
      </c>
      <c r="B14" s="255">
        <f>CONSOLIDADO!W20</f>
        <v>0</v>
      </c>
      <c r="C14" s="255">
        <f>CONSOLIDADO!AA20</f>
        <v>0</v>
      </c>
      <c r="D14" s="255">
        <f t="shared" si="0"/>
        <v>0</v>
      </c>
      <c r="E14" s="255">
        <f>CONSOLIDADO!B20</f>
        <v>0</v>
      </c>
      <c r="F14" s="256" t="str">
        <f t="shared" si="1"/>
        <v>-</v>
      </c>
      <c r="H14" s="291" t="s">
        <v>48</v>
      </c>
      <c r="I14" s="255">
        <f>CONSOLIDADO!U85</f>
        <v>0</v>
      </c>
      <c r="J14" s="255">
        <f>CONSOLIDADO!V85</f>
        <v>0</v>
      </c>
      <c r="K14" s="255">
        <f t="shared" si="2"/>
        <v>0</v>
      </c>
      <c r="L14" s="255">
        <f>CONSOLIDADO!B20</f>
        <v>0</v>
      </c>
      <c r="M14" s="257" t="str">
        <f t="shared" si="3"/>
        <v>-</v>
      </c>
    </row>
    <row r="15" spans="1:13" x14ac:dyDescent="0.25">
      <c r="A15" s="291" t="s">
        <v>49</v>
      </c>
      <c r="B15" s="255">
        <f>CONSOLIDADO!W21</f>
        <v>3</v>
      </c>
      <c r="C15" s="255">
        <f>CONSOLIDADO!AA21</f>
        <v>530</v>
      </c>
      <c r="D15" s="255">
        <f t="shared" si="0"/>
        <v>533</v>
      </c>
      <c r="E15" s="255">
        <f>CONSOLIDADO!B21</f>
        <v>1011</v>
      </c>
      <c r="F15" s="256">
        <f t="shared" si="1"/>
        <v>0.52720079129574682</v>
      </c>
      <c r="H15" s="291" t="s">
        <v>49</v>
      </c>
      <c r="I15" s="255">
        <f>CONSOLIDADO!U86</f>
        <v>105</v>
      </c>
      <c r="J15" s="255">
        <f>CONSOLIDADO!V86</f>
        <v>70</v>
      </c>
      <c r="K15" s="255">
        <f t="shared" si="2"/>
        <v>175</v>
      </c>
      <c r="L15" s="255">
        <f>CONSOLIDADO!B21</f>
        <v>1011</v>
      </c>
      <c r="M15" s="257">
        <f t="shared" si="3"/>
        <v>0.17309594460929772</v>
      </c>
    </row>
    <row r="16" spans="1:13" x14ac:dyDescent="0.25">
      <c r="A16" s="291" t="s">
        <v>50</v>
      </c>
      <c r="B16" s="255">
        <f>CONSOLIDADO!W22</f>
        <v>0</v>
      </c>
      <c r="C16" s="255">
        <f>CONSOLIDADO!AA22</f>
        <v>0</v>
      </c>
      <c r="D16" s="255">
        <f t="shared" si="0"/>
        <v>0</v>
      </c>
      <c r="E16" s="255">
        <f>CONSOLIDADO!B22</f>
        <v>0</v>
      </c>
      <c r="F16" s="256" t="str">
        <f t="shared" si="1"/>
        <v>-</v>
      </c>
      <c r="H16" s="291" t="s">
        <v>50</v>
      </c>
      <c r="I16" s="255">
        <f>CONSOLIDADO!U87</f>
        <v>0</v>
      </c>
      <c r="J16" s="255">
        <f>CONSOLIDADO!V87</f>
        <v>0</v>
      </c>
      <c r="K16" s="255">
        <f t="shared" si="2"/>
        <v>0</v>
      </c>
      <c r="L16" s="255">
        <f>CONSOLIDADO!B22</f>
        <v>0</v>
      </c>
      <c r="M16" s="257" t="str">
        <f t="shared" si="3"/>
        <v>-</v>
      </c>
    </row>
    <row r="17" spans="1:13" x14ac:dyDescent="0.25">
      <c r="A17" s="291" t="s">
        <v>51</v>
      </c>
      <c r="B17" s="255">
        <f>CONSOLIDADO!W23</f>
        <v>0</v>
      </c>
      <c r="C17" s="255">
        <f>CONSOLIDADO!AA23</f>
        <v>0</v>
      </c>
      <c r="D17" s="255">
        <f t="shared" si="0"/>
        <v>0</v>
      </c>
      <c r="E17" s="255">
        <f>CONSOLIDADO!B23</f>
        <v>0</v>
      </c>
      <c r="F17" s="256" t="str">
        <f t="shared" si="1"/>
        <v>-</v>
      </c>
      <c r="H17" s="291" t="s">
        <v>51</v>
      </c>
      <c r="I17" s="255">
        <f>CONSOLIDADO!U88</f>
        <v>0</v>
      </c>
      <c r="J17" s="255">
        <f>CONSOLIDADO!V88</f>
        <v>0</v>
      </c>
      <c r="K17" s="255">
        <f t="shared" si="2"/>
        <v>0</v>
      </c>
      <c r="L17" s="255">
        <f>CONSOLIDADO!B23</f>
        <v>0</v>
      </c>
      <c r="M17" s="257" t="str">
        <f t="shared" si="3"/>
        <v>-</v>
      </c>
    </row>
    <row r="18" spans="1:13" x14ac:dyDescent="0.25">
      <c r="A18" s="291" t="s">
        <v>52</v>
      </c>
      <c r="B18" s="255">
        <f>CONSOLIDADO!W24</f>
        <v>0</v>
      </c>
      <c r="C18" s="255">
        <f>CONSOLIDADO!AA24</f>
        <v>0</v>
      </c>
      <c r="D18" s="255">
        <f t="shared" si="0"/>
        <v>0</v>
      </c>
      <c r="E18" s="255">
        <f>CONSOLIDADO!B24</f>
        <v>0</v>
      </c>
      <c r="F18" s="256" t="str">
        <f t="shared" si="1"/>
        <v>-</v>
      </c>
      <c r="H18" s="291" t="s">
        <v>52</v>
      </c>
      <c r="I18" s="255">
        <f>CONSOLIDADO!U89</f>
        <v>0</v>
      </c>
      <c r="J18" s="255">
        <f>CONSOLIDADO!V89</f>
        <v>0</v>
      </c>
      <c r="K18" s="255">
        <f t="shared" si="2"/>
        <v>0</v>
      </c>
      <c r="L18" s="255">
        <f>CONSOLIDADO!B24</f>
        <v>0</v>
      </c>
      <c r="M18" s="257" t="str">
        <f t="shared" si="3"/>
        <v>-</v>
      </c>
    </row>
    <row r="19" spans="1:13" x14ac:dyDescent="0.25">
      <c r="A19" s="291" t="s">
        <v>53</v>
      </c>
      <c r="B19" s="255">
        <f>CONSOLIDADO!W25</f>
        <v>0</v>
      </c>
      <c r="C19" s="255">
        <f>CONSOLIDADO!AA25</f>
        <v>0</v>
      </c>
      <c r="D19" s="255">
        <f t="shared" si="0"/>
        <v>0</v>
      </c>
      <c r="E19" s="255">
        <f>CONSOLIDADO!B25</f>
        <v>0</v>
      </c>
      <c r="F19" s="256" t="str">
        <f t="shared" si="1"/>
        <v>-</v>
      </c>
      <c r="H19" s="291" t="s">
        <v>53</v>
      </c>
      <c r="I19" s="255">
        <f>CONSOLIDADO!U90</f>
        <v>0</v>
      </c>
      <c r="J19" s="255">
        <f>CONSOLIDADO!V90</f>
        <v>0</v>
      </c>
      <c r="K19" s="255">
        <f t="shared" si="2"/>
        <v>0</v>
      </c>
      <c r="L19" s="255">
        <f>CONSOLIDADO!B25</f>
        <v>0</v>
      </c>
      <c r="M19" s="257" t="str">
        <f t="shared" si="3"/>
        <v>-</v>
      </c>
    </row>
    <row r="20" spans="1:13" x14ac:dyDescent="0.25">
      <c r="A20" s="291" t="s">
        <v>54</v>
      </c>
      <c r="B20" s="255">
        <f>CONSOLIDADO!W26</f>
        <v>0</v>
      </c>
      <c r="C20" s="255">
        <f>CONSOLIDADO!AA26</f>
        <v>0</v>
      </c>
      <c r="D20" s="255">
        <f t="shared" si="0"/>
        <v>0</v>
      </c>
      <c r="E20" s="255">
        <f>CONSOLIDADO!B26</f>
        <v>0</v>
      </c>
      <c r="F20" s="256" t="str">
        <f t="shared" si="1"/>
        <v>-</v>
      </c>
      <c r="H20" s="291" t="s">
        <v>54</v>
      </c>
      <c r="I20" s="255">
        <f>CONSOLIDADO!U91</f>
        <v>0</v>
      </c>
      <c r="J20" s="255">
        <f>CONSOLIDADO!V91</f>
        <v>0</v>
      </c>
      <c r="K20" s="255">
        <f t="shared" si="2"/>
        <v>0</v>
      </c>
      <c r="L20" s="255">
        <f>CONSOLIDADO!B26</f>
        <v>0</v>
      </c>
      <c r="M20" s="257" t="str">
        <f t="shared" si="3"/>
        <v>-</v>
      </c>
    </row>
    <row r="21" spans="1:13" x14ac:dyDescent="0.25">
      <c r="A21" s="291" t="s">
        <v>55</v>
      </c>
      <c r="B21" s="255">
        <f>CONSOLIDADO!W27</f>
        <v>0</v>
      </c>
      <c r="C21" s="255">
        <f>CONSOLIDADO!AA27</f>
        <v>0</v>
      </c>
      <c r="D21" s="255">
        <f t="shared" si="0"/>
        <v>0</v>
      </c>
      <c r="E21" s="255">
        <f>CONSOLIDADO!B27</f>
        <v>0</v>
      </c>
      <c r="F21" s="256" t="str">
        <f t="shared" si="1"/>
        <v>-</v>
      </c>
      <c r="H21" s="291" t="s">
        <v>55</v>
      </c>
      <c r="I21" s="255">
        <f>CONSOLIDADO!U92</f>
        <v>0</v>
      </c>
      <c r="J21" s="255">
        <f>CONSOLIDADO!V92</f>
        <v>0</v>
      </c>
      <c r="K21" s="255">
        <f t="shared" si="2"/>
        <v>0</v>
      </c>
      <c r="L21" s="255">
        <f>CONSOLIDADO!B27</f>
        <v>0</v>
      </c>
      <c r="M21" s="257" t="str">
        <f t="shared" si="3"/>
        <v>-</v>
      </c>
    </row>
    <row r="22" spans="1:13" x14ac:dyDescent="0.25">
      <c r="A22" s="291" t="s">
        <v>56</v>
      </c>
      <c r="B22" s="255">
        <f>CONSOLIDADO!W28</f>
        <v>0</v>
      </c>
      <c r="C22" s="255">
        <f>CONSOLIDADO!AA28</f>
        <v>0</v>
      </c>
      <c r="D22" s="255">
        <f t="shared" si="0"/>
        <v>0</v>
      </c>
      <c r="E22" s="255">
        <f>CONSOLIDADO!B28</f>
        <v>0</v>
      </c>
      <c r="F22" s="256" t="str">
        <f t="shared" si="1"/>
        <v>-</v>
      </c>
      <c r="H22" s="291" t="s">
        <v>56</v>
      </c>
      <c r="I22" s="255">
        <f>CONSOLIDADO!U93</f>
        <v>0</v>
      </c>
      <c r="J22" s="255">
        <f>CONSOLIDADO!V93</f>
        <v>0</v>
      </c>
      <c r="K22" s="255">
        <f t="shared" si="2"/>
        <v>0</v>
      </c>
      <c r="L22" s="255">
        <f>CONSOLIDADO!B28</f>
        <v>0</v>
      </c>
      <c r="M22" s="257" t="str">
        <f t="shared" si="3"/>
        <v>-</v>
      </c>
    </row>
    <row r="23" spans="1:13" x14ac:dyDescent="0.25">
      <c r="A23" s="291" t="s">
        <v>57</v>
      </c>
      <c r="B23" s="255">
        <f>CONSOLIDADO!W29</f>
        <v>0</v>
      </c>
      <c r="C23" s="255">
        <f>CONSOLIDADO!AA29</f>
        <v>0</v>
      </c>
      <c r="D23" s="255">
        <f t="shared" si="0"/>
        <v>0</v>
      </c>
      <c r="E23" s="255">
        <f>CONSOLIDADO!B29</f>
        <v>0</v>
      </c>
      <c r="F23" s="256" t="str">
        <f t="shared" si="1"/>
        <v>-</v>
      </c>
      <c r="H23" s="291" t="s">
        <v>57</v>
      </c>
      <c r="I23" s="255">
        <f>CONSOLIDADO!U94</f>
        <v>0</v>
      </c>
      <c r="J23" s="255">
        <f>CONSOLIDADO!V94</f>
        <v>0</v>
      </c>
      <c r="K23" s="255">
        <f t="shared" si="2"/>
        <v>0</v>
      </c>
      <c r="L23" s="255">
        <f>CONSOLIDADO!B29</f>
        <v>0</v>
      </c>
      <c r="M23" s="257" t="str">
        <f t="shared" si="3"/>
        <v>-</v>
      </c>
    </row>
    <row r="24" spans="1:13" x14ac:dyDescent="0.25">
      <c r="A24" s="291" t="s">
        <v>58</v>
      </c>
      <c r="B24" s="255">
        <f>CONSOLIDADO!W30</f>
        <v>0</v>
      </c>
      <c r="C24" s="255">
        <f>CONSOLIDADO!AA30</f>
        <v>0</v>
      </c>
      <c r="D24" s="255">
        <f t="shared" si="0"/>
        <v>0</v>
      </c>
      <c r="E24" s="255">
        <f>CONSOLIDADO!B30</f>
        <v>0</v>
      </c>
      <c r="F24" s="256" t="str">
        <f t="shared" si="1"/>
        <v>-</v>
      </c>
      <c r="H24" s="291" t="s">
        <v>58</v>
      </c>
      <c r="I24" s="255">
        <f>CONSOLIDADO!U95</f>
        <v>0</v>
      </c>
      <c r="J24" s="255">
        <f>CONSOLIDADO!V95</f>
        <v>0</v>
      </c>
      <c r="K24" s="255">
        <f t="shared" si="2"/>
        <v>0</v>
      </c>
      <c r="L24" s="255">
        <f>CONSOLIDADO!B30</f>
        <v>0</v>
      </c>
      <c r="M24" s="257" t="str">
        <f t="shared" si="3"/>
        <v>-</v>
      </c>
    </row>
    <row r="25" spans="1:13" x14ac:dyDescent="0.25">
      <c r="A25" s="291" t="s">
        <v>59</v>
      </c>
      <c r="B25" s="255">
        <f>CONSOLIDADO!W31</f>
        <v>104</v>
      </c>
      <c r="C25" s="255">
        <f>CONSOLIDADO!AA31</f>
        <v>673</v>
      </c>
      <c r="D25" s="255">
        <f t="shared" si="0"/>
        <v>777</v>
      </c>
      <c r="E25" s="255">
        <f>CONSOLIDADO!B31</f>
        <v>1479</v>
      </c>
      <c r="F25" s="256">
        <f t="shared" si="1"/>
        <v>0.52535496957403649</v>
      </c>
      <c r="H25" s="291" t="s">
        <v>59</v>
      </c>
      <c r="I25" s="255">
        <f>CONSOLIDADO!U96</f>
        <v>203</v>
      </c>
      <c r="J25" s="255">
        <f>CONSOLIDADO!V96</f>
        <v>85</v>
      </c>
      <c r="K25" s="255">
        <f t="shared" si="2"/>
        <v>288</v>
      </c>
      <c r="L25" s="255">
        <f>CONSOLIDADO!B31</f>
        <v>1479</v>
      </c>
      <c r="M25" s="257">
        <f t="shared" si="3"/>
        <v>0.1947261663286004</v>
      </c>
    </row>
    <row r="26" spans="1:13" x14ac:dyDescent="0.25">
      <c r="A26" s="291" t="s">
        <v>60</v>
      </c>
      <c r="B26" s="255">
        <f>CONSOLIDADO!W32</f>
        <v>0</v>
      </c>
      <c r="C26" s="255">
        <f>CONSOLIDADO!AA32</f>
        <v>0</v>
      </c>
      <c r="D26" s="255">
        <f t="shared" si="0"/>
        <v>0</v>
      </c>
      <c r="E26" s="255">
        <f>CONSOLIDADO!B32</f>
        <v>0</v>
      </c>
      <c r="F26" s="256" t="str">
        <f t="shared" si="1"/>
        <v>-</v>
      </c>
      <c r="H26" s="291" t="s">
        <v>60</v>
      </c>
      <c r="I26" s="255">
        <f>CONSOLIDADO!U97</f>
        <v>0</v>
      </c>
      <c r="J26" s="255">
        <f>CONSOLIDADO!V97</f>
        <v>0</v>
      </c>
      <c r="K26" s="255">
        <f t="shared" si="2"/>
        <v>0</v>
      </c>
      <c r="L26" s="255">
        <f>CONSOLIDADO!B32</f>
        <v>0</v>
      </c>
      <c r="M26" s="257" t="str">
        <f t="shared" si="3"/>
        <v>-</v>
      </c>
    </row>
    <row r="27" spans="1:13" x14ac:dyDescent="0.25">
      <c r="A27" s="291" t="s">
        <v>61</v>
      </c>
      <c r="B27" s="255">
        <f>CONSOLIDADO!W33</f>
        <v>0</v>
      </c>
      <c r="C27" s="255">
        <f>CONSOLIDADO!AA33</f>
        <v>0</v>
      </c>
      <c r="D27" s="255">
        <f t="shared" si="0"/>
        <v>0</v>
      </c>
      <c r="E27" s="255">
        <f>CONSOLIDADO!B33</f>
        <v>0</v>
      </c>
      <c r="F27" s="256" t="str">
        <f t="shared" si="1"/>
        <v>-</v>
      </c>
      <c r="H27" s="291" t="s">
        <v>61</v>
      </c>
      <c r="I27" s="255">
        <f>CONSOLIDADO!U98</f>
        <v>0</v>
      </c>
      <c r="J27" s="255">
        <f>CONSOLIDADO!V98</f>
        <v>0</v>
      </c>
      <c r="K27" s="255">
        <f t="shared" si="2"/>
        <v>0</v>
      </c>
      <c r="L27" s="255">
        <f>CONSOLIDADO!B33</f>
        <v>0</v>
      </c>
      <c r="M27" s="257" t="str">
        <f t="shared" si="3"/>
        <v>-</v>
      </c>
    </row>
    <row r="28" spans="1:13" x14ac:dyDescent="0.25">
      <c r="A28" s="291" t="s">
        <v>62</v>
      </c>
      <c r="B28" s="255">
        <f>CONSOLIDADO!W34</f>
        <v>0</v>
      </c>
      <c r="C28" s="255">
        <f>CONSOLIDADO!AA34</f>
        <v>0</v>
      </c>
      <c r="D28" s="255">
        <f t="shared" si="0"/>
        <v>0</v>
      </c>
      <c r="E28" s="255">
        <f>CONSOLIDADO!B34</f>
        <v>0</v>
      </c>
      <c r="F28" s="256" t="str">
        <f t="shared" si="1"/>
        <v>-</v>
      </c>
      <c r="H28" s="291" t="s">
        <v>62</v>
      </c>
      <c r="I28" s="255">
        <f>CONSOLIDADO!U99</f>
        <v>0</v>
      </c>
      <c r="J28" s="255">
        <f>CONSOLIDADO!V99</f>
        <v>0</v>
      </c>
      <c r="K28" s="255">
        <f t="shared" si="2"/>
        <v>0</v>
      </c>
      <c r="L28" s="255">
        <f>CONSOLIDADO!B34</f>
        <v>0</v>
      </c>
      <c r="M28" s="257" t="str">
        <f t="shared" si="3"/>
        <v>-</v>
      </c>
    </row>
    <row r="29" spans="1:13" x14ac:dyDescent="0.25">
      <c r="A29" s="291" t="s">
        <v>63</v>
      </c>
      <c r="B29" s="255">
        <f>CONSOLIDADO!W35</f>
        <v>0</v>
      </c>
      <c r="C29" s="255">
        <f>CONSOLIDADO!AA35</f>
        <v>0</v>
      </c>
      <c r="D29" s="255">
        <f t="shared" si="0"/>
        <v>0</v>
      </c>
      <c r="E29" s="255">
        <f>CONSOLIDADO!B35</f>
        <v>0</v>
      </c>
      <c r="F29" s="256" t="str">
        <f t="shared" si="1"/>
        <v>-</v>
      </c>
      <c r="H29" s="291" t="s">
        <v>63</v>
      </c>
      <c r="I29" s="255">
        <f>CONSOLIDADO!U100</f>
        <v>0</v>
      </c>
      <c r="J29" s="255">
        <f>CONSOLIDADO!V100</f>
        <v>0</v>
      </c>
      <c r="K29" s="255">
        <f t="shared" si="2"/>
        <v>0</v>
      </c>
      <c r="L29" s="255">
        <f>CONSOLIDADO!B35</f>
        <v>0</v>
      </c>
      <c r="M29" s="257" t="str">
        <f t="shared" si="3"/>
        <v>-</v>
      </c>
    </row>
    <row r="30" spans="1:13" x14ac:dyDescent="0.25">
      <c r="A30" s="291" t="s">
        <v>64</v>
      </c>
      <c r="B30" s="255">
        <f>CONSOLIDADO!W36</f>
        <v>0</v>
      </c>
      <c r="C30" s="255">
        <f>CONSOLIDADO!AA36</f>
        <v>0</v>
      </c>
      <c r="D30" s="255">
        <f t="shared" si="0"/>
        <v>0</v>
      </c>
      <c r="E30" s="255">
        <f>CONSOLIDADO!B36</f>
        <v>0</v>
      </c>
      <c r="F30" s="256" t="str">
        <f t="shared" si="1"/>
        <v>-</v>
      </c>
      <c r="H30" s="291" t="s">
        <v>64</v>
      </c>
      <c r="I30" s="255">
        <f>CONSOLIDADO!U101</f>
        <v>0</v>
      </c>
      <c r="J30" s="255">
        <f>CONSOLIDADO!V101</f>
        <v>0</v>
      </c>
      <c r="K30" s="255">
        <f t="shared" si="2"/>
        <v>0</v>
      </c>
      <c r="L30" s="255">
        <f>CONSOLIDADO!B36</f>
        <v>0</v>
      </c>
      <c r="M30" s="257" t="str">
        <f t="shared" si="3"/>
        <v>-</v>
      </c>
    </row>
    <row r="31" spans="1:13" x14ac:dyDescent="0.25">
      <c r="A31" s="291" t="s">
        <v>65</v>
      </c>
      <c r="B31" s="255">
        <f>CONSOLIDADO!W37</f>
        <v>0</v>
      </c>
      <c r="C31" s="255">
        <f>CONSOLIDADO!AA37</f>
        <v>0</v>
      </c>
      <c r="D31" s="255">
        <f t="shared" si="0"/>
        <v>0</v>
      </c>
      <c r="E31" s="255">
        <f>CONSOLIDADO!B37</f>
        <v>0</v>
      </c>
      <c r="F31" s="256" t="str">
        <f t="shared" si="1"/>
        <v>-</v>
      </c>
      <c r="H31" s="291" t="s">
        <v>65</v>
      </c>
      <c r="I31" s="255">
        <f>CONSOLIDADO!U102</f>
        <v>0</v>
      </c>
      <c r="J31" s="255">
        <f>CONSOLIDADO!V102</f>
        <v>0</v>
      </c>
      <c r="K31" s="255">
        <f t="shared" si="2"/>
        <v>0</v>
      </c>
      <c r="L31" s="255">
        <f>CONSOLIDADO!B37</f>
        <v>0</v>
      </c>
      <c r="M31" s="257" t="str">
        <f t="shared" si="3"/>
        <v>-</v>
      </c>
    </row>
    <row r="32" spans="1:13" x14ac:dyDescent="0.25">
      <c r="A32" s="291" t="s">
        <v>66</v>
      </c>
      <c r="B32" s="255">
        <f>CONSOLIDADO!W38</f>
        <v>343</v>
      </c>
      <c r="C32" s="255">
        <f>CONSOLIDADO!AA38</f>
        <v>7</v>
      </c>
      <c r="D32" s="255">
        <f t="shared" si="0"/>
        <v>350</v>
      </c>
      <c r="E32" s="255">
        <f>CONSOLIDADO!B38</f>
        <v>1691</v>
      </c>
      <c r="F32" s="256">
        <f t="shared" si="1"/>
        <v>0.20697811945594322</v>
      </c>
      <c r="H32" s="291" t="s">
        <v>66</v>
      </c>
      <c r="I32" s="255">
        <f>CONSOLIDADO!U103</f>
        <v>0</v>
      </c>
      <c r="J32" s="255">
        <f>CONSOLIDADO!V103</f>
        <v>0</v>
      </c>
      <c r="K32" s="255">
        <f t="shared" si="2"/>
        <v>0</v>
      </c>
      <c r="L32" s="255">
        <f>CONSOLIDADO!B38</f>
        <v>1691</v>
      </c>
      <c r="M32" s="257">
        <f t="shared" si="3"/>
        <v>0</v>
      </c>
    </row>
    <row r="33" spans="1:13" x14ac:dyDescent="0.25">
      <c r="A33" s="291" t="s">
        <v>67</v>
      </c>
      <c r="B33" s="255">
        <f>CONSOLIDADO!W39</f>
        <v>0</v>
      </c>
      <c r="C33" s="255">
        <f>CONSOLIDADO!AA39</f>
        <v>989</v>
      </c>
      <c r="D33" s="255">
        <f t="shared" si="0"/>
        <v>989</v>
      </c>
      <c r="E33" s="255">
        <f>CONSOLIDADO!B39</f>
        <v>2054</v>
      </c>
      <c r="F33" s="256">
        <f t="shared" si="1"/>
        <v>0.48149951314508277</v>
      </c>
      <c r="H33" s="291" t="s">
        <v>67</v>
      </c>
      <c r="I33" s="255">
        <f>CONSOLIDADO!U104</f>
        <v>78</v>
      </c>
      <c r="J33" s="255">
        <f>CONSOLIDADO!V104</f>
        <v>107</v>
      </c>
      <c r="K33" s="255">
        <f t="shared" si="2"/>
        <v>185</v>
      </c>
      <c r="L33" s="255">
        <f>CONSOLIDADO!B39</f>
        <v>2054</v>
      </c>
      <c r="M33" s="257">
        <f t="shared" si="3"/>
        <v>9.0068159688412849E-2</v>
      </c>
    </row>
    <row r="34" spans="1:13" x14ac:dyDescent="0.25">
      <c r="A34" s="291" t="s">
        <v>68</v>
      </c>
      <c r="B34" s="255">
        <f>CONSOLIDADO!W40</f>
        <v>0</v>
      </c>
      <c r="C34" s="255">
        <f>CONSOLIDADO!AA40</f>
        <v>0</v>
      </c>
      <c r="D34" s="255">
        <f t="shared" si="0"/>
        <v>0</v>
      </c>
      <c r="E34" s="255">
        <f>CONSOLIDADO!B40</f>
        <v>0</v>
      </c>
      <c r="F34" s="256" t="str">
        <f t="shared" si="1"/>
        <v>-</v>
      </c>
      <c r="H34" s="291" t="s">
        <v>68</v>
      </c>
      <c r="I34" s="255">
        <f>CONSOLIDADO!U105</f>
        <v>0</v>
      </c>
      <c r="J34" s="255">
        <f>CONSOLIDADO!V105</f>
        <v>0</v>
      </c>
      <c r="K34" s="255">
        <f t="shared" si="2"/>
        <v>0</v>
      </c>
      <c r="L34" s="255">
        <f>CONSOLIDADO!B40</f>
        <v>0</v>
      </c>
      <c r="M34" s="257" t="str">
        <f t="shared" si="3"/>
        <v>-</v>
      </c>
    </row>
    <row r="35" spans="1:13" x14ac:dyDescent="0.25">
      <c r="A35" s="291" t="s">
        <v>69</v>
      </c>
      <c r="B35" s="255">
        <f>CONSOLIDADO!W41</f>
        <v>52</v>
      </c>
      <c r="C35" s="255">
        <f>CONSOLIDADO!AA41</f>
        <v>84</v>
      </c>
      <c r="D35" s="255">
        <f t="shared" si="0"/>
        <v>136</v>
      </c>
      <c r="E35" s="255">
        <f>CONSOLIDADO!B41</f>
        <v>584</v>
      </c>
      <c r="F35" s="256">
        <f t="shared" si="1"/>
        <v>0.23287671232876711</v>
      </c>
      <c r="H35" s="291" t="s">
        <v>69</v>
      </c>
      <c r="I35" s="255">
        <f>CONSOLIDADO!U106</f>
        <v>0</v>
      </c>
      <c r="J35" s="255">
        <f>CONSOLIDADO!V106</f>
        <v>0</v>
      </c>
      <c r="K35" s="255">
        <f t="shared" si="2"/>
        <v>0</v>
      </c>
      <c r="L35" s="255">
        <f>CONSOLIDADO!B41</f>
        <v>584</v>
      </c>
      <c r="M35" s="257">
        <f t="shared" si="3"/>
        <v>0</v>
      </c>
    </row>
    <row r="36" spans="1:13" x14ac:dyDescent="0.25">
      <c r="A36" s="291" t="s">
        <v>70</v>
      </c>
      <c r="B36" s="255">
        <f>CONSOLIDADO!W42</f>
        <v>0</v>
      </c>
      <c r="C36" s="255">
        <f>CONSOLIDADO!AA42</f>
        <v>323</v>
      </c>
      <c r="D36" s="255">
        <f t="shared" si="0"/>
        <v>323</v>
      </c>
      <c r="E36" s="255">
        <f>CONSOLIDADO!B42</f>
        <v>3291</v>
      </c>
      <c r="F36" s="256">
        <f t="shared" si="1"/>
        <v>9.8146460042540268E-2</v>
      </c>
      <c r="H36" s="291" t="s">
        <v>70</v>
      </c>
      <c r="I36" s="255">
        <f>CONSOLIDADO!U107</f>
        <v>42</v>
      </c>
      <c r="J36" s="255">
        <f>CONSOLIDADO!V107</f>
        <v>245</v>
      </c>
      <c r="K36" s="255">
        <f t="shared" si="2"/>
        <v>287</v>
      </c>
      <c r="L36" s="255">
        <f>CONSOLIDADO!B42</f>
        <v>3291</v>
      </c>
      <c r="M36" s="257">
        <f t="shared" si="3"/>
        <v>8.7207535703433606E-2</v>
      </c>
    </row>
    <row r="37" spans="1:13" x14ac:dyDescent="0.25">
      <c r="A37" s="291" t="s">
        <v>71</v>
      </c>
      <c r="B37" s="255">
        <f>CONSOLIDADO!W43</f>
        <v>950</v>
      </c>
      <c r="C37" s="255">
        <f>CONSOLIDADO!AA43</f>
        <v>4</v>
      </c>
      <c r="D37" s="255">
        <f t="shared" si="0"/>
        <v>954</v>
      </c>
      <c r="E37" s="255">
        <f>CONSOLIDADO!B43</f>
        <v>1860</v>
      </c>
      <c r="F37" s="256">
        <f t="shared" si="1"/>
        <v>0.51290322580645165</v>
      </c>
      <c r="H37" s="291" t="s">
        <v>71</v>
      </c>
      <c r="I37" s="255">
        <f>CONSOLIDADO!U108</f>
        <v>142</v>
      </c>
      <c r="J37" s="255">
        <f>CONSOLIDADO!V108</f>
        <v>173</v>
      </c>
      <c r="K37" s="255">
        <f t="shared" si="2"/>
        <v>315</v>
      </c>
      <c r="L37" s="255">
        <f>CONSOLIDADO!B43</f>
        <v>1860</v>
      </c>
      <c r="M37" s="257">
        <f t="shared" si="3"/>
        <v>0.16935483870967741</v>
      </c>
    </row>
    <row r="38" spans="1:13" x14ac:dyDescent="0.25">
      <c r="A38" s="291" t="s">
        <v>72</v>
      </c>
      <c r="B38" s="255">
        <f>CONSOLIDADO!W44</f>
        <v>10</v>
      </c>
      <c r="C38" s="255">
        <f>CONSOLIDADO!AA44</f>
        <v>3104</v>
      </c>
      <c r="D38" s="255">
        <f t="shared" si="0"/>
        <v>3114</v>
      </c>
      <c r="E38" s="255">
        <f>CONSOLIDADO!B44</f>
        <v>7501</v>
      </c>
      <c r="F38" s="256">
        <f t="shared" si="1"/>
        <v>0.41514464738034929</v>
      </c>
      <c r="H38" s="291" t="s">
        <v>72</v>
      </c>
      <c r="I38" s="255">
        <f>CONSOLIDADO!U109</f>
        <v>4</v>
      </c>
      <c r="J38" s="255">
        <f>CONSOLIDADO!V109</f>
        <v>9</v>
      </c>
      <c r="K38" s="255">
        <f t="shared" si="2"/>
        <v>13</v>
      </c>
      <c r="L38" s="255">
        <f>CONSOLIDADO!B44</f>
        <v>7501</v>
      </c>
      <c r="M38" s="257">
        <f t="shared" si="3"/>
        <v>1.7331022530329288E-3</v>
      </c>
    </row>
    <row r="39" spans="1:13" x14ac:dyDescent="0.25">
      <c r="A39" s="291" t="s">
        <v>73</v>
      </c>
      <c r="B39" s="255">
        <f>CONSOLIDADO!W45</f>
        <v>0</v>
      </c>
      <c r="C39" s="255">
        <f>CONSOLIDADO!AA45</f>
        <v>0</v>
      </c>
      <c r="D39" s="255">
        <f t="shared" si="0"/>
        <v>0</v>
      </c>
      <c r="E39" s="255">
        <f>CONSOLIDADO!B45</f>
        <v>0</v>
      </c>
      <c r="F39" s="256" t="str">
        <f t="shared" si="1"/>
        <v>-</v>
      </c>
      <c r="H39" s="291" t="s">
        <v>73</v>
      </c>
      <c r="I39" s="255">
        <f>CONSOLIDADO!U110</f>
        <v>0</v>
      </c>
      <c r="J39" s="255">
        <f>CONSOLIDADO!V110</f>
        <v>0</v>
      </c>
      <c r="K39" s="255">
        <f t="shared" si="2"/>
        <v>0</v>
      </c>
      <c r="L39" s="255">
        <f>CONSOLIDADO!B45</f>
        <v>0</v>
      </c>
      <c r="M39" s="257" t="str">
        <f t="shared" si="3"/>
        <v>-</v>
      </c>
    </row>
    <row r="40" spans="1:13" ht="22.5" x14ac:dyDescent="0.25">
      <c r="A40" s="292" t="s">
        <v>74</v>
      </c>
      <c r="B40" s="255">
        <f>CONSOLIDADO!W46</f>
        <v>0</v>
      </c>
      <c r="C40" s="255">
        <f>CONSOLIDADO!AA46</f>
        <v>0</v>
      </c>
      <c r="D40" s="255">
        <f t="shared" si="0"/>
        <v>0</v>
      </c>
      <c r="E40" s="255">
        <f>CONSOLIDADO!B46</f>
        <v>0</v>
      </c>
      <c r="F40" s="256" t="str">
        <f t="shared" si="1"/>
        <v>-</v>
      </c>
      <c r="H40" s="292" t="s">
        <v>74</v>
      </c>
      <c r="I40" s="255">
        <f>CONSOLIDADO!U111</f>
        <v>0</v>
      </c>
      <c r="J40" s="255">
        <f>CONSOLIDADO!V111</f>
        <v>0</v>
      </c>
      <c r="K40" s="255">
        <f t="shared" si="2"/>
        <v>0</v>
      </c>
      <c r="L40" s="255">
        <f>CONSOLIDADO!B46</f>
        <v>0</v>
      </c>
      <c r="M40" s="257" t="str">
        <f t="shared" si="3"/>
        <v>-</v>
      </c>
    </row>
    <row r="41" spans="1:13" x14ac:dyDescent="0.25">
      <c r="A41" s="291" t="s">
        <v>75</v>
      </c>
      <c r="B41" s="255">
        <f>CONSOLIDADO!W47</f>
        <v>0</v>
      </c>
      <c r="C41" s="255">
        <f>CONSOLIDADO!AA47</f>
        <v>0</v>
      </c>
      <c r="D41" s="255">
        <f t="shared" si="0"/>
        <v>0</v>
      </c>
      <c r="E41" s="255">
        <f>CONSOLIDADO!B47</f>
        <v>0</v>
      </c>
      <c r="F41" s="256" t="str">
        <f t="shared" si="1"/>
        <v>-</v>
      </c>
      <c r="H41" s="291" t="s">
        <v>75</v>
      </c>
      <c r="I41" s="255">
        <f>CONSOLIDADO!U112</f>
        <v>0</v>
      </c>
      <c r="J41" s="255">
        <f>CONSOLIDADO!V112</f>
        <v>0</v>
      </c>
      <c r="K41" s="255">
        <f t="shared" si="2"/>
        <v>0</v>
      </c>
      <c r="L41" s="255">
        <f>CONSOLIDADO!B47</f>
        <v>0</v>
      </c>
      <c r="M41" s="257" t="str">
        <f t="shared" si="3"/>
        <v>-</v>
      </c>
    </row>
    <row r="42" spans="1:13" x14ac:dyDescent="0.25">
      <c r="A42" s="291" t="s">
        <v>76</v>
      </c>
      <c r="B42" s="255">
        <f>CONSOLIDADO!W48</f>
        <v>0</v>
      </c>
      <c r="C42" s="255">
        <f>CONSOLIDADO!AA48</f>
        <v>0</v>
      </c>
      <c r="D42" s="255">
        <f t="shared" si="0"/>
        <v>0</v>
      </c>
      <c r="E42" s="255">
        <f>CONSOLIDADO!B48</f>
        <v>0</v>
      </c>
      <c r="F42" s="256" t="str">
        <f t="shared" si="1"/>
        <v>-</v>
      </c>
      <c r="H42" s="291" t="s">
        <v>76</v>
      </c>
      <c r="I42" s="255">
        <f>CONSOLIDADO!U113</f>
        <v>0</v>
      </c>
      <c r="J42" s="255">
        <f>CONSOLIDADO!V113</f>
        <v>0</v>
      </c>
      <c r="K42" s="255">
        <f t="shared" si="2"/>
        <v>0</v>
      </c>
      <c r="L42" s="255">
        <f>CONSOLIDADO!B48</f>
        <v>0</v>
      </c>
      <c r="M42" s="257" t="str">
        <f t="shared" si="3"/>
        <v>-</v>
      </c>
    </row>
    <row r="43" spans="1:13" x14ac:dyDescent="0.25">
      <c r="A43" s="291" t="s">
        <v>77</v>
      </c>
      <c r="B43" s="255">
        <f>CONSOLIDADO!W49</f>
        <v>0</v>
      </c>
      <c r="C43" s="255">
        <f>CONSOLIDADO!AA49</f>
        <v>0</v>
      </c>
      <c r="D43" s="255">
        <f t="shared" si="0"/>
        <v>0</v>
      </c>
      <c r="E43" s="255">
        <f>CONSOLIDADO!B49</f>
        <v>0</v>
      </c>
      <c r="F43" s="256" t="str">
        <f t="shared" si="1"/>
        <v>-</v>
      </c>
      <c r="H43" s="291" t="s">
        <v>77</v>
      </c>
      <c r="I43" s="255">
        <f>CONSOLIDADO!U114</f>
        <v>0</v>
      </c>
      <c r="J43" s="255">
        <f>CONSOLIDADO!V114</f>
        <v>0</v>
      </c>
      <c r="K43" s="255">
        <f t="shared" si="2"/>
        <v>0</v>
      </c>
      <c r="L43" s="255">
        <f>CONSOLIDADO!B49</f>
        <v>0</v>
      </c>
      <c r="M43" s="257" t="str">
        <f t="shared" si="3"/>
        <v>-</v>
      </c>
    </row>
    <row r="44" spans="1:13" x14ac:dyDescent="0.25">
      <c r="A44" s="291" t="s">
        <v>78</v>
      </c>
      <c r="B44" s="255">
        <f>CONSOLIDADO!W50</f>
        <v>1</v>
      </c>
      <c r="C44" s="255">
        <f>CONSOLIDADO!AA50</f>
        <v>373</v>
      </c>
      <c r="D44" s="255">
        <f t="shared" si="0"/>
        <v>374</v>
      </c>
      <c r="E44" s="255">
        <f>CONSOLIDADO!B50</f>
        <v>978</v>
      </c>
      <c r="F44" s="256">
        <f t="shared" si="1"/>
        <v>0.3824130879345603</v>
      </c>
      <c r="H44" s="291" t="s">
        <v>78</v>
      </c>
      <c r="I44" s="255">
        <f>CONSOLIDADO!U115</f>
        <v>0</v>
      </c>
      <c r="J44" s="255">
        <f>CONSOLIDADO!V115</f>
        <v>0</v>
      </c>
      <c r="K44" s="255">
        <f t="shared" si="2"/>
        <v>0</v>
      </c>
      <c r="L44" s="255">
        <f>CONSOLIDADO!B50</f>
        <v>978</v>
      </c>
      <c r="M44" s="257">
        <f t="shared" si="3"/>
        <v>0</v>
      </c>
    </row>
    <row r="45" spans="1:13" x14ac:dyDescent="0.25">
      <c r="A45" s="291" t="s">
        <v>79</v>
      </c>
      <c r="B45" s="255">
        <f>CONSOLIDADO!W51</f>
        <v>0</v>
      </c>
      <c r="C45" s="255">
        <f>CONSOLIDADO!AA51</f>
        <v>115</v>
      </c>
      <c r="D45" s="255">
        <f t="shared" si="0"/>
        <v>115</v>
      </c>
      <c r="E45" s="255">
        <f>CONSOLIDADO!B51</f>
        <v>209</v>
      </c>
      <c r="F45" s="256">
        <f t="shared" si="1"/>
        <v>0.55023923444976075</v>
      </c>
      <c r="H45" s="291" t="s">
        <v>79</v>
      </c>
      <c r="I45" s="255">
        <f>CONSOLIDADO!U116</f>
        <v>12</v>
      </c>
      <c r="J45" s="255">
        <f>CONSOLIDADO!V116</f>
        <v>20</v>
      </c>
      <c r="K45" s="255">
        <f t="shared" si="2"/>
        <v>32</v>
      </c>
      <c r="L45" s="255">
        <f>CONSOLIDADO!B51</f>
        <v>209</v>
      </c>
      <c r="M45" s="257">
        <f t="shared" si="3"/>
        <v>0.15311004784688995</v>
      </c>
    </row>
    <row r="46" spans="1:13" x14ac:dyDescent="0.25">
      <c r="A46" s="291" t="s">
        <v>80</v>
      </c>
      <c r="B46" s="255">
        <f>CONSOLIDADO!W52</f>
        <v>0</v>
      </c>
      <c r="C46" s="255">
        <f>CONSOLIDADO!AA52</f>
        <v>0</v>
      </c>
      <c r="D46" s="255">
        <f t="shared" si="0"/>
        <v>0</v>
      </c>
      <c r="E46" s="255">
        <f>CONSOLIDADO!B52</f>
        <v>0</v>
      </c>
      <c r="F46" s="256" t="str">
        <f t="shared" si="1"/>
        <v>-</v>
      </c>
      <c r="H46" s="291" t="s">
        <v>80</v>
      </c>
      <c r="I46" s="255">
        <f>CONSOLIDADO!U117</f>
        <v>0</v>
      </c>
      <c r="J46" s="255">
        <f>CONSOLIDADO!V117</f>
        <v>0</v>
      </c>
      <c r="K46" s="255">
        <f t="shared" si="2"/>
        <v>0</v>
      </c>
      <c r="L46" s="255">
        <f>CONSOLIDADO!B52</f>
        <v>0</v>
      </c>
      <c r="M46" s="257" t="str">
        <f t="shared" si="3"/>
        <v>-</v>
      </c>
    </row>
    <row r="47" spans="1:13" x14ac:dyDescent="0.25">
      <c r="A47" s="291" t="s">
        <v>81</v>
      </c>
      <c r="B47" s="255">
        <f>CONSOLIDADO!W53</f>
        <v>0</v>
      </c>
      <c r="C47" s="255">
        <f>CONSOLIDADO!AA53</f>
        <v>0</v>
      </c>
      <c r="D47" s="255">
        <f t="shared" si="0"/>
        <v>0</v>
      </c>
      <c r="E47" s="255">
        <f>CONSOLIDADO!B53</f>
        <v>0</v>
      </c>
      <c r="F47" s="256" t="str">
        <f t="shared" si="1"/>
        <v>-</v>
      </c>
      <c r="H47" s="291" t="s">
        <v>81</v>
      </c>
      <c r="I47" s="255">
        <f>CONSOLIDADO!U118</f>
        <v>0</v>
      </c>
      <c r="J47" s="255">
        <f>CONSOLIDADO!V118</f>
        <v>0</v>
      </c>
      <c r="K47" s="255">
        <f t="shared" si="2"/>
        <v>0</v>
      </c>
      <c r="L47" s="255">
        <f>CONSOLIDADO!B53</f>
        <v>0</v>
      </c>
      <c r="M47" s="257" t="str">
        <f t="shared" si="3"/>
        <v>-</v>
      </c>
    </row>
    <row r="48" spans="1:13" x14ac:dyDescent="0.25">
      <c r="A48" s="291" t="s">
        <v>82</v>
      </c>
      <c r="B48" s="255">
        <f>CONSOLIDADO!W54</f>
        <v>5</v>
      </c>
      <c r="C48" s="255">
        <f>CONSOLIDADO!AA54</f>
        <v>985</v>
      </c>
      <c r="D48" s="255">
        <f t="shared" si="0"/>
        <v>990</v>
      </c>
      <c r="E48" s="255">
        <f>CONSOLIDADO!B54</f>
        <v>2807</v>
      </c>
      <c r="F48" s="256">
        <f t="shared" si="1"/>
        <v>0.35268970431065194</v>
      </c>
      <c r="H48" s="291" t="s">
        <v>82</v>
      </c>
      <c r="I48" s="255">
        <f>CONSOLIDADO!U119</f>
        <v>26</v>
      </c>
      <c r="J48" s="255">
        <f>CONSOLIDADO!V119</f>
        <v>57</v>
      </c>
      <c r="K48" s="255">
        <f t="shared" si="2"/>
        <v>83</v>
      </c>
      <c r="L48" s="255">
        <f>CONSOLIDADO!B54</f>
        <v>2807</v>
      </c>
      <c r="M48" s="257">
        <f t="shared" si="3"/>
        <v>2.9568934805842537E-2</v>
      </c>
    </row>
    <row r="49" spans="1:13" x14ac:dyDescent="0.25">
      <c r="A49" s="292" t="s">
        <v>83</v>
      </c>
      <c r="B49" s="255">
        <f>CONSOLIDADO!W55</f>
        <v>4</v>
      </c>
      <c r="C49" s="255">
        <f>CONSOLIDADO!AA55</f>
        <v>1017</v>
      </c>
      <c r="D49" s="255">
        <f t="shared" si="0"/>
        <v>1021</v>
      </c>
      <c r="E49" s="255">
        <f>CONSOLIDADO!B55</f>
        <v>2268</v>
      </c>
      <c r="F49" s="256">
        <f t="shared" si="1"/>
        <v>0.45017636684303353</v>
      </c>
      <c r="H49" s="292" t="s">
        <v>83</v>
      </c>
      <c r="I49" s="255">
        <f>CONSOLIDADO!U120</f>
        <v>133</v>
      </c>
      <c r="J49" s="255">
        <f>CONSOLIDADO!V120</f>
        <v>148</v>
      </c>
      <c r="K49" s="255">
        <f t="shared" si="2"/>
        <v>281</v>
      </c>
      <c r="L49" s="255">
        <f>CONSOLIDADO!B55</f>
        <v>2268</v>
      </c>
      <c r="M49" s="257">
        <f t="shared" si="3"/>
        <v>0.12389770723104056</v>
      </c>
    </row>
    <row r="50" spans="1:13" ht="22.5" x14ac:dyDescent="0.25">
      <c r="A50" s="292" t="s">
        <v>84</v>
      </c>
      <c r="B50" s="255">
        <f>CONSOLIDADO!W56</f>
        <v>288</v>
      </c>
      <c r="C50" s="255">
        <f>CONSOLIDADO!AA56</f>
        <v>61</v>
      </c>
      <c r="D50" s="255">
        <f t="shared" si="0"/>
        <v>349</v>
      </c>
      <c r="E50" s="255">
        <f>CONSOLIDADO!B56</f>
        <v>881</v>
      </c>
      <c r="F50" s="256">
        <f t="shared" si="1"/>
        <v>0.39614074914869468</v>
      </c>
      <c r="H50" s="292" t="s">
        <v>84</v>
      </c>
      <c r="I50" s="255">
        <f>CONSOLIDADO!U121</f>
        <v>3</v>
      </c>
      <c r="J50" s="255">
        <f>CONSOLIDADO!V121</f>
        <v>1</v>
      </c>
      <c r="K50" s="255">
        <f t="shared" si="2"/>
        <v>4</v>
      </c>
      <c r="L50" s="255">
        <f>CONSOLIDADO!B56</f>
        <v>881</v>
      </c>
      <c r="M50" s="257">
        <f t="shared" si="3"/>
        <v>4.5402951191827468E-3</v>
      </c>
    </row>
    <row r="51" spans="1:13" x14ac:dyDescent="0.25">
      <c r="A51" s="292" t="s">
        <v>85</v>
      </c>
      <c r="B51" s="255">
        <f>CONSOLIDADO!W57</f>
        <v>0</v>
      </c>
      <c r="C51" s="255">
        <f>CONSOLIDADO!AA57</f>
        <v>3169</v>
      </c>
      <c r="D51" s="255">
        <f t="shared" si="0"/>
        <v>3169</v>
      </c>
      <c r="E51" s="255">
        <f>CONSOLIDADO!B57</f>
        <v>6985</v>
      </c>
      <c r="F51" s="256">
        <f t="shared" si="1"/>
        <v>0.45368647100930565</v>
      </c>
      <c r="H51" s="292" t="s">
        <v>85</v>
      </c>
      <c r="I51" s="255">
        <f>CONSOLIDADO!U122</f>
        <v>468</v>
      </c>
      <c r="J51" s="255">
        <f>CONSOLIDADO!V122</f>
        <v>433</v>
      </c>
      <c r="K51" s="255">
        <f t="shared" si="2"/>
        <v>901</v>
      </c>
      <c r="L51" s="255">
        <f>CONSOLIDADO!B57</f>
        <v>6985</v>
      </c>
      <c r="M51" s="257">
        <f t="shared" si="3"/>
        <v>0.12899069434502505</v>
      </c>
    </row>
    <row r="52" spans="1:13" x14ac:dyDescent="0.25">
      <c r="A52" s="291" t="s">
        <v>86</v>
      </c>
      <c r="B52" s="255">
        <f>CONSOLIDADO!W58</f>
        <v>183</v>
      </c>
      <c r="C52" s="255">
        <f>CONSOLIDADO!AA58</f>
        <v>1936</v>
      </c>
      <c r="D52" s="255">
        <f t="shared" si="0"/>
        <v>2119</v>
      </c>
      <c r="E52" s="255">
        <f>CONSOLIDADO!B58</f>
        <v>3801</v>
      </c>
      <c r="F52" s="256">
        <f t="shared" si="1"/>
        <v>0.55748487240199951</v>
      </c>
      <c r="H52" s="291" t="s">
        <v>86</v>
      </c>
      <c r="I52" s="255">
        <f>CONSOLIDADO!U123</f>
        <v>210</v>
      </c>
      <c r="J52" s="255">
        <f>CONSOLIDADO!V123</f>
        <v>90</v>
      </c>
      <c r="K52" s="255">
        <f t="shared" si="2"/>
        <v>300</v>
      </c>
      <c r="L52" s="255">
        <f>CONSOLIDADO!B58</f>
        <v>3801</v>
      </c>
      <c r="M52" s="257">
        <f t="shared" si="3"/>
        <v>7.8926598263614839E-2</v>
      </c>
    </row>
    <row r="53" spans="1:13" x14ac:dyDescent="0.25">
      <c r="A53" s="291" t="s">
        <v>87</v>
      </c>
      <c r="B53" s="255">
        <f>CONSOLIDADO!W59</f>
        <v>366</v>
      </c>
      <c r="C53" s="255">
        <f>CONSOLIDADO!AA59</f>
        <v>968</v>
      </c>
      <c r="D53" s="255">
        <f t="shared" si="0"/>
        <v>1334</v>
      </c>
      <c r="E53" s="255">
        <f>CONSOLIDADO!B59</f>
        <v>3148</v>
      </c>
      <c r="F53" s="256">
        <f t="shared" si="1"/>
        <v>0.42376111817026685</v>
      </c>
      <c r="H53" s="291" t="s">
        <v>87</v>
      </c>
      <c r="I53" s="255">
        <f>CONSOLIDADO!U124</f>
        <v>112</v>
      </c>
      <c r="J53" s="255">
        <f>CONSOLIDADO!V124</f>
        <v>232</v>
      </c>
      <c r="K53" s="255">
        <f t="shared" si="2"/>
        <v>344</v>
      </c>
      <c r="L53" s="255">
        <f>CONSOLIDADO!B59</f>
        <v>3148</v>
      </c>
      <c r="M53" s="257">
        <f t="shared" si="3"/>
        <v>0.10927573062261753</v>
      </c>
    </row>
    <row r="54" spans="1:13" x14ac:dyDescent="0.25">
      <c r="A54" s="291" t="s">
        <v>88</v>
      </c>
      <c r="B54" s="255">
        <f>CONSOLIDADO!W60</f>
        <v>1557</v>
      </c>
      <c r="C54" s="255">
        <f>CONSOLIDADO!AA60</f>
        <v>17</v>
      </c>
      <c r="D54" s="255">
        <f t="shared" si="0"/>
        <v>1574</v>
      </c>
      <c r="E54" s="255">
        <f>CONSOLIDADO!B60</f>
        <v>3311</v>
      </c>
      <c r="F54" s="256">
        <f t="shared" si="1"/>
        <v>0.4753850800362428</v>
      </c>
      <c r="H54" s="291" t="s">
        <v>88</v>
      </c>
      <c r="I54" s="255">
        <f>CONSOLIDADO!U125</f>
        <v>0</v>
      </c>
      <c r="J54" s="255">
        <f>CONSOLIDADO!V125</f>
        <v>0</v>
      </c>
      <c r="K54" s="255">
        <f t="shared" si="2"/>
        <v>0</v>
      </c>
      <c r="L54" s="255">
        <f>CONSOLIDADO!B60</f>
        <v>3311</v>
      </c>
      <c r="M54" s="257">
        <f t="shared" si="3"/>
        <v>0</v>
      </c>
    </row>
    <row r="55" spans="1:13" x14ac:dyDescent="0.25">
      <c r="A55" s="291" t="s">
        <v>89</v>
      </c>
      <c r="B55" s="255">
        <f>CONSOLIDADO!W61</f>
        <v>2</v>
      </c>
      <c r="C55" s="255">
        <f>CONSOLIDADO!AA61</f>
        <v>2394</v>
      </c>
      <c r="D55" s="255">
        <f t="shared" si="0"/>
        <v>2396</v>
      </c>
      <c r="E55" s="255">
        <f>CONSOLIDADO!B61</f>
        <v>7083</v>
      </c>
      <c r="F55" s="256">
        <f t="shared" si="1"/>
        <v>0.33827474234081606</v>
      </c>
      <c r="H55" s="291" t="s">
        <v>89</v>
      </c>
      <c r="I55" s="255">
        <f>CONSOLIDADO!U126</f>
        <v>352</v>
      </c>
      <c r="J55" s="255">
        <f>CONSOLIDADO!V126</f>
        <v>516</v>
      </c>
      <c r="K55" s="255">
        <f t="shared" si="2"/>
        <v>868</v>
      </c>
      <c r="L55" s="255">
        <f>CONSOLIDADO!B61</f>
        <v>7083</v>
      </c>
      <c r="M55" s="257">
        <f t="shared" si="3"/>
        <v>0.12254694338557108</v>
      </c>
    </row>
    <row r="56" spans="1:13" x14ac:dyDescent="0.25">
      <c r="A56" s="291" t="s">
        <v>90</v>
      </c>
      <c r="B56" s="255">
        <f>CONSOLIDADO!W62</f>
        <v>0</v>
      </c>
      <c r="C56" s="255">
        <f>CONSOLIDADO!AA62</f>
        <v>0</v>
      </c>
      <c r="D56" s="255">
        <f t="shared" si="0"/>
        <v>0</v>
      </c>
      <c r="E56" s="255">
        <f>CONSOLIDADO!B62</f>
        <v>0</v>
      </c>
      <c r="F56" s="256" t="str">
        <f t="shared" si="1"/>
        <v>-</v>
      </c>
      <c r="H56" s="291" t="s">
        <v>90</v>
      </c>
      <c r="I56" s="255">
        <f>CONSOLIDADO!U127</f>
        <v>0</v>
      </c>
      <c r="J56" s="255">
        <f>CONSOLIDADO!V127</f>
        <v>0</v>
      </c>
      <c r="K56" s="255">
        <f t="shared" si="2"/>
        <v>0</v>
      </c>
      <c r="L56" s="255">
        <f>CONSOLIDADO!B62</f>
        <v>0</v>
      </c>
      <c r="M56" s="257" t="str">
        <f t="shared" si="3"/>
        <v>-</v>
      </c>
    </row>
    <row r="57" spans="1:13" x14ac:dyDescent="0.25">
      <c r="A57" s="291" t="s">
        <v>91</v>
      </c>
      <c r="B57" s="255">
        <f>CONSOLIDADO!W63</f>
        <v>0</v>
      </c>
      <c r="C57" s="255">
        <f>CONSOLIDADO!AA63</f>
        <v>976</v>
      </c>
      <c r="D57" s="255">
        <f t="shared" si="0"/>
        <v>976</v>
      </c>
      <c r="E57" s="255">
        <f>CONSOLIDADO!B63</f>
        <v>2457</v>
      </c>
      <c r="F57" s="256">
        <f t="shared" si="1"/>
        <v>0.39723239723239723</v>
      </c>
      <c r="H57" s="291" t="s">
        <v>91</v>
      </c>
      <c r="I57" s="255">
        <f>CONSOLIDADO!U128</f>
        <v>48</v>
      </c>
      <c r="J57" s="255">
        <f>CONSOLIDADO!V128</f>
        <v>64</v>
      </c>
      <c r="K57" s="255">
        <f t="shared" si="2"/>
        <v>112</v>
      </c>
      <c r="L57" s="255">
        <f>CONSOLIDADO!B63</f>
        <v>2457</v>
      </c>
      <c r="M57" s="257">
        <f t="shared" si="3"/>
        <v>4.5584045584045586E-2</v>
      </c>
    </row>
    <row r="58" spans="1:13" x14ac:dyDescent="0.25">
      <c r="A58" s="291" t="s">
        <v>92</v>
      </c>
      <c r="B58" s="255">
        <f>CONSOLIDADO!W64</f>
        <v>0</v>
      </c>
      <c r="C58" s="255">
        <f>CONSOLIDADO!AA64</f>
        <v>0</v>
      </c>
      <c r="D58" s="255">
        <f t="shared" si="0"/>
        <v>0</v>
      </c>
      <c r="E58" s="255">
        <f>CONSOLIDADO!B64</f>
        <v>0</v>
      </c>
      <c r="F58" s="256" t="str">
        <f t="shared" si="1"/>
        <v>-</v>
      </c>
      <c r="H58" s="291" t="s">
        <v>92</v>
      </c>
      <c r="I58" s="255">
        <f>CONSOLIDADO!U129</f>
        <v>0</v>
      </c>
      <c r="J58" s="255">
        <f>CONSOLIDADO!V129</f>
        <v>0</v>
      </c>
      <c r="K58" s="255">
        <f t="shared" si="2"/>
        <v>0</v>
      </c>
      <c r="L58" s="255">
        <f>CONSOLIDADO!B64</f>
        <v>0</v>
      </c>
      <c r="M58" s="257" t="str">
        <f t="shared" si="3"/>
        <v>-</v>
      </c>
    </row>
    <row r="59" spans="1:13" x14ac:dyDescent="0.25">
      <c r="A59" s="291" t="s">
        <v>93</v>
      </c>
      <c r="B59" s="255">
        <f>CONSOLIDADO!W65</f>
        <v>0</v>
      </c>
      <c r="C59" s="255">
        <f>CONSOLIDADO!AA65</f>
        <v>95</v>
      </c>
      <c r="D59" s="255">
        <f t="shared" si="0"/>
        <v>95</v>
      </c>
      <c r="E59" s="255">
        <f>CONSOLIDADO!B65</f>
        <v>223</v>
      </c>
      <c r="F59" s="256">
        <f t="shared" si="1"/>
        <v>0.42600896860986548</v>
      </c>
      <c r="H59" s="291" t="s">
        <v>93</v>
      </c>
      <c r="I59" s="255">
        <f>CONSOLIDADO!U130</f>
        <v>0</v>
      </c>
      <c r="J59" s="255">
        <f>CONSOLIDADO!V130</f>
        <v>0</v>
      </c>
      <c r="K59" s="255">
        <f t="shared" si="2"/>
        <v>0</v>
      </c>
      <c r="L59" s="255">
        <f>CONSOLIDADO!B65</f>
        <v>223</v>
      </c>
      <c r="M59" s="257">
        <f t="shared" si="3"/>
        <v>0</v>
      </c>
    </row>
    <row r="60" spans="1:13" x14ac:dyDescent="0.25">
      <c r="A60" s="291" t="s">
        <v>94</v>
      </c>
      <c r="B60" s="255">
        <f>CONSOLIDADO!W66</f>
        <v>0</v>
      </c>
      <c r="C60" s="255">
        <f>CONSOLIDADO!AA66</f>
        <v>0</v>
      </c>
      <c r="D60" s="255">
        <f t="shared" si="0"/>
        <v>0</v>
      </c>
      <c r="E60" s="255">
        <f>CONSOLIDADO!B66</f>
        <v>0</v>
      </c>
      <c r="F60" s="256" t="str">
        <f t="shared" si="1"/>
        <v>-</v>
      </c>
      <c r="H60" s="291" t="s">
        <v>94</v>
      </c>
      <c r="I60" s="255">
        <f>CONSOLIDADO!U131</f>
        <v>0</v>
      </c>
      <c r="J60" s="255">
        <f>CONSOLIDADO!V131</f>
        <v>0</v>
      </c>
      <c r="K60" s="255">
        <f t="shared" si="2"/>
        <v>0</v>
      </c>
      <c r="L60" s="255">
        <f>[1]CONSOLIDADO!B66</f>
        <v>0</v>
      </c>
      <c r="M60" s="256" t="str">
        <f t="shared" si="3"/>
        <v>-</v>
      </c>
    </row>
    <row r="61" spans="1:13" x14ac:dyDescent="0.25">
      <c r="A61" s="291" t="s">
        <v>95</v>
      </c>
      <c r="B61" s="255">
        <f>CONSOLIDADO!W67</f>
        <v>0</v>
      </c>
      <c r="C61" s="255">
        <f>CONSOLIDADO!AA67</f>
        <v>0</v>
      </c>
      <c r="D61" s="255">
        <f t="shared" si="0"/>
        <v>0</v>
      </c>
      <c r="E61" s="255">
        <f>CONSOLIDADO!B67</f>
        <v>0</v>
      </c>
      <c r="F61" s="256" t="str">
        <f t="shared" si="1"/>
        <v>-</v>
      </c>
      <c r="H61" s="291" t="s">
        <v>95</v>
      </c>
      <c r="I61" s="255">
        <f>CONSOLIDADO!U132</f>
        <v>0</v>
      </c>
      <c r="J61" s="255">
        <f>CONSOLIDADO!V132</f>
        <v>0</v>
      </c>
      <c r="K61" s="255">
        <f t="shared" si="2"/>
        <v>0</v>
      </c>
      <c r="L61" s="255">
        <f>[1]CONSOLIDADO!B67</f>
        <v>0</v>
      </c>
      <c r="M61" s="256" t="str">
        <f t="shared" si="3"/>
        <v>-</v>
      </c>
    </row>
    <row r="62" spans="1:13" x14ac:dyDescent="0.25">
      <c r="A62" s="291" t="s">
        <v>96</v>
      </c>
      <c r="B62" s="255">
        <f>CONSOLIDADO!W68</f>
        <v>0</v>
      </c>
      <c r="C62" s="255">
        <f>CONSOLIDADO!AA68</f>
        <v>0</v>
      </c>
      <c r="D62" s="255">
        <f t="shared" si="0"/>
        <v>0</v>
      </c>
      <c r="E62" s="255">
        <f>CONSOLIDADO!B68</f>
        <v>0</v>
      </c>
      <c r="F62" s="256" t="str">
        <f t="shared" si="1"/>
        <v>-</v>
      </c>
      <c r="H62" s="291" t="s">
        <v>96</v>
      </c>
      <c r="I62" s="255">
        <f>CONSOLIDADO!U133</f>
        <v>0</v>
      </c>
      <c r="J62" s="255">
        <f>CONSOLIDADO!V133</f>
        <v>0</v>
      </c>
      <c r="K62" s="255">
        <f t="shared" si="2"/>
        <v>0</v>
      </c>
      <c r="L62" s="255">
        <f>[1]CONSOLIDADO!B68</f>
        <v>0</v>
      </c>
      <c r="M62" s="256" t="str">
        <f t="shared" si="3"/>
        <v>-</v>
      </c>
    </row>
    <row r="63" spans="1:13" x14ac:dyDescent="0.25">
      <c r="A63" s="291" t="s">
        <v>97</v>
      </c>
      <c r="B63" s="255">
        <f>CONSOLIDADO!W69</f>
        <v>0</v>
      </c>
      <c r="C63" s="255">
        <f>CONSOLIDADO!AA69</f>
        <v>0</v>
      </c>
      <c r="D63" s="255">
        <f t="shared" si="0"/>
        <v>0</v>
      </c>
      <c r="E63" s="255">
        <f>CONSOLIDADO!B69</f>
        <v>0</v>
      </c>
      <c r="F63" s="256" t="str">
        <f t="shared" si="1"/>
        <v>-</v>
      </c>
      <c r="H63" s="291" t="s">
        <v>97</v>
      </c>
      <c r="I63" s="255">
        <f>CONSOLIDADO!U134</f>
        <v>0</v>
      </c>
      <c r="J63" s="255">
        <f>CONSOLIDADO!V134</f>
        <v>0</v>
      </c>
      <c r="K63" s="255">
        <f t="shared" si="2"/>
        <v>0</v>
      </c>
      <c r="L63" s="255">
        <f>[1]CONSOLIDADO!B69</f>
        <v>0</v>
      </c>
      <c r="M63" s="256" t="str">
        <f t="shared" si="3"/>
        <v>-</v>
      </c>
    </row>
    <row r="64" spans="1:13" x14ac:dyDescent="0.25">
      <c r="A64" s="291" t="s">
        <v>98</v>
      </c>
      <c r="B64" s="255">
        <f>CONSOLIDADO!W70</f>
        <v>0</v>
      </c>
      <c r="C64" s="255">
        <f>CONSOLIDADO!AA70</f>
        <v>0</v>
      </c>
      <c r="D64" s="255">
        <f t="shared" si="0"/>
        <v>0</v>
      </c>
      <c r="E64" s="255">
        <f>CONSOLIDADO!B70</f>
        <v>0</v>
      </c>
      <c r="F64" s="256" t="str">
        <f t="shared" si="1"/>
        <v>-</v>
      </c>
      <c r="H64" s="291" t="s">
        <v>98</v>
      </c>
      <c r="I64" s="255">
        <f>CONSOLIDADO!U135</f>
        <v>0</v>
      </c>
      <c r="J64" s="255">
        <f>CONSOLIDADO!V135</f>
        <v>0</v>
      </c>
      <c r="K64" s="255">
        <f t="shared" si="2"/>
        <v>0</v>
      </c>
      <c r="L64" s="255">
        <f>[1]CONSOLIDADO!B70</f>
        <v>0</v>
      </c>
      <c r="M64" s="256" t="str">
        <f t="shared" si="3"/>
        <v>-</v>
      </c>
    </row>
    <row r="65" spans="1:13" s="260" customFormat="1" ht="15.75" hidden="1" x14ac:dyDescent="0.25">
      <c r="A65" s="293" t="s">
        <v>204</v>
      </c>
      <c r="B65" s="255"/>
      <c r="C65" s="255"/>
      <c r="D65" s="255"/>
      <c r="E65" s="258"/>
      <c r="F65" s="259"/>
      <c r="H65" s="293" t="s">
        <v>204</v>
      </c>
      <c r="I65" s="255"/>
      <c r="J65" s="255"/>
      <c r="K65" s="261"/>
      <c r="L65" s="261"/>
      <c r="M65" s="262"/>
    </row>
    <row r="66" spans="1:13" hidden="1" x14ac:dyDescent="0.25">
      <c r="A66" s="293" t="s">
        <v>205</v>
      </c>
      <c r="B66" s="255"/>
      <c r="C66" s="255"/>
      <c r="D66" s="255"/>
      <c r="E66" s="255"/>
      <c r="F66" s="256"/>
      <c r="H66" s="293" t="s">
        <v>205</v>
      </c>
      <c r="I66" s="263"/>
      <c r="J66" s="263"/>
      <c r="K66" s="263"/>
      <c r="L66" s="263"/>
      <c r="M66" s="264"/>
    </row>
    <row r="67" spans="1:13" hidden="1" x14ac:dyDescent="0.25">
      <c r="A67" s="293" t="s">
        <v>206</v>
      </c>
      <c r="B67" s="255"/>
      <c r="C67" s="255"/>
      <c r="D67" s="255"/>
      <c r="E67" s="255"/>
      <c r="F67" s="256"/>
      <c r="H67" s="293" t="s">
        <v>206</v>
      </c>
      <c r="I67" s="263"/>
      <c r="J67" s="263"/>
      <c r="K67" s="263"/>
      <c r="L67" s="263"/>
      <c r="M67" s="264"/>
    </row>
    <row r="68" spans="1:13" hidden="1" x14ac:dyDescent="0.25">
      <c r="A68" s="293" t="s">
        <v>207</v>
      </c>
      <c r="B68" s="255"/>
      <c r="C68" s="255"/>
      <c r="D68" s="255"/>
      <c r="E68" s="255"/>
      <c r="F68" s="256"/>
      <c r="H68" s="293" t="s">
        <v>207</v>
      </c>
      <c r="I68" s="263"/>
      <c r="J68" s="263"/>
      <c r="K68" s="263"/>
      <c r="L68" s="263"/>
      <c r="M68" s="264"/>
    </row>
    <row r="69" spans="1:13" hidden="1" x14ac:dyDescent="0.25">
      <c r="A69" s="293" t="s">
        <v>208</v>
      </c>
      <c r="B69" s="255"/>
      <c r="C69" s="255"/>
      <c r="D69" s="255"/>
      <c r="E69" s="255"/>
      <c r="F69" s="256"/>
      <c r="H69" s="293" t="s">
        <v>208</v>
      </c>
      <c r="I69" s="263"/>
      <c r="J69" s="263"/>
      <c r="K69" s="263"/>
      <c r="L69" s="263"/>
      <c r="M69" s="264"/>
    </row>
    <row r="70" spans="1:13" ht="22.5" x14ac:dyDescent="0.3">
      <c r="A70" s="246" t="s">
        <v>99</v>
      </c>
      <c r="B70" s="261">
        <f>SUM(B5:B69)</f>
        <v>5959</v>
      </c>
      <c r="C70" s="261">
        <f>SUM(C5:C69)</f>
        <v>24744</v>
      </c>
      <c r="D70" s="261">
        <f>SUM(D5:D69)</f>
        <v>30703</v>
      </c>
      <c r="E70" s="261">
        <f>SUM(E5:E69)</f>
        <v>81590</v>
      </c>
      <c r="F70" s="265">
        <f>IFERROR(D70/E70,"-")</f>
        <v>0.37630837112391224</v>
      </c>
      <c r="H70" s="246" t="s">
        <v>99</v>
      </c>
      <c r="I70" s="266">
        <f>SUM(I5:I69)</f>
        <v>2902</v>
      </c>
      <c r="J70" s="266">
        <f>SUM(J5:J69)</f>
        <v>4165</v>
      </c>
      <c r="K70" s="266">
        <f>SUM(K5:K69)</f>
        <v>7067</v>
      </c>
      <c r="L70" s="266">
        <f>SUM(L5:L69)</f>
        <v>81590</v>
      </c>
      <c r="M70" s="267">
        <f>IFERROR(K70/L70,"-")</f>
        <v>8.6616006863586226E-2</v>
      </c>
    </row>
    <row r="71" spans="1:13" x14ac:dyDescent="0.25">
      <c r="B71" s="269"/>
      <c r="C71" s="269"/>
      <c r="D71" s="270"/>
      <c r="E71" s="269"/>
      <c r="F71" s="271"/>
    </row>
  </sheetData>
  <sheetProtection sheet="1" objects="1" scenarios="1"/>
  <autoFilter ref="I4:M70"/>
  <mergeCells count="5">
    <mergeCell ref="H1:M1"/>
    <mergeCell ref="B2:D2"/>
    <mergeCell ref="I2:K2"/>
    <mergeCell ref="B3:D3"/>
    <mergeCell ref="I3:K3"/>
  </mergeCells>
  <pageMargins left="0.7" right="0.7" top="0.75" bottom="0.75" header="0.3" footer="0.3"/>
  <pageSetup paperSize="258" scale="5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69"/>
  <sheetViews>
    <sheetView workbookViewId="0">
      <selection activeCell="F6" sqref="F6"/>
    </sheetView>
  </sheetViews>
  <sheetFormatPr baseColWidth="10" defaultRowHeight="15" x14ac:dyDescent="0.25"/>
  <cols>
    <col min="1" max="1" width="11.42578125" style="280"/>
    <col min="2" max="2" width="42.7109375" style="280" customWidth="1"/>
    <col min="3" max="3" width="14.85546875" style="280" customWidth="1"/>
    <col min="4" max="4" width="15.85546875" style="280" customWidth="1"/>
    <col min="5" max="5" width="12.28515625" style="280" bestFit="1" customWidth="1"/>
    <col min="6" max="6" width="19.7109375" style="280" customWidth="1"/>
    <col min="7" max="7" width="16.5703125" style="284" customWidth="1"/>
    <col min="8" max="8" width="11.42578125" style="280"/>
    <col min="9" max="9" width="51" style="285" customWidth="1"/>
    <col min="10" max="10" width="16.7109375" style="277" customWidth="1"/>
    <col min="11" max="11" width="13" style="277" customWidth="1"/>
    <col min="12" max="12" width="13.28515625" style="277" customWidth="1"/>
    <col min="13" max="13" width="20.85546875" style="277" customWidth="1"/>
    <col min="14" max="14" width="13.28515625" style="277" customWidth="1"/>
    <col min="15" max="15" width="18.85546875" style="277" customWidth="1"/>
    <col min="16" max="16" width="51" style="285" customWidth="1"/>
    <col min="17" max="17" width="16.7109375" style="277" customWidth="1"/>
    <col min="18" max="18" width="13" style="277" customWidth="1"/>
    <col min="19" max="19" width="13.28515625" style="277" customWidth="1"/>
    <col min="20" max="20" width="20.5703125" style="277" customWidth="1"/>
    <col min="21" max="21" width="13.28515625" style="277" customWidth="1"/>
    <col min="22" max="22" width="11.42578125" style="280"/>
    <col min="23" max="23" width="51" style="285" customWidth="1"/>
    <col min="24" max="24" width="16.7109375" style="277" customWidth="1"/>
    <col min="25" max="25" width="13" style="277" customWidth="1"/>
    <col min="26" max="26" width="13.28515625" style="277" customWidth="1"/>
    <col min="27" max="27" width="18.28515625" style="277" customWidth="1"/>
    <col min="28" max="28" width="13.28515625" style="277" customWidth="1"/>
    <col min="29" max="29" width="11.42578125" style="280"/>
    <col min="30" max="30" width="51" style="285" customWidth="1"/>
    <col min="31" max="31" width="16.7109375" style="277" customWidth="1"/>
    <col min="32" max="32" width="13" style="277" customWidth="1"/>
    <col min="33" max="33" width="13.28515625" style="277" customWidth="1"/>
    <col min="34" max="34" width="18.28515625" style="277" customWidth="1"/>
    <col min="35" max="35" width="13.28515625" style="277" customWidth="1"/>
    <col min="36" max="16384" width="11.42578125" style="280"/>
  </cols>
  <sheetData>
    <row r="1" spans="2:35" s="272" customFormat="1" ht="37.5" customHeight="1" x14ac:dyDescent="0.3">
      <c r="B1" s="901" t="s">
        <v>232</v>
      </c>
      <c r="C1" s="901"/>
      <c r="D1" s="901"/>
      <c r="E1" s="901"/>
      <c r="F1" s="901"/>
      <c r="G1" s="901"/>
      <c r="I1" s="901" t="s">
        <v>209</v>
      </c>
      <c r="J1" s="901"/>
      <c r="K1" s="901"/>
      <c r="L1" s="901"/>
      <c r="M1" s="901"/>
      <c r="N1" s="901"/>
      <c r="O1" s="273"/>
      <c r="P1" s="274"/>
      <c r="Q1" s="901" t="s">
        <v>210</v>
      </c>
      <c r="R1" s="901"/>
      <c r="S1" s="901"/>
      <c r="T1" s="901"/>
      <c r="U1" s="275"/>
      <c r="W1" s="274"/>
      <c r="X1" s="901" t="s">
        <v>211</v>
      </c>
      <c r="Y1" s="901"/>
      <c r="Z1" s="901"/>
      <c r="AA1" s="901"/>
      <c r="AB1" s="275"/>
      <c r="AD1" s="274"/>
      <c r="AE1" s="901" t="s">
        <v>212</v>
      </c>
      <c r="AF1" s="901"/>
      <c r="AG1" s="901"/>
      <c r="AH1" s="901"/>
      <c r="AI1" s="275"/>
    </row>
    <row r="2" spans="2:35" s="277" customFormat="1" ht="65.25" customHeight="1" x14ac:dyDescent="0.25">
      <c r="B2" s="276"/>
      <c r="C2" s="900" t="s">
        <v>213</v>
      </c>
      <c r="D2" s="900"/>
      <c r="E2" s="900" t="s">
        <v>214</v>
      </c>
      <c r="F2" s="276" t="s">
        <v>215</v>
      </c>
      <c r="G2" s="276"/>
      <c r="I2" s="276"/>
      <c r="J2" s="900" t="s">
        <v>213</v>
      </c>
      <c r="K2" s="900"/>
      <c r="L2" s="900" t="s">
        <v>214</v>
      </c>
      <c r="M2" s="276" t="s">
        <v>215</v>
      </c>
      <c r="N2" s="276"/>
      <c r="P2" s="276"/>
      <c r="Q2" s="900" t="s">
        <v>213</v>
      </c>
      <c r="R2" s="900"/>
      <c r="S2" s="900" t="s">
        <v>214</v>
      </c>
      <c r="T2" s="276" t="s">
        <v>215</v>
      </c>
      <c r="U2" s="276"/>
      <c r="W2" s="276"/>
      <c r="X2" s="900" t="s">
        <v>213</v>
      </c>
      <c r="Y2" s="900"/>
      <c r="Z2" s="900" t="s">
        <v>214</v>
      </c>
      <c r="AA2" s="276" t="s">
        <v>215</v>
      </c>
      <c r="AB2" s="276"/>
      <c r="AD2" s="276"/>
      <c r="AE2" s="900" t="s">
        <v>213</v>
      </c>
      <c r="AF2" s="900"/>
      <c r="AG2" s="900" t="s">
        <v>214</v>
      </c>
      <c r="AH2" s="276" t="s">
        <v>215</v>
      </c>
      <c r="AI2" s="276"/>
    </row>
    <row r="3" spans="2:35" s="277" customFormat="1" ht="46.5" customHeight="1" x14ac:dyDescent="0.25">
      <c r="B3" s="276" t="s">
        <v>3</v>
      </c>
      <c r="C3" s="276" t="s">
        <v>216</v>
      </c>
      <c r="D3" s="276" t="s">
        <v>217</v>
      </c>
      <c r="E3" s="900"/>
      <c r="F3" s="276" t="s">
        <v>218</v>
      </c>
      <c r="G3" s="276" t="s">
        <v>219</v>
      </c>
      <c r="I3" s="276" t="s">
        <v>3</v>
      </c>
      <c r="J3" s="276" t="s">
        <v>216</v>
      </c>
      <c r="K3" s="276" t="s">
        <v>217</v>
      </c>
      <c r="L3" s="900"/>
      <c r="M3" s="276" t="s">
        <v>218</v>
      </c>
      <c r="N3" s="276" t="s">
        <v>219</v>
      </c>
      <c r="P3" s="276" t="s">
        <v>3</v>
      </c>
      <c r="Q3" s="276" t="s">
        <v>216</v>
      </c>
      <c r="R3" s="276" t="s">
        <v>217</v>
      </c>
      <c r="S3" s="900"/>
      <c r="T3" s="276" t="s">
        <v>218</v>
      </c>
      <c r="U3" s="276" t="s">
        <v>219</v>
      </c>
      <c r="W3" s="276" t="s">
        <v>3</v>
      </c>
      <c r="X3" s="276" t="s">
        <v>216</v>
      </c>
      <c r="Y3" s="276" t="s">
        <v>217</v>
      </c>
      <c r="Z3" s="900"/>
      <c r="AA3" s="276" t="s">
        <v>218</v>
      </c>
      <c r="AB3" s="276" t="s">
        <v>219</v>
      </c>
      <c r="AD3" s="276" t="s">
        <v>3</v>
      </c>
      <c r="AE3" s="276" t="s">
        <v>216</v>
      </c>
      <c r="AF3" s="276" t="s">
        <v>217</v>
      </c>
      <c r="AG3" s="900"/>
      <c r="AH3" s="276" t="s">
        <v>218</v>
      </c>
      <c r="AI3" s="276" t="s">
        <v>219</v>
      </c>
    </row>
    <row r="4" spans="2:35" x14ac:dyDescent="0.25">
      <c r="B4" s="291" t="s">
        <v>39</v>
      </c>
      <c r="C4" s="278">
        <f>+J4+Q4+X4+AE4</f>
        <v>1771</v>
      </c>
      <c r="D4" s="278">
        <f>+K4+R4+Y4+AF4</f>
        <v>54</v>
      </c>
      <c r="E4" s="278">
        <f>+C4+D4</f>
        <v>1825</v>
      </c>
      <c r="F4" s="278">
        <f>+M4+T4+AA4+AH4</f>
        <v>0</v>
      </c>
      <c r="G4" s="279">
        <f>IFERROR(F4/E4,"-")</f>
        <v>0</v>
      </c>
      <c r="I4" s="291" t="s">
        <v>39</v>
      </c>
      <c r="J4" s="278">
        <f>ENERO!W11+FEBRERO!W11+MARZO!W11</f>
        <v>375</v>
      </c>
      <c r="K4" s="278">
        <f>ENERO!AA11+FEBRERO!AA11+MARZO!AA11</f>
        <v>10</v>
      </c>
      <c r="L4" s="278">
        <f>+J4+K4</f>
        <v>385</v>
      </c>
      <c r="M4" s="278">
        <f>ENERO!B76+FEBRERO!B76+MARZO!B76</f>
        <v>0</v>
      </c>
      <c r="N4" s="279">
        <f>IFERROR(M4/L4,"-")</f>
        <v>0</v>
      </c>
      <c r="P4" s="291" t="s">
        <v>39</v>
      </c>
      <c r="Q4" s="278">
        <f>ABRIL!W11+MAYO!W11+JUNIO!W11</f>
        <v>526</v>
      </c>
      <c r="R4" s="278">
        <f>ABRIL!AA11+MAYO!AA11+JUNIO!AA11</f>
        <v>15</v>
      </c>
      <c r="S4" s="278">
        <f>SUM(Q4:R4)</f>
        <v>541</v>
      </c>
      <c r="T4" s="278">
        <f>ABRIL!B76+MAYO!B76+JUNIO!B76</f>
        <v>0</v>
      </c>
      <c r="U4" s="279">
        <f>IFERROR(T4/S4,"-")</f>
        <v>0</v>
      </c>
      <c r="W4" s="291" t="s">
        <v>39</v>
      </c>
      <c r="X4" s="278">
        <f>JULIO!W11+AGOSTO!W11+SEPTIEMBRE!W11</f>
        <v>430</v>
      </c>
      <c r="Y4" s="278">
        <f>JULIO!AA11+AGOSTO!AA11+SEPTIEMBRE!AA11</f>
        <v>12</v>
      </c>
      <c r="Z4" s="278">
        <f>+X4+Y4</f>
        <v>442</v>
      </c>
      <c r="AA4" s="278">
        <f>JULIO!B76+AGOSTO!B76+SEPTIEMBRE!B76</f>
        <v>0</v>
      </c>
      <c r="AB4" s="279">
        <f>IFERROR(AA4/Z4,"-")</f>
        <v>0</v>
      </c>
      <c r="AD4" s="291" t="s">
        <v>39</v>
      </c>
      <c r="AE4" s="278">
        <f>OCTUBRE!W11+NOVIEMBRE!W11+DICIEMBRE!W11</f>
        <v>440</v>
      </c>
      <c r="AF4" s="278">
        <f>OCTUBRE!AA11+NOVIEMBRE!AA11+DICIEMBRE!AA11</f>
        <v>17</v>
      </c>
      <c r="AG4" s="278">
        <f>+AE4+AF4</f>
        <v>457</v>
      </c>
      <c r="AH4" s="278">
        <f>OCTUBRE!B76+NOVIEMBRE!B76+DICIEMBRE!B76</f>
        <v>0</v>
      </c>
      <c r="AI4" s="279">
        <f>IFERROR(AH4/AG4,"-")</f>
        <v>0</v>
      </c>
    </row>
    <row r="5" spans="2:35" x14ac:dyDescent="0.25">
      <c r="B5" s="291" t="s">
        <v>40</v>
      </c>
      <c r="C5" s="278">
        <f t="shared" ref="C5:D63" si="0">+J5+Q5+X5+AE5</f>
        <v>0</v>
      </c>
      <c r="D5" s="278">
        <f t="shared" si="0"/>
        <v>5021</v>
      </c>
      <c r="E5" s="278">
        <f t="shared" ref="E5:E63" si="1">+C5+D5</f>
        <v>5021</v>
      </c>
      <c r="F5" s="278">
        <f t="shared" ref="F5:F63" si="2">+M5+T5+AA5+AH5</f>
        <v>0</v>
      </c>
      <c r="G5" s="279">
        <f t="shared" ref="G5:G68" si="3">IFERROR(F5/E5,"-")</f>
        <v>0</v>
      </c>
      <c r="I5" s="291" t="s">
        <v>40</v>
      </c>
      <c r="J5" s="278">
        <f>ENERO!W12+FEBRERO!W12+MARZO!W12</f>
        <v>0</v>
      </c>
      <c r="K5" s="278">
        <f>ENERO!AA12+FEBRERO!AA12+MARZO!AA12</f>
        <v>1233</v>
      </c>
      <c r="L5" s="278">
        <f t="shared" ref="L5:L63" si="4">+J5+K5</f>
        <v>1233</v>
      </c>
      <c r="M5" s="278">
        <f>ENERO!B77+FEBRERO!B77+MARZO!B77</f>
        <v>0</v>
      </c>
      <c r="N5" s="279">
        <f t="shared" ref="N5:N68" si="5">IFERROR(M5/L5,"-")</f>
        <v>0</v>
      </c>
      <c r="P5" s="291" t="s">
        <v>40</v>
      </c>
      <c r="Q5" s="278">
        <f>ABRIL!W12+MAYO!W12+JUNIO!W12</f>
        <v>0</v>
      </c>
      <c r="R5" s="278">
        <f>ABRIL!AA12+MAYO!AA12+JUNIO!AA12</f>
        <v>1305</v>
      </c>
      <c r="S5" s="278">
        <f t="shared" ref="S5:S63" si="6">SUM(Q5:R5)</f>
        <v>1305</v>
      </c>
      <c r="T5" s="278">
        <f>ABRIL!B77+MAYO!B77+JUNIO!B77</f>
        <v>0</v>
      </c>
      <c r="U5" s="279">
        <f t="shared" ref="U5:U68" si="7">IFERROR(T5/S5,"-")</f>
        <v>0</v>
      </c>
      <c r="W5" s="291" t="s">
        <v>40</v>
      </c>
      <c r="X5" s="278">
        <f>JULIO!W12+AGOSTO!W12+SEPTIEMBRE!W12</f>
        <v>0</v>
      </c>
      <c r="Y5" s="278">
        <f>JULIO!AA12+AGOSTO!AA12+SEPTIEMBRE!AA12</f>
        <v>1140</v>
      </c>
      <c r="Z5" s="278">
        <f t="shared" ref="Z5:Z64" si="8">+X5+Y5</f>
        <v>1140</v>
      </c>
      <c r="AA5" s="278">
        <f>JULIO!B77+AGOSTO!B77+SEPTIEMBRE!B77</f>
        <v>0</v>
      </c>
      <c r="AB5" s="279">
        <f t="shared" ref="AB5:AB62" si="9">IFERROR(AA5/Z5,"-")</f>
        <v>0</v>
      </c>
      <c r="AD5" s="291" t="s">
        <v>40</v>
      </c>
      <c r="AE5" s="278">
        <f>OCTUBRE!W12+NOVIEMBRE!W12+DICIEMBRE!W12</f>
        <v>0</v>
      </c>
      <c r="AF5" s="278">
        <f>OCTUBRE!AA12+NOVIEMBRE!AA12+DICIEMBRE!AA12</f>
        <v>1343</v>
      </c>
      <c r="AG5" s="278">
        <f t="shared" ref="AG5:AG63" si="10">+AE5+AF5</f>
        <v>1343</v>
      </c>
      <c r="AH5" s="278">
        <f>OCTUBRE!B77+NOVIEMBRE!B77+DICIEMBRE!B77</f>
        <v>0</v>
      </c>
      <c r="AI5" s="279">
        <f t="shared" ref="AI5:AI68" si="11">IFERROR(AH5/AG5,"-")</f>
        <v>0</v>
      </c>
    </row>
    <row r="6" spans="2:35" x14ac:dyDescent="0.25">
      <c r="B6" s="291" t="s">
        <v>41</v>
      </c>
      <c r="C6" s="278">
        <f t="shared" si="0"/>
        <v>0</v>
      </c>
      <c r="D6" s="278">
        <f t="shared" si="0"/>
        <v>0</v>
      </c>
      <c r="E6" s="278">
        <f t="shared" si="1"/>
        <v>0</v>
      </c>
      <c r="F6" s="278">
        <f t="shared" si="2"/>
        <v>0</v>
      </c>
      <c r="G6" s="279" t="str">
        <f t="shared" si="3"/>
        <v>-</v>
      </c>
      <c r="I6" s="291" t="s">
        <v>41</v>
      </c>
      <c r="J6" s="278">
        <f>ENERO!W13+FEBRERO!W13+MARZO!W13</f>
        <v>0</v>
      </c>
      <c r="K6" s="278">
        <f>ENERO!AA13+FEBRERO!AA13+MARZO!AA13</f>
        <v>0</v>
      </c>
      <c r="L6" s="278">
        <f t="shared" si="4"/>
        <v>0</v>
      </c>
      <c r="M6" s="278">
        <f>ENERO!B78+FEBRERO!B78+MARZO!B78</f>
        <v>0</v>
      </c>
      <c r="N6" s="279" t="str">
        <f t="shared" si="5"/>
        <v>-</v>
      </c>
      <c r="P6" s="291" t="s">
        <v>41</v>
      </c>
      <c r="Q6" s="278">
        <f>ABRIL!W13+MAYO!W13+JUNIO!W13</f>
        <v>0</v>
      </c>
      <c r="R6" s="278">
        <f>ABRIL!AA13+MAYO!AA13+JUNIO!AA13</f>
        <v>0</v>
      </c>
      <c r="S6" s="278">
        <f t="shared" si="6"/>
        <v>0</v>
      </c>
      <c r="T6" s="278">
        <f>ABRIL!B78+MAYO!B78+JUNIO!B78</f>
        <v>0</v>
      </c>
      <c r="U6" s="279" t="str">
        <f t="shared" si="7"/>
        <v>-</v>
      </c>
      <c r="W6" s="291" t="s">
        <v>41</v>
      </c>
      <c r="X6" s="278">
        <f>JULIO!W13+AGOSTO!W13+SEPTIEMBRE!W13</f>
        <v>0</v>
      </c>
      <c r="Y6" s="278">
        <f>JULIO!AA13+AGOSTO!AA13+SEPTIEMBRE!AA13</f>
        <v>0</v>
      </c>
      <c r="Z6" s="278">
        <f t="shared" si="8"/>
        <v>0</v>
      </c>
      <c r="AA6" s="278">
        <f>JULIO!B78+AGOSTO!B78+SEPTIEMBRE!B78</f>
        <v>0</v>
      </c>
      <c r="AB6" s="279" t="str">
        <f t="shared" si="9"/>
        <v>-</v>
      </c>
      <c r="AD6" s="291" t="s">
        <v>41</v>
      </c>
      <c r="AE6" s="278">
        <f>OCTUBRE!W13+NOVIEMBRE!W13+DICIEMBRE!W13</f>
        <v>0</v>
      </c>
      <c r="AF6" s="278">
        <f>OCTUBRE!AA13+NOVIEMBRE!AA13+DICIEMBRE!AA13</f>
        <v>0</v>
      </c>
      <c r="AG6" s="278">
        <f t="shared" si="10"/>
        <v>0</v>
      </c>
      <c r="AH6" s="278">
        <f>OCTUBRE!B78+NOVIEMBRE!B78+DICIEMBRE!B78</f>
        <v>0</v>
      </c>
      <c r="AI6" s="279" t="str">
        <f t="shared" si="11"/>
        <v>-</v>
      </c>
    </row>
    <row r="7" spans="2:35" x14ac:dyDescent="0.25">
      <c r="B7" s="291" t="s">
        <v>42</v>
      </c>
      <c r="C7" s="278">
        <f t="shared" si="0"/>
        <v>109</v>
      </c>
      <c r="D7" s="278">
        <f t="shared" si="0"/>
        <v>4</v>
      </c>
      <c r="E7" s="278">
        <f t="shared" si="1"/>
        <v>113</v>
      </c>
      <c r="F7" s="278">
        <f t="shared" si="2"/>
        <v>0</v>
      </c>
      <c r="G7" s="279">
        <f t="shared" si="3"/>
        <v>0</v>
      </c>
      <c r="I7" s="291" t="s">
        <v>42</v>
      </c>
      <c r="J7" s="278">
        <f>ENERO!W14+FEBRERO!W14+MARZO!W14</f>
        <v>24</v>
      </c>
      <c r="K7" s="278">
        <f>ENERO!AA14+FEBRERO!AA14+MARZO!AA14</f>
        <v>1</v>
      </c>
      <c r="L7" s="278">
        <f t="shared" si="4"/>
        <v>25</v>
      </c>
      <c r="M7" s="278">
        <f>ENERO!B79+FEBRERO!B79+MARZO!B79</f>
        <v>0</v>
      </c>
      <c r="N7" s="279">
        <f t="shared" si="5"/>
        <v>0</v>
      </c>
      <c r="P7" s="291" t="s">
        <v>42</v>
      </c>
      <c r="Q7" s="278">
        <f>ABRIL!W14+MAYO!W14+JUNIO!W14</f>
        <v>25</v>
      </c>
      <c r="R7" s="278">
        <f>ABRIL!AA14+MAYO!AA14+JUNIO!AA14</f>
        <v>3</v>
      </c>
      <c r="S7" s="278">
        <f t="shared" si="6"/>
        <v>28</v>
      </c>
      <c r="T7" s="278">
        <f>ABRIL!B79+MAYO!B79+JUNIO!B79</f>
        <v>0</v>
      </c>
      <c r="U7" s="279">
        <f t="shared" si="7"/>
        <v>0</v>
      </c>
      <c r="W7" s="291" t="s">
        <v>42</v>
      </c>
      <c r="X7" s="278">
        <f>JULIO!W14+AGOSTO!W14+SEPTIEMBRE!W14</f>
        <v>27</v>
      </c>
      <c r="Y7" s="278">
        <f>JULIO!AA14+AGOSTO!AA14+SEPTIEMBRE!AA14</f>
        <v>0</v>
      </c>
      <c r="Z7" s="278">
        <f t="shared" si="8"/>
        <v>27</v>
      </c>
      <c r="AA7" s="278">
        <f>JULIO!B79+AGOSTO!B79+SEPTIEMBRE!B79</f>
        <v>0</v>
      </c>
      <c r="AB7" s="279">
        <f t="shared" si="9"/>
        <v>0</v>
      </c>
      <c r="AD7" s="291" t="s">
        <v>42</v>
      </c>
      <c r="AE7" s="278">
        <f>OCTUBRE!W14+NOVIEMBRE!W14+DICIEMBRE!W14</f>
        <v>33</v>
      </c>
      <c r="AF7" s="278">
        <f>OCTUBRE!AA14+NOVIEMBRE!AA14+DICIEMBRE!AA14</f>
        <v>0</v>
      </c>
      <c r="AG7" s="278">
        <f t="shared" si="10"/>
        <v>33</v>
      </c>
      <c r="AH7" s="278">
        <f>OCTUBRE!B79+NOVIEMBRE!B79+DICIEMBRE!B79</f>
        <v>0</v>
      </c>
      <c r="AI7" s="279">
        <f t="shared" si="11"/>
        <v>0</v>
      </c>
    </row>
    <row r="8" spans="2:35" x14ac:dyDescent="0.25">
      <c r="B8" s="291" t="s">
        <v>43</v>
      </c>
      <c r="C8" s="278">
        <f t="shared" si="0"/>
        <v>0</v>
      </c>
      <c r="D8" s="278">
        <f t="shared" si="0"/>
        <v>247</v>
      </c>
      <c r="E8" s="278">
        <f t="shared" si="1"/>
        <v>247</v>
      </c>
      <c r="F8" s="278">
        <f t="shared" si="2"/>
        <v>0</v>
      </c>
      <c r="G8" s="279">
        <f t="shared" si="3"/>
        <v>0</v>
      </c>
      <c r="I8" s="291" t="s">
        <v>43</v>
      </c>
      <c r="J8" s="278">
        <f>ENERO!W15+FEBRERO!W15+MARZO!W15</f>
        <v>0</v>
      </c>
      <c r="K8" s="278">
        <f>ENERO!AA15+FEBRERO!AA15+MARZO!AA15</f>
        <v>54</v>
      </c>
      <c r="L8" s="278">
        <f t="shared" si="4"/>
        <v>54</v>
      </c>
      <c r="M8" s="278">
        <f>ENERO!B80+FEBRERO!B80+MARZO!B80</f>
        <v>0</v>
      </c>
      <c r="N8" s="279">
        <f t="shared" si="5"/>
        <v>0</v>
      </c>
      <c r="P8" s="291" t="s">
        <v>43</v>
      </c>
      <c r="Q8" s="278">
        <f>ABRIL!W15+MAYO!W15+JUNIO!W15</f>
        <v>0</v>
      </c>
      <c r="R8" s="278">
        <f>ABRIL!AA15+MAYO!AA15+JUNIO!AA15</f>
        <v>74</v>
      </c>
      <c r="S8" s="278">
        <f t="shared" si="6"/>
        <v>74</v>
      </c>
      <c r="T8" s="278">
        <f>ABRIL!B80+MAYO!B80+JUNIO!B80</f>
        <v>0</v>
      </c>
      <c r="U8" s="279">
        <f t="shared" si="7"/>
        <v>0</v>
      </c>
      <c r="W8" s="291" t="s">
        <v>43</v>
      </c>
      <c r="X8" s="278">
        <f>JULIO!W15+AGOSTO!W15+SEPTIEMBRE!W15</f>
        <v>0</v>
      </c>
      <c r="Y8" s="278">
        <f>JULIO!AA15+AGOSTO!AA15+SEPTIEMBRE!AA15</f>
        <v>55</v>
      </c>
      <c r="Z8" s="278">
        <f t="shared" si="8"/>
        <v>55</v>
      </c>
      <c r="AA8" s="278">
        <f>JULIO!B80+AGOSTO!B80+SEPTIEMBRE!B80</f>
        <v>0</v>
      </c>
      <c r="AB8" s="279">
        <f t="shared" si="9"/>
        <v>0</v>
      </c>
      <c r="AD8" s="291" t="s">
        <v>43</v>
      </c>
      <c r="AE8" s="278">
        <f>OCTUBRE!W15+NOVIEMBRE!W15+DICIEMBRE!W15</f>
        <v>0</v>
      </c>
      <c r="AF8" s="278">
        <f>OCTUBRE!AA15+NOVIEMBRE!AA15+DICIEMBRE!AA15</f>
        <v>64</v>
      </c>
      <c r="AG8" s="278">
        <f t="shared" si="10"/>
        <v>64</v>
      </c>
      <c r="AH8" s="278">
        <f>OCTUBRE!B80+NOVIEMBRE!B80+DICIEMBRE!B80</f>
        <v>0</v>
      </c>
      <c r="AI8" s="279">
        <f t="shared" si="11"/>
        <v>0</v>
      </c>
    </row>
    <row r="9" spans="2:35" x14ac:dyDescent="0.25">
      <c r="B9" s="291" t="s">
        <v>44</v>
      </c>
      <c r="C9" s="278">
        <f t="shared" si="0"/>
        <v>210</v>
      </c>
      <c r="D9" s="278">
        <f t="shared" si="0"/>
        <v>4</v>
      </c>
      <c r="E9" s="278">
        <f t="shared" si="1"/>
        <v>214</v>
      </c>
      <c r="F9" s="278">
        <f t="shared" si="2"/>
        <v>0</v>
      </c>
      <c r="G9" s="279">
        <f t="shared" si="3"/>
        <v>0</v>
      </c>
      <c r="I9" s="291" t="s">
        <v>44</v>
      </c>
      <c r="J9" s="278">
        <f>ENERO!W16+FEBRERO!W16+MARZO!W16</f>
        <v>69</v>
      </c>
      <c r="K9" s="278">
        <f>ENERO!AA16+FEBRERO!AA16+MARZO!AA16</f>
        <v>2</v>
      </c>
      <c r="L9" s="278">
        <f t="shared" si="4"/>
        <v>71</v>
      </c>
      <c r="M9" s="278">
        <f>ENERO!B81+FEBRERO!B81+MARZO!B81</f>
        <v>0</v>
      </c>
      <c r="N9" s="279">
        <f t="shared" si="5"/>
        <v>0</v>
      </c>
      <c r="P9" s="291" t="s">
        <v>44</v>
      </c>
      <c r="Q9" s="278">
        <f>ABRIL!W16+MAYO!W16+JUNIO!W16</f>
        <v>55</v>
      </c>
      <c r="R9" s="278">
        <f>ABRIL!AA16+MAYO!AA16+JUNIO!AA16</f>
        <v>0</v>
      </c>
      <c r="S9" s="278">
        <f t="shared" si="6"/>
        <v>55</v>
      </c>
      <c r="T9" s="278">
        <f>ABRIL!B81+MAYO!B81+JUNIO!B81</f>
        <v>0</v>
      </c>
      <c r="U9" s="279">
        <f t="shared" si="7"/>
        <v>0</v>
      </c>
      <c r="W9" s="291" t="s">
        <v>44</v>
      </c>
      <c r="X9" s="278">
        <f>JULIO!W16+AGOSTO!W16+SEPTIEMBRE!W16</f>
        <v>44</v>
      </c>
      <c r="Y9" s="278">
        <f>JULIO!AA16+AGOSTO!AA16+SEPTIEMBRE!AA16</f>
        <v>2</v>
      </c>
      <c r="Z9" s="278">
        <f t="shared" si="8"/>
        <v>46</v>
      </c>
      <c r="AA9" s="278">
        <f>JULIO!B81+AGOSTO!B81+SEPTIEMBRE!B81</f>
        <v>0</v>
      </c>
      <c r="AB9" s="279">
        <f t="shared" si="9"/>
        <v>0</v>
      </c>
      <c r="AD9" s="291" t="s">
        <v>44</v>
      </c>
      <c r="AE9" s="278">
        <f>OCTUBRE!W16+NOVIEMBRE!W16+DICIEMBRE!W16</f>
        <v>42</v>
      </c>
      <c r="AF9" s="278">
        <f>OCTUBRE!AA16+NOVIEMBRE!AA16+DICIEMBRE!AA16</f>
        <v>0</v>
      </c>
      <c r="AG9" s="278">
        <f t="shared" si="10"/>
        <v>42</v>
      </c>
      <c r="AH9" s="278">
        <f>OCTUBRE!B81+NOVIEMBRE!B81+DICIEMBRE!B81</f>
        <v>0</v>
      </c>
      <c r="AI9" s="279">
        <f t="shared" si="11"/>
        <v>0</v>
      </c>
    </row>
    <row r="10" spans="2:35" x14ac:dyDescent="0.25">
      <c r="B10" s="291" t="s">
        <v>45</v>
      </c>
      <c r="C10" s="278">
        <f t="shared" si="0"/>
        <v>0</v>
      </c>
      <c r="D10" s="278">
        <f t="shared" si="0"/>
        <v>1037</v>
      </c>
      <c r="E10" s="278">
        <f t="shared" si="1"/>
        <v>1037</v>
      </c>
      <c r="F10" s="278">
        <f t="shared" si="2"/>
        <v>0</v>
      </c>
      <c r="G10" s="279">
        <f t="shared" si="3"/>
        <v>0</v>
      </c>
      <c r="I10" s="291" t="s">
        <v>45</v>
      </c>
      <c r="J10" s="278">
        <f>ENERO!W17+FEBRERO!W17+MARZO!W17</f>
        <v>0</v>
      </c>
      <c r="K10" s="278">
        <f>ENERO!AA17+FEBRERO!AA17+MARZO!AA17</f>
        <v>203</v>
      </c>
      <c r="L10" s="278">
        <f t="shared" si="4"/>
        <v>203</v>
      </c>
      <c r="M10" s="278">
        <f>ENERO!B82+FEBRERO!B82+MARZO!B82</f>
        <v>0</v>
      </c>
      <c r="N10" s="279">
        <f t="shared" si="5"/>
        <v>0</v>
      </c>
      <c r="P10" s="291" t="s">
        <v>45</v>
      </c>
      <c r="Q10" s="278">
        <f>ABRIL!W17+MAYO!W17+JUNIO!W17</f>
        <v>0</v>
      </c>
      <c r="R10" s="278">
        <f>ABRIL!AA17+MAYO!AA17+JUNIO!AA17</f>
        <v>240</v>
      </c>
      <c r="S10" s="278">
        <f t="shared" si="6"/>
        <v>240</v>
      </c>
      <c r="T10" s="278">
        <f>ABRIL!B82+MAYO!B82+JUNIO!B82</f>
        <v>0</v>
      </c>
      <c r="U10" s="279">
        <f t="shared" si="7"/>
        <v>0</v>
      </c>
      <c r="W10" s="291" t="s">
        <v>45</v>
      </c>
      <c r="X10" s="278">
        <f>JULIO!W17+AGOSTO!W17+SEPTIEMBRE!W17</f>
        <v>0</v>
      </c>
      <c r="Y10" s="278">
        <f>JULIO!AA17+AGOSTO!AA17+SEPTIEMBRE!AA17</f>
        <v>300</v>
      </c>
      <c r="Z10" s="278">
        <f t="shared" si="8"/>
        <v>300</v>
      </c>
      <c r="AA10" s="278">
        <f>JULIO!B82+AGOSTO!B82+SEPTIEMBRE!B82</f>
        <v>0</v>
      </c>
      <c r="AB10" s="279">
        <f t="shared" si="9"/>
        <v>0</v>
      </c>
      <c r="AD10" s="291" t="s">
        <v>45</v>
      </c>
      <c r="AE10" s="278">
        <f>OCTUBRE!W17+NOVIEMBRE!W17+DICIEMBRE!W17</f>
        <v>0</v>
      </c>
      <c r="AF10" s="278">
        <f>OCTUBRE!AA17+NOVIEMBRE!AA17+DICIEMBRE!AA17</f>
        <v>294</v>
      </c>
      <c r="AG10" s="278">
        <f t="shared" si="10"/>
        <v>294</v>
      </c>
      <c r="AH10" s="278">
        <f>OCTUBRE!B82+NOVIEMBRE!B82+DICIEMBRE!B82</f>
        <v>0</v>
      </c>
      <c r="AI10" s="279">
        <f t="shared" si="11"/>
        <v>0</v>
      </c>
    </row>
    <row r="11" spans="2:35" hidden="1" x14ac:dyDescent="0.25">
      <c r="B11" s="291" t="s">
        <v>46</v>
      </c>
      <c r="C11" s="278">
        <f t="shared" si="0"/>
        <v>0</v>
      </c>
      <c r="D11" s="278">
        <f t="shared" si="0"/>
        <v>0</v>
      </c>
      <c r="E11" s="278">
        <f t="shared" si="1"/>
        <v>0</v>
      </c>
      <c r="F11" s="278">
        <f t="shared" si="2"/>
        <v>0</v>
      </c>
      <c r="G11" s="279" t="str">
        <f t="shared" si="3"/>
        <v>-</v>
      </c>
      <c r="I11" s="291" t="s">
        <v>46</v>
      </c>
      <c r="J11" s="278">
        <f>ENERO!W18+FEBRERO!W18+MARZO!W18</f>
        <v>0</v>
      </c>
      <c r="K11" s="278">
        <f>ENERO!AA18+FEBRERO!AA18+MARZO!AA18</f>
        <v>0</v>
      </c>
      <c r="L11" s="278">
        <f t="shared" si="4"/>
        <v>0</v>
      </c>
      <c r="M11" s="278">
        <f>ENERO!B83+FEBRERO!B83+MARZO!B83</f>
        <v>0</v>
      </c>
      <c r="N11" s="279" t="str">
        <f t="shared" si="5"/>
        <v>-</v>
      </c>
      <c r="P11" s="291" t="s">
        <v>46</v>
      </c>
      <c r="Q11" s="278">
        <f>ABRIL!W18+MAYO!W18+JUNIO!W18</f>
        <v>0</v>
      </c>
      <c r="R11" s="278">
        <f>ABRIL!AA18+MAYO!AA18+JUNIO!AA18</f>
        <v>0</v>
      </c>
      <c r="S11" s="278">
        <f t="shared" si="6"/>
        <v>0</v>
      </c>
      <c r="T11" s="278">
        <f>ABRIL!B83+MAYO!B83+JUNIO!B83</f>
        <v>0</v>
      </c>
      <c r="U11" s="279" t="str">
        <f t="shared" si="7"/>
        <v>-</v>
      </c>
      <c r="W11" s="291" t="s">
        <v>46</v>
      </c>
      <c r="X11" s="278">
        <f>JULIO!W18+AGOSTO!W18+SEPTIEMBRE!W18</f>
        <v>0</v>
      </c>
      <c r="Y11" s="278">
        <f>JULIO!AA18+AGOSTO!AA18+SEPTIEMBRE!AA18</f>
        <v>0</v>
      </c>
      <c r="Z11" s="278">
        <f t="shared" si="8"/>
        <v>0</v>
      </c>
      <c r="AA11" s="278">
        <f>JULIO!B83+AGOSTO!B83+SEPTIEMBRE!B83</f>
        <v>0</v>
      </c>
      <c r="AB11" s="279" t="str">
        <f t="shared" si="9"/>
        <v>-</v>
      </c>
      <c r="AD11" s="291" t="s">
        <v>46</v>
      </c>
      <c r="AE11" s="278">
        <f>OCTUBRE!W18+NOVIEMBRE!W18+DICIEMBRE!W18</f>
        <v>0</v>
      </c>
      <c r="AF11" s="278">
        <f>OCTUBRE!AA18+NOVIEMBRE!AA18+DICIEMBRE!AA18</f>
        <v>0</v>
      </c>
      <c r="AG11" s="278">
        <f t="shared" si="10"/>
        <v>0</v>
      </c>
      <c r="AH11" s="278">
        <f>OCTUBRE!B83+NOVIEMBRE!B83+DICIEMBRE!B83</f>
        <v>0</v>
      </c>
      <c r="AI11" s="279" t="str">
        <f t="shared" si="11"/>
        <v>-</v>
      </c>
    </row>
    <row r="12" spans="2:35" x14ac:dyDescent="0.25">
      <c r="B12" s="291" t="s">
        <v>47</v>
      </c>
      <c r="C12" s="278">
        <f t="shared" si="0"/>
        <v>1</v>
      </c>
      <c r="D12" s="278">
        <f t="shared" si="0"/>
        <v>557</v>
      </c>
      <c r="E12" s="278">
        <f t="shared" si="1"/>
        <v>558</v>
      </c>
      <c r="F12" s="278">
        <f t="shared" si="2"/>
        <v>0</v>
      </c>
      <c r="G12" s="279">
        <f t="shared" si="3"/>
        <v>0</v>
      </c>
      <c r="I12" s="291" t="s">
        <v>47</v>
      </c>
      <c r="J12" s="278">
        <f>ENERO!W19+FEBRERO!W19+MARZO!W19</f>
        <v>0</v>
      </c>
      <c r="K12" s="278">
        <f>ENERO!AA19+FEBRERO!AA19+MARZO!AA19</f>
        <v>98</v>
      </c>
      <c r="L12" s="278">
        <f t="shared" si="4"/>
        <v>98</v>
      </c>
      <c r="M12" s="278">
        <f>ENERO!B84+FEBRERO!B84+MARZO!B84</f>
        <v>0</v>
      </c>
      <c r="N12" s="279">
        <f t="shared" si="5"/>
        <v>0</v>
      </c>
      <c r="P12" s="291" t="s">
        <v>47</v>
      </c>
      <c r="Q12" s="278">
        <f>ABRIL!W19+MAYO!W19+JUNIO!W19</f>
        <v>1</v>
      </c>
      <c r="R12" s="278">
        <f>ABRIL!AA19+MAYO!AA19+JUNIO!AA19</f>
        <v>173</v>
      </c>
      <c r="S12" s="278">
        <f t="shared" si="6"/>
        <v>174</v>
      </c>
      <c r="T12" s="278">
        <f>ABRIL!B84+MAYO!B84+JUNIO!B84</f>
        <v>0</v>
      </c>
      <c r="U12" s="279">
        <f t="shared" si="7"/>
        <v>0</v>
      </c>
      <c r="W12" s="291" t="s">
        <v>47</v>
      </c>
      <c r="X12" s="278">
        <f>JULIO!W19+AGOSTO!W19+SEPTIEMBRE!W19</f>
        <v>0</v>
      </c>
      <c r="Y12" s="278">
        <f>JULIO!AA19+AGOSTO!AA19+SEPTIEMBRE!AA19</f>
        <v>155</v>
      </c>
      <c r="Z12" s="278">
        <f t="shared" si="8"/>
        <v>155</v>
      </c>
      <c r="AA12" s="278">
        <f>JULIO!B84+AGOSTO!B84+SEPTIEMBRE!B84</f>
        <v>0</v>
      </c>
      <c r="AB12" s="279">
        <f t="shared" si="9"/>
        <v>0</v>
      </c>
      <c r="AD12" s="291" t="s">
        <v>47</v>
      </c>
      <c r="AE12" s="278">
        <f>OCTUBRE!W19+NOVIEMBRE!W19+DICIEMBRE!W19</f>
        <v>0</v>
      </c>
      <c r="AF12" s="278">
        <f>OCTUBRE!AA19+NOVIEMBRE!AA19+DICIEMBRE!AA19</f>
        <v>131</v>
      </c>
      <c r="AG12" s="278">
        <f t="shared" si="10"/>
        <v>131</v>
      </c>
      <c r="AH12" s="278">
        <f>OCTUBRE!B84+NOVIEMBRE!B84+DICIEMBRE!B84</f>
        <v>0</v>
      </c>
      <c r="AI12" s="279">
        <f t="shared" si="11"/>
        <v>0</v>
      </c>
    </row>
    <row r="13" spans="2:35" hidden="1" x14ac:dyDescent="0.25">
      <c r="B13" s="291" t="s">
        <v>48</v>
      </c>
      <c r="C13" s="278">
        <f t="shared" si="0"/>
        <v>0</v>
      </c>
      <c r="D13" s="278">
        <f t="shared" si="0"/>
        <v>0</v>
      </c>
      <c r="E13" s="278">
        <f t="shared" si="1"/>
        <v>0</v>
      </c>
      <c r="F13" s="278">
        <f t="shared" si="2"/>
        <v>0</v>
      </c>
      <c r="G13" s="279" t="str">
        <f t="shared" si="3"/>
        <v>-</v>
      </c>
      <c r="I13" s="291" t="s">
        <v>48</v>
      </c>
      <c r="J13" s="278">
        <f>ENERO!W20+FEBRERO!W20+MARZO!W20</f>
        <v>0</v>
      </c>
      <c r="K13" s="278">
        <f>ENERO!AA20+FEBRERO!AA20+MARZO!AA20</f>
        <v>0</v>
      </c>
      <c r="L13" s="278">
        <f t="shared" si="4"/>
        <v>0</v>
      </c>
      <c r="M13" s="278">
        <f>ENERO!B85+FEBRERO!B85+MARZO!B85</f>
        <v>0</v>
      </c>
      <c r="N13" s="279" t="str">
        <f t="shared" si="5"/>
        <v>-</v>
      </c>
      <c r="P13" s="291" t="s">
        <v>48</v>
      </c>
      <c r="Q13" s="278">
        <f>ABRIL!W20+MAYO!W20+JUNIO!W20</f>
        <v>0</v>
      </c>
      <c r="R13" s="278">
        <f>ABRIL!AA20+MAYO!AA20+JUNIO!AA20</f>
        <v>0</v>
      </c>
      <c r="S13" s="278">
        <f t="shared" si="6"/>
        <v>0</v>
      </c>
      <c r="T13" s="278">
        <f>ABRIL!B85+MAYO!B85+JUNIO!B85</f>
        <v>0</v>
      </c>
      <c r="U13" s="279" t="str">
        <f t="shared" si="7"/>
        <v>-</v>
      </c>
      <c r="W13" s="291" t="s">
        <v>48</v>
      </c>
      <c r="X13" s="278">
        <f>JULIO!W20+AGOSTO!W20+SEPTIEMBRE!W20</f>
        <v>0</v>
      </c>
      <c r="Y13" s="278">
        <f>JULIO!AA20+AGOSTO!AA20+SEPTIEMBRE!AA20</f>
        <v>0</v>
      </c>
      <c r="Z13" s="278">
        <f t="shared" si="8"/>
        <v>0</v>
      </c>
      <c r="AA13" s="278">
        <f>JULIO!B85+AGOSTO!B85+SEPTIEMBRE!B85</f>
        <v>0</v>
      </c>
      <c r="AB13" s="279" t="str">
        <f t="shared" si="9"/>
        <v>-</v>
      </c>
      <c r="AD13" s="291" t="s">
        <v>48</v>
      </c>
      <c r="AE13" s="278">
        <f>OCTUBRE!W20+NOVIEMBRE!W20+DICIEMBRE!W20</f>
        <v>0</v>
      </c>
      <c r="AF13" s="278">
        <f>OCTUBRE!AA20+NOVIEMBRE!AA20+DICIEMBRE!AA20</f>
        <v>0</v>
      </c>
      <c r="AG13" s="278">
        <f t="shared" si="10"/>
        <v>0</v>
      </c>
      <c r="AH13" s="278">
        <f>OCTUBRE!B85+NOVIEMBRE!B85+DICIEMBRE!B85</f>
        <v>0</v>
      </c>
      <c r="AI13" s="279" t="str">
        <f t="shared" si="11"/>
        <v>-</v>
      </c>
    </row>
    <row r="14" spans="2:35" x14ac:dyDescent="0.25">
      <c r="B14" s="291" t="s">
        <v>49</v>
      </c>
      <c r="C14" s="278">
        <f t="shared" si="0"/>
        <v>3</v>
      </c>
      <c r="D14" s="278">
        <f t="shared" si="0"/>
        <v>530</v>
      </c>
      <c r="E14" s="278">
        <f t="shared" si="1"/>
        <v>533</v>
      </c>
      <c r="F14" s="278">
        <f t="shared" si="2"/>
        <v>0</v>
      </c>
      <c r="G14" s="279">
        <f t="shared" si="3"/>
        <v>0</v>
      </c>
      <c r="I14" s="291" t="s">
        <v>49</v>
      </c>
      <c r="J14" s="278">
        <f>ENERO!W21+FEBRERO!W21+MARZO!W21</f>
        <v>0</v>
      </c>
      <c r="K14" s="278">
        <f>ENERO!AA21+FEBRERO!AA21+MARZO!AA21</f>
        <v>166</v>
      </c>
      <c r="L14" s="278">
        <f t="shared" si="4"/>
        <v>166</v>
      </c>
      <c r="M14" s="278">
        <f>ENERO!B86+FEBRERO!B86+MARZO!B86</f>
        <v>0</v>
      </c>
      <c r="N14" s="279">
        <f t="shared" si="5"/>
        <v>0</v>
      </c>
      <c r="P14" s="291" t="s">
        <v>49</v>
      </c>
      <c r="Q14" s="278">
        <f>ABRIL!W21+MAYO!W21+JUNIO!W21</f>
        <v>0</v>
      </c>
      <c r="R14" s="278">
        <f>ABRIL!AA21+MAYO!AA21+JUNIO!AA21</f>
        <v>137</v>
      </c>
      <c r="S14" s="278">
        <f t="shared" si="6"/>
        <v>137</v>
      </c>
      <c r="T14" s="278">
        <f>ABRIL!B86+MAYO!B86+JUNIO!B86</f>
        <v>0</v>
      </c>
      <c r="U14" s="279">
        <f t="shared" si="7"/>
        <v>0</v>
      </c>
      <c r="W14" s="291" t="s">
        <v>49</v>
      </c>
      <c r="X14" s="278">
        <f>JULIO!W21+AGOSTO!W21+SEPTIEMBRE!W21</f>
        <v>3</v>
      </c>
      <c r="Y14" s="278">
        <f>JULIO!AA21+AGOSTO!AA21+SEPTIEMBRE!AA21</f>
        <v>148</v>
      </c>
      <c r="Z14" s="278">
        <f t="shared" si="8"/>
        <v>151</v>
      </c>
      <c r="AA14" s="278">
        <f>JULIO!B86+AGOSTO!B86+SEPTIEMBRE!B86</f>
        <v>0</v>
      </c>
      <c r="AB14" s="279">
        <f t="shared" si="9"/>
        <v>0</v>
      </c>
      <c r="AD14" s="291" t="s">
        <v>49</v>
      </c>
      <c r="AE14" s="278">
        <f>OCTUBRE!W21+NOVIEMBRE!W21+DICIEMBRE!W21</f>
        <v>0</v>
      </c>
      <c r="AF14" s="278">
        <f>OCTUBRE!AA21+NOVIEMBRE!AA21+DICIEMBRE!AA21</f>
        <v>79</v>
      </c>
      <c r="AG14" s="278">
        <f t="shared" si="10"/>
        <v>79</v>
      </c>
      <c r="AH14" s="278">
        <f>OCTUBRE!B86+NOVIEMBRE!B86+DICIEMBRE!B86</f>
        <v>0</v>
      </c>
      <c r="AI14" s="279">
        <f t="shared" si="11"/>
        <v>0</v>
      </c>
    </row>
    <row r="15" spans="2:35" hidden="1" x14ac:dyDescent="0.25">
      <c r="B15" s="291" t="s">
        <v>50</v>
      </c>
      <c r="C15" s="278">
        <f t="shared" si="0"/>
        <v>0</v>
      </c>
      <c r="D15" s="278">
        <f t="shared" si="0"/>
        <v>0</v>
      </c>
      <c r="E15" s="278">
        <f t="shared" si="1"/>
        <v>0</v>
      </c>
      <c r="F15" s="278">
        <f t="shared" si="2"/>
        <v>0</v>
      </c>
      <c r="G15" s="279" t="str">
        <f t="shared" si="3"/>
        <v>-</v>
      </c>
      <c r="I15" s="291" t="s">
        <v>50</v>
      </c>
      <c r="J15" s="278">
        <f>ENERO!W22+FEBRERO!W22+MARZO!W22</f>
        <v>0</v>
      </c>
      <c r="K15" s="278">
        <f>ENERO!AA22+FEBRERO!AA22+MARZO!AA22</f>
        <v>0</v>
      </c>
      <c r="L15" s="278">
        <f t="shared" si="4"/>
        <v>0</v>
      </c>
      <c r="M15" s="278">
        <f>ENERO!B87+FEBRERO!B87+MARZO!B87</f>
        <v>0</v>
      </c>
      <c r="N15" s="279" t="str">
        <f t="shared" si="5"/>
        <v>-</v>
      </c>
      <c r="P15" s="291" t="s">
        <v>50</v>
      </c>
      <c r="Q15" s="278">
        <f>ABRIL!W22+MAYO!W22+JUNIO!W22</f>
        <v>0</v>
      </c>
      <c r="R15" s="278">
        <f>ABRIL!AA22+MAYO!AA22+JUNIO!AA22</f>
        <v>0</v>
      </c>
      <c r="S15" s="278">
        <f t="shared" si="6"/>
        <v>0</v>
      </c>
      <c r="T15" s="278">
        <f>ABRIL!B87+MAYO!B87+JUNIO!B87</f>
        <v>0</v>
      </c>
      <c r="U15" s="279" t="str">
        <f t="shared" si="7"/>
        <v>-</v>
      </c>
      <c r="W15" s="291" t="s">
        <v>50</v>
      </c>
      <c r="X15" s="278">
        <f>JULIO!W22+AGOSTO!W22+SEPTIEMBRE!W22</f>
        <v>0</v>
      </c>
      <c r="Y15" s="278">
        <f>JULIO!AA22+AGOSTO!AA22+SEPTIEMBRE!AA22</f>
        <v>0</v>
      </c>
      <c r="Z15" s="278">
        <f t="shared" si="8"/>
        <v>0</v>
      </c>
      <c r="AA15" s="278">
        <f>JULIO!B87+AGOSTO!B87+SEPTIEMBRE!B87</f>
        <v>0</v>
      </c>
      <c r="AB15" s="279" t="str">
        <f t="shared" si="9"/>
        <v>-</v>
      </c>
      <c r="AD15" s="291" t="s">
        <v>50</v>
      </c>
      <c r="AE15" s="278">
        <f>OCTUBRE!W22+NOVIEMBRE!W22+DICIEMBRE!W22</f>
        <v>0</v>
      </c>
      <c r="AF15" s="278">
        <f>OCTUBRE!AA22+NOVIEMBRE!AA22+DICIEMBRE!AA22</f>
        <v>0</v>
      </c>
      <c r="AG15" s="278">
        <f t="shared" si="10"/>
        <v>0</v>
      </c>
      <c r="AH15" s="278">
        <f>OCTUBRE!B87+NOVIEMBRE!B87+DICIEMBRE!B87</f>
        <v>0</v>
      </c>
      <c r="AI15" s="279" t="str">
        <f t="shared" si="11"/>
        <v>-</v>
      </c>
    </row>
    <row r="16" spans="2:35" hidden="1" x14ac:dyDescent="0.25">
      <c r="B16" s="291" t="s">
        <v>51</v>
      </c>
      <c r="C16" s="278">
        <f t="shared" si="0"/>
        <v>0</v>
      </c>
      <c r="D16" s="278">
        <f t="shared" si="0"/>
        <v>0</v>
      </c>
      <c r="E16" s="278">
        <f t="shared" si="1"/>
        <v>0</v>
      </c>
      <c r="F16" s="278">
        <f t="shared" si="2"/>
        <v>0</v>
      </c>
      <c r="G16" s="279" t="str">
        <f t="shared" si="3"/>
        <v>-</v>
      </c>
      <c r="I16" s="291" t="s">
        <v>51</v>
      </c>
      <c r="J16" s="278">
        <f>ENERO!W23+FEBRERO!W23+MARZO!W23</f>
        <v>0</v>
      </c>
      <c r="K16" s="278">
        <f>ENERO!AA23+FEBRERO!AA23+MARZO!AA23</f>
        <v>0</v>
      </c>
      <c r="L16" s="278">
        <f t="shared" si="4"/>
        <v>0</v>
      </c>
      <c r="M16" s="278">
        <f>ENERO!B88+FEBRERO!B88+MARZO!B88</f>
        <v>0</v>
      </c>
      <c r="N16" s="279" t="str">
        <f t="shared" si="5"/>
        <v>-</v>
      </c>
      <c r="P16" s="291" t="s">
        <v>51</v>
      </c>
      <c r="Q16" s="278">
        <f>ABRIL!W23+MAYO!W23+JUNIO!W23</f>
        <v>0</v>
      </c>
      <c r="R16" s="278">
        <f>ABRIL!AA23+MAYO!AA23+JUNIO!AA23</f>
        <v>0</v>
      </c>
      <c r="S16" s="278">
        <f t="shared" si="6"/>
        <v>0</v>
      </c>
      <c r="T16" s="278">
        <f>ABRIL!B88+MAYO!B88+JUNIO!B88</f>
        <v>0</v>
      </c>
      <c r="U16" s="279" t="str">
        <f t="shared" si="7"/>
        <v>-</v>
      </c>
      <c r="W16" s="291" t="s">
        <v>51</v>
      </c>
      <c r="X16" s="278">
        <f>JULIO!W23+AGOSTO!W23+SEPTIEMBRE!W23</f>
        <v>0</v>
      </c>
      <c r="Y16" s="278">
        <f>JULIO!AA23+AGOSTO!AA23+SEPTIEMBRE!AA23</f>
        <v>0</v>
      </c>
      <c r="Z16" s="278">
        <f t="shared" si="8"/>
        <v>0</v>
      </c>
      <c r="AA16" s="278">
        <f>JULIO!B88+AGOSTO!B88+SEPTIEMBRE!B88</f>
        <v>0</v>
      </c>
      <c r="AB16" s="279" t="str">
        <f t="shared" si="9"/>
        <v>-</v>
      </c>
      <c r="AD16" s="291" t="s">
        <v>51</v>
      </c>
      <c r="AE16" s="278">
        <f>OCTUBRE!W23+NOVIEMBRE!W23+DICIEMBRE!W23</f>
        <v>0</v>
      </c>
      <c r="AF16" s="278">
        <f>OCTUBRE!AA23+NOVIEMBRE!AA23+DICIEMBRE!AA23</f>
        <v>0</v>
      </c>
      <c r="AG16" s="278">
        <f t="shared" si="10"/>
        <v>0</v>
      </c>
      <c r="AH16" s="278">
        <f>OCTUBRE!B88+NOVIEMBRE!B88+DICIEMBRE!B88</f>
        <v>0</v>
      </c>
      <c r="AI16" s="279" t="str">
        <f t="shared" si="11"/>
        <v>-</v>
      </c>
    </row>
    <row r="17" spans="2:35" hidden="1" x14ac:dyDescent="0.25">
      <c r="B17" s="291" t="s">
        <v>52</v>
      </c>
      <c r="C17" s="278">
        <f t="shared" si="0"/>
        <v>0</v>
      </c>
      <c r="D17" s="278">
        <f t="shared" si="0"/>
        <v>0</v>
      </c>
      <c r="E17" s="278">
        <f t="shared" si="1"/>
        <v>0</v>
      </c>
      <c r="F17" s="278">
        <f t="shared" si="2"/>
        <v>0</v>
      </c>
      <c r="G17" s="279" t="str">
        <f t="shared" si="3"/>
        <v>-</v>
      </c>
      <c r="I17" s="291" t="s">
        <v>52</v>
      </c>
      <c r="J17" s="278">
        <f>ENERO!W24+FEBRERO!W24+MARZO!W24</f>
        <v>0</v>
      </c>
      <c r="K17" s="278">
        <f>ENERO!AA24+FEBRERO!AA24+MARZO!AA24</f>
        <v>0</v>
      </c>
      <c r="L17" s="278">
        <f t="shared" si="4"/>
        <v>0</v>
      </c>
      <c r="M17" s="278">
        <f>ENERO!B89+FEBRERO!B89+MARZO!B89</f>
        <v>0</v>
      </c>
      <c r="N17" s="279" t="str">
        <f t="shared" si="5"/>
        <v>-</v>
      </c>
      <c r="P17" s="291" t="s">
        <v>52</v>
      </c>
      <c r="Q17" s="278">
        <f>ABRIL!W24+MAYO!W24+JUNIO!W24</f>
        <v>0</v>
      </c>
      <c r="R17" s="278">
        <f>ABRIL!AA24+MAYO!AA24+JUNIO!AA24</f>
        <v>0</v>
      </c>
      <c r="S17" s="278">
        <f t="shared" si="6"/>
        <v>0</v>
      </c>
      <c r="T17" s="278">
        <f>ABRIL!B89+MAYO!B89+JUNIO!B89</f>
        <v>0</v>
      </c>
      <c r="U17" s="279" t="str">
        <f t="shared" si="7"/>
        <v>-</v>
      </c>
      <c r="W17" s="291" t="s">
        <v>52</v>
      </c>
      <c r="X17" s="278">
        <f>JULIO!W24+AGOSTO!W24+SEPTIEMBRE!W24</f>
        <v>0</v>
      </c>
      <c r="Y17" s="278">
        <f>JULIO!AA24+AGOSTO!AA24+SEPTIEMBRE!AA24</f>
        <v>0</v>
      </c>
      <c r="Z17" s="278">
        <f t="shared" si="8"/>
        <v>0</v>
      </c>
      <c r="AA17" s="278">
        <f>JULIO!B89+AGOSTO!B89+SEPTIEMBRE!B89</f>
        <v>0</v>
      </c>
      <c r="AB17" s="279" t="str">
        <f t="shared" si="9"/>
        <v>-</v>
      </c>
      <c r="AD17" s="291" t="s">
        <v>52</v>
      </c>
      <c r="AE17" s="278">
        <f>OCTUBRE!W24+NOVIEMBRE!W24+DICIEMBRE!W24</f>
        <v>0</v>
      </c>
      <c r="AF17" s="278">
        <f>OCTUBRE!AA24+NOVIEMBRE!AA24+DICIEMBRE!AA24</f>
        <v>0</v>
      </c>
      <c r="AG17" s="278">
        <f t="shared" si="10"/>
        <v>0</v>
      </c>
      <c r="AH17" s="278">
        <f>OCTUBRE!B89+NOVIEMBRE!B89+DICIEMBRE!B89</f>
        <v>0</v>
      </c>
      <c r="AI17" s="279" t="str">
        <f t="shared" si="11"/>
        <v>-</v>
      </c>
    </row>
    <row r="18" spans="2:35" hidden="1" x14ac:dyDescent="0.25">
      <c r="B18" s="291" t="s">
        <v>53</v>
      </c>
      <c r="C18" s="278">
        <f t="shared" si="0"/>
        <v>0</v>
      </c>
      <c r="D18" s="278">
        <f t="shared" si="0"/>
        <v>0</v>
      </c>
      <c r="E18" s="278">
        <f t="shared" si="1"/>
        <v>0</v>
      </c>
      <c r="F18" s="278">
        <f t="shared" si="2"/>
        <v>0</v>
      </c>
      <c r="G18" s="279" t="str">
        <f t="shared" si="3"/>
        <v>-</v>
      </c>
      <c r="I18" s="291" t="s">
        <v>53</v>
      </c>
      <c r="J18" s="278">
        <f>ENERO!W25+FEBRERO!W25+MARZO!W25</f>
        <v>0</v>
      </c>
      <c r="K18" s="278">
        <f>ENERO!AA25+FEBRERO!AA25+MARZO!AA25</f>
        <v>0</v>
      </c>
      <c r="L18" s="278">
        <f t="shared" si="4"/>
        <v>0</v>
      </c>
      <c r="M18" s="278">
        <f>ENERO!B90+FEBRERO!B90+MARZO!B90</f>
        <v>0</v>
      </c>
      <c r="N18" s="279" t="str">
        <f t="shared" si="5"/>
        <v>-</v>
      </c>
      <c r="P18" s="291" t="s">
        <v>53</v>
      </c>
      <c r="Q18" s="278">
        <f>ABRIL!W25+MAYO!W25+JUNIO!W25</f>
        <v>0</v>
      </c>
      <c r="R18" s="278">
        <f>ABRIL!AA25+MAYO!AA25+JUNIO!AA25</f>
        <v>0</v>
      </c>
      <c r="S18" s="278">
        <f t="shared" si="6"/>
        <v>0</v>
      </c>
      <c r="T18" s="278">
        <f>ABRIL!B90+MAYO!B90+JUNIO!B90</f>
        <v>0</v>
      </c>
      <c r="U18" s="279" t="str">
        <f t="shared" si="7"/>
        <v>-</v>
      </c>
      <c r="W18" s="291" t="s">
        <v>53</v>
      </c>
      <c r="X18" s="278">
        <f>JULIO!W25+AGOSTO!W25+SEPTIEMBRE!W25</f>
        <v>0</v>
      </c>
      <c r="Y18" s="278">
        <f>JULIO!AA25+AGOSTO!AA25+SEPTIEMBRE!AA25</f>
        <v>0</v>
      </c>
      <c r="Z18" s="278">
        <f t="shared" si="8"/>
        <v>0</v>
      </c>
      <c r="AA18" s="278">
        <f>JULIO!B90+AGOSTO!B90+SEPTIEMBRE!B90</f>
        <v>0</v>
      </c>
      <c r="AB18" s="279" t="str">
        <f t="shared" si="9"/>
        <v>-</v>
      </c>
      <c r="AD18" s="291" t="s">
        <v>53</v>
      </c>
      <c r="AE18" s="278">
        <f>OCTUBRE!W25+NOVIEMBRE!W25+DICIEMBRE!W25</f>
        <v>0</v>
      </c>
      <c r="AF18" s="278">
        <f>OCTUBRE!AA25+NOVIEMBRE!AA25+DICIEMBRE!AA25</f>
        <v>0</v>
      </c>
      <c r="AG18" s="278">
        <f t="shared" si="10"/>
        <v>0</v>
      </c>
      <c r="AH18" s="278">
        <f>OCTUBRE!B90+NOVIEMBRE!B90+DICIEMBRE!B90</f>
        <v>0</v>
      </c>
      <c r="AI18" s="279" t="str">
        <f t="shared" si="11"/>
        <v>-</v>
      </c>
    </row>
    <row r="19" spans="2:35" hidden="1" x14ac:dyDescent="0.25">
      <c r="B19" s="291" t="s">
        <v>54</v>
      </c>
      <c r="C19" s="278">
        <f t="shared" si="0"/>
        <v>0</v>
      </c>
      <c r="D19" s="278">
        <f t="shared" si="0"/>
        <v>0</v>
      </c>
      <c r="E19" s="278">
        <f t="shared" si="1"/>
        <v>0</v>
      </c>
      <c r="F19" s="278">
        <f t="shared" si="2"/>
        <v>0</v>
      </c>
      <c r="G19" s="279" t="str">
        <f t="shared" si="3"/>
        <v>-</v>
      </c>
      <c r="I19" s="291" t="s">
        <v>54</v>
      </c>
      <c r="J19" s="278">
        <f>ENERO!W26+FEBRERO!W26+MARZO!W26</f>
        <v>0</v>
      </c>
      <c r="K19" s="278">
        <f>ENERO!AA26+FEBRERO!AA26+MARZO!AA26</f>
        <v>0</v>
      </c>
      <c r="L19" s="278">
        <f t="shared" si="4"/>
        <v>0</v>
      </c>
      <c r="M19" s="278">
        <f>ENERO!B91+FEBRERO!B91+MARZO!B91</f>
        <v>0</v>
      </c>
      <c r="N19" s="279" t="str">
        <f t="shared" si="5"/>
        <v>-</v>
      </c>
      <c r="P19" s="291" t="s">
        <v>54</v>
      </c>
      <c r="Q19" s="278">
        <f>ABRIL!W26+MAYO!W26+JUNIO!W26</f>
        <v>0</v>
      </c>
      <c r="R19" s="278">
        <f>ABRIL!AA26+MAYO!AA26+JUNIO!AA26</f>
        <v>0</v>
      </c>
      <c r="S19" s="278">
        <f t="shared" si="6"/>
        <v>0</v>
      </c>
      <c r="T19" s="278">
        <f>ABRIL!B91+MAYO!B91+JUNIO!B91</f>
        <v>0</v>
      </c>
      <c r="U19" s="279" t="str">
        <f t="shared" si="7"/>
        <v>-</v>
      </c>
      <c r="W19" s="291" t="s">
        <v>54</v>
      </c>
      <c r="X19" s="278">
        <f>JULIO!W26+AGOSTO!W26+SEPTIEMBRE!W26</f>
        <v>0</v>
      </c>
      <c r="Y19" s="278">
        <f>JULIO!AA26+AGOSTO!AA26+SEPTIEMBRE!AA26</f>
        <v>0</v>
      </c>
      <c r="Z19" s="278">
        <f t="shared" si="8"/>
        <v>0</v>
      </c>
      <c r="AA19" s="278">
        <f>JULIO!B91+AGOSTO!B91+SEPTIEMBRE!B91</f>
        <v>0</v>
      </c>
      <c r="AB19" s="279" t="str">
        <f t="shared" si="9"/>
        <v>-</v>
      </c>
      <c r="AD19" s="291" t="s">
        <v>54</v>
      </c>
      <c r="AE19" s="278">
        <f>OCTUBRE!W26+NOVIEMBRE!W26+DICIEMBRE!W26</f>
        <v>0</v>
      </c>
      <c r="AF19" s="278">
        <f>OCTUBRE!AA26+NOVIEMBRE!AA26+DICIEMBRE!AA26</f>
        <v>0</v>
      </c>
      <c r="AG19" s="278">
        <f t="shared" si="10"/>
        <v>0</v>
      </c>
      <c r="AH19" s="278">
        <f>OCTUBRE!B91+NOVIEMBRE!B91+DICIEMBRE!B91</f>
        <v>0</v>
      </c>
      <c r="AI19" s="279" t="str">
        <f t="shared" si="11"/>
        <v>-</v>
      </c>
    </row>
    <row r="20" spans="2:35" hidden="1" x14ac:dyDescent="0.25">
      <c r="B20" s="291" t="s">
        <v>55</v>
      </c>
      <c r="C20" s="278">
        <f t="shared" si="0"/>
        <v>0</v>
      </c>
      <c r="D20" s="278">
        <f t="shared" si="0"/>
        <v>0</v>
      </c>
      <c r="E20" s="278">
        <f t="shared" si="1"/>
        <v>0</v>
      </c>
      <c r="F20" s="278">
        <f t="shared" si="2"/>
        <v>0</v>
      </c>
      <c r="G20" s="279" t="str">
        <f t="shared" si="3"/>
        <v>-</v>
      </c>
      <c r="I20" s="291" t="s">
        <v>55</v>
      </c>
      <c r="J20" s="278">
        <f>ENERO!W27+FEBRERO!W27+MARZO!W27</f>
        <v>0</v>
      </c>
      <c r="K20" s="278">
        <f>ENERO!AA27+FEBRERO!AA27+MARZO!AA27</f>
        <v>0</v>
      </c>
      <c r="L20" s="278">
        <f t="shared" si="4"/>
        <v>0</v>
      </c>
      <c r="M20" s="278">
        <f>ENERO!B92+FEBRERO!B92+MARZO!B92</f>
        <v>0</v>
      </c>
      <c r="N20" s="279" t="str">
        <f t="shared" si="5"/>
        <v>-</v>
      </c>
      <c r="P20" s="291" t="s">
        <v>55</v>
      </c>
      <c r="Q20" s="278">
        <f>ABRIL!W27+MAYO!W27+JUNIO!W27</f>
        <v>0</v>
      </c>
      <c r="R20" s="278">
        <f>ABRIL!AA27+MAYO!AA27+JUNIO!AA27</f>
        <v>0</v>
      </c>
      <c r="S20" s="278">
        <f t="shared" si="6"/>
        <v>0</v>
      </c>
      <c r="T20" s="278">
        <f>ABRIL!B92+MAYO!B92+JUNIO!B92</f>
        <v>0</v>
      </c>
      <c r="U20" s="279" t="str">
        <f t="shared" si="7"/>
        <v>-</v>
      </c>
      <c r="W20" s="291" t="s">
        <v>55</v>
      </c>
      <c r="X20" s="278">
        <f>JULIO!W27+AGOSTO!W27+SEPTIEMBRE!W27</f>
        <v>0</v>
      </c>
      <c r="Y20" s="278">
        <f>JULIO!AA27+AGOSTO!AA27+SEPTIEMBRE!AA27</f>
        <v>0</v>
      </c>
      <c r="Z20" s="278">
        <f t="shared" si="8"/>
        <v>0</v>
      </c>
      <c r="AA20" s="278">
        <f>JULIO!B92+AGOSTO!B92+SEPTIEMBRE!B92</f>
        <v>0</v>
      </c>
      <c r="AB20" s="279" t="str">
        <f t="shared" si="9"/>
        <v>-</v>
      </c>
      <c r="AD20" s="291" t="s">
        <v>55</v>
      </c>
      <c r="AE20" s="278">
        <f>OCTUBRE!W27+NOVIEMBRE!W27+DICIEMBRE!W27</f>
        <v>0</v>
      </c>
      <c r="AF20" s="278">
        <f>OCTUBRE!AA27+NOVIEMBRE!AA27+DICIEMBRE!AA27</f>
        <v>0</v>
      </c>
      <c r="AG20" s="278">
        <f t="shared" si="10"/>
        <v>0</v>
      </c>
      <c r="AH20" s="278">
        <f>OCTUBRE!B92+NOVIEMBRE!B92+DICIEMBRE!B92</f>
        <v>0</v>
      </c>
      <c r="AI20" s="279" t="str">
        <f t="shared" si="11"/>
        <v>-</v>
      </c>
    </row>
    <row r="21" spans="2:35" hidden="1" x14ac:dyDescent="0.25">
      <c r="B21" s="291" t="s">
        <v>56</v>
      </c>
      <c r="C21" s="278">
        <f t="shared" si="0"/>
        <v>0</v>
      </c>
      <c r="D21" s="278">
        <f t="shared" si="0"/>
        <v>0</v>
      </c>
      <c r="E21" s="278">
        <f t="shared" si="1"/>
        <v>0</v>
      </c>
      <c r="F21" s="278">
        <f t="shared" si="2"/>
        <v>0</v>
      </c>
      <c r="G21" s="279" t="str">
        <f t="shared" si="3"/>
        <v>-</v>
      </c>
      <c r="I21" s="291" t="s">
        <v>56</v>
      </c>
      <c r="J21" s="278">
        <f>ENERO!W28+FEBRERO!W28+MARZO!W28</f>
        <v>0</v>
      </c>
      <c r="K21" s="278">
        <f>ENERO!AA28+FEBRERO!AA28+MARZO!AA28</f>
        <v>0</v>
      </c>
      <c r="L21" s="278">
        <f t="shared" si="4"/>
        <v>0</v>
      </c>
      <c r="M21" s="278">
        <f>ENERO!B93+FEBRERO!B93+MARZO!B93</f>
        <v>0</v>
      </c>
      <c r="N21" s="279" t="str">
        <f t="shared" si="5"/>
        <v>-</v>
      </c>
      <c r="P21" s="291" t="s">
        <v>56</v>
      </c>
      <c r="Q21" s="278">
        <f>ABRIL!W28+MAYO!W28+JUNIO!W28</f>
        <v>0</v>
      </c>
      <c r="R21" s="278">
        <f>ABRIL!AA28+MAYO!AA28+JUNIO!AA28</f>
        <v>0</v>
      </c>
      <c r="S21" s="278">
        <f t="shared" si="6"/>
        <v>0</v>
      </c>
      <c r="T21" s="278">
        <f>ABRIL!B93+MAYO!B93+JUNIO!B93</f>
        <v>0</v>
      </c>
      <c r="U21" s="279" t="str">
        <f t="shared" si="7"/>
        <v>-</v>
      </c>
      <c r="W21" s="291" t="s">
        <v>56</v>
      </c>
      <c r="X21" s="278">
        <f>JULIO!W28+AGOSTO!W28+SEPTIEMBRE!W28</f>
        <v>0</v>
      </c>
      <c r="Y21" s="278">
        <f>JULIO!AA28+AGOSTO!AA28+SEPTIEMBRE!AA28</f>
        <v>0</v>
      </c>
      <c r="Z21" s="278">
        <f t="shared" si="8"/>
        <v>0</v>
      </c>
      <c r="AA21" s="278">
        <f>JULIO!B93+AGOSTO!B93+SEPTIEMBRE!B93</f>
        <v>0</v>
      </c>
      <c r="AB21" s="279" t="str">
        <f t="shared" si="9"/>
        <v>-</v>
      </c>
      <c r="AD21" s="291" t="s">
        <v>56</v>
      </c>
      <c r="AE21" s="278">
        <f>OCTUBRE!W28+NOVIEMBRE!W28+DICIEMBRE!W28</f>
        <v>0</v>
      </c>
      <c r="AF21" s="278">
        <f>OCTUBRE!AA28+NOVIEMBRE!AA28+DICIEMBRE!AA28</f>
        <v>0</v>
      </c>
      <c r="AG21" s="278">
        <f t="shared" si="10"/>
        <v>0</v>
      </c>
      <c r="AH21" s="278">
        <f>OCTUBRE!B93+NOVIEMBRE!B93+DICIEMBRE!B93</f>
        <v>0</v>
      </c>
      <c r="AI21" s="279" t="str">
        <f t="shared" si="11"/>
        <v>-</v>
      </c>
    </row>
    <row r="22" spans="2:35" hidden="1" x14ac:dyDescent="0.25">
      <c r="B22" s="291" t="s">
        <v>57</v>
      </c>
      <c r="C22" s="278">
        <f t="shared" si="0"/>
        <v>0</v>
      </c>
      <c r="D22" s="278">
        <f t="shared" si="0"/>
        <v>0</v>
      </c>
      <c r="E22" s="278">
        <f t="shared" si="1"/>
        <v>0</v>
      </c>
      <c r="F22" s="278">
        <f t="shared" si="2"/>
        <v>0</v>
      </c>
      <c r="G22" s="279" t="str">
        <f t="shared" si="3"/>
        <v>-</v>
      </c>
      <c r="I22" s="291" t="s">
        <v>57</v>
      </c>
      <c r="J22" s="278">
        <f>ENERO!W29+FEBRERO!W29+MARZO!W29</f>
        <v>0</v>
      </c>
      <c r="K22" s="278">
        <f>ENERO!AA29+FEBRERO!AA29+MARZO!AA29</f>
        <v>0</v>
      </c>
      <c r="L22" s="278">
        <f t="shared" si="4"/>
        <v>0</v>
      </c>
      <c r="M22" s="278">
        <f>ENERO!B94+FEBRERO!B94+MARZO!B94</f>
        <v>0</v>
      </c>
      <c r="N22" s="279" t="str">
        <f t="shared" si="5"/>
        <v>-</v>
      </c>
      <c r="P22" s="291" t="s">
        <v>57</v>
      </c>
      <c r="Q22" s="278">
        <f>ABRIL!W29+MAYO!W29+JUNIO!W29</f>
        <v>0</v>
      </c>
      <c r="R22" s="278">
        <f>ABRIL!AA29+MAYO!AA29+JUNIO!AA29</f>
        <v>0</v>
      </c>
      <c r="S22" s="278">
        <f t="shared" si="6"/>
        <v>0</v>
      </c>
      <c r="T22" s="278">
        <f>ABRIL!B94+MAYO!B94+JUNIO!B94</f>
        <v>0</v>
      </c>
      <c r="U22" s="279" t="str">
        <f t="shared" si="7"/>
        <v>-</v>
      </c>
      <c r="W22" s="291" t="s">
        <v>57</v>
      </c>
      <c r="X22" s="278">
        <f>JULIO!W29+AGOSTO!W29+SEPTIEMBRE!W29</f>
        <v>0</v>
      </c>
      <c r="Y22" s="278">
        <f>JULIO!AA29+AGOSTO!AA29+SEPTIEMBRE!AA29</f>
        <v>0</v>
      </c>
      <c r="Z22" s="278">
        <f t="shared" si="8"/>
        <v>0</v>
      </c>
      <c r="AA22" s="278">
        <f>JULIO!B94+AGOSTO!B94+SEPTIEMBRE!B94</f>
        <v>0</v>
      </c>
      <c r="AB22" s="279" t="str">
        <f t="shared" si="9"/>
        <v>-</v>
      </c>
      <c r="AD22" s="291" t="s">
        <v>57</v>
      </c>
      <c r="AE22" s="278">
        <f>OCTUBRE!W29+NOVIEMBRE!W29+DICIEMBRE!W29</f>
        <v>0</v>
      </c>
      <c r="AF22" s="278">
        <f>OCTUBRE!AA29+NOVIEMBRE!AA29+DICIEMBRE!AA29</f>
        <v>0</v>
      </c>
      <c r="AG22" s="278">
        <f t="shared" si="10"/>
        <v>0</v>
      </c>
      <c r="AH22" s="278">
        <f>OCTUBRE!B94+NOVIEMBRE!B94+DICIEMBRE!B94</f>
        <v>0</v>
      </c>
      <c r="AI22" s="279" t="str">
        <f t="shared" si="11"/>
        <v>-</v>
      </c>
    </row>
    <row r="23" spans="2:35" hidden="1" x14ac:dyDescent="0.25">
      <c r="B23" s="291" t="s">
        <v>58</v>
      </c>
      <c r="C23" s="278">
        <f t="shared" si="0"/>
        <v>0</v>
      </c>
      <c r="D23" s="278">
        <f t="shared" si="0"/>
        <v>0</v>
      </c>
      <c r="E23" s="278">
        <f t="shared" si="1"/>
        <v>0</v>
      </c>
      <c r="F23" s="278">
        <f t="shared" si="2"/>
        <v>0</v>
      </c>
      <c r="G23" s="279" t="str">
        <f t="shared" si="3"/>
        <v>-</v>
      </c>
      <c r="I23" s="291" t="s">
        <v>58</v>
      </c>
      <c r="J23" s="278">
        <f>ENERO!W30+FEBRERO!W30+MARZO!W30</f>
        <v>0</v>
      </c>
      <c r="K23" s="278">
        <f>ENERO!AA30+FEBRERO!AA30+MARZO!AA30</f>
        <v>0</v>
      </c>
      <c r="L23" s="278">
        <f t="shared" si="4"/>
        <v>0</v>
      </c>
      <c r="M23" s="278">
        <f>ENERO!B95+FEBRERO!B95+MARZO!B95</f>
        <v>0</v>
      </c>
      <c r="N23" s="279" t="str">
        <f t="shared" si="5"/>
        <v>-</v>
      </c>
      <c r="P23" s="291" t="s">
        <v>58</v>
      </c>
      <c r="Q23" s="278">
        <f>ABRIL!W30+MAYO!W30+JUNIO!W30</f>
        <v>0</v>
      </c>
      <c r="R23" s="278">
        <f>ABRIL!AA30+MAYO!AA30+JUNIO!AA30</f>
        <v>0</v>
      </c>
      <c r="S23" s="278">
        <f t="shared" si="6"/>
        <v>0</v>
      </c>
      <c r="T23" s="278">
        <f>ABRIL!B95+MAYO!B95+JUNIO!B95</f>
        <v>0</v>
      </c>
      <c r="U23" s="279" t="str">
        <f t="shared" si="7"/>
        <v>-</v>
      </c>
      <c r="W23" s="291" t="s">
        <v>58</v>
      </c>
      <c r="X23" s="278">
        <f>JULIO!W30+AGOSTO!W30+SEPTIEMBRE!W30</f>
        <v>0</v>
      </c>
      <c r="Y23" s="278">
        <f>JULIO!AA30+AGOSTO!AA30+SEPTIEMBRE!AA30</f>
        <v>0</v>
      </c>
      <c r="Z23" s="278">
        <f t="shared" si="8"/>
        <v>0</v>
      </c>
      <c r="AA23" s="278">
        <f>JULIO!B95+AGOSTO!B95+SEPTIEMBRE!B95</f>
        <v>0</v>
      </c>
      <c r="AB23" s="279" t="str">
        <f t="shared" si="9"/>
        <v>-</v>
      </c>
      <c r="AD23" s="291" t="s">
        <v>58</v>
      </c>
      <c r="AE23" s="278">
        <f>OCTUBRE!W30+NOVIEMBRE!W30+DICIEMBRE!W30</f>
        <v>0</v>
      </c>
      <c r="AF23" s="278">
        <f>OCTUBRE!AA30+NOVIEMBRE!AA30+DICIEMBRE!AA30</f>
        <v>0</v>
      </c>
      <c r="AG23" s="278">
        <f t="shared" si="10"/>
        <v>0</v>
      </c>
      <c r="AH23" s="278">
        <f>OCTUBRE!B95+NOVIEMBRE!B95+DICIEMBRE!B95</f>
        <v>0</v>
      </c>
      <c r="AI23" s="279" t="str">
        <f t="shared" si="11"/>
        <v>-</v>
      </c>
    </row>
    <row r="24" spans="2:35" x14ac:dyDescent="0.25">
      <c r="B24" s="291" t="s">
        <v>59</v>
      </c>
      <c r="C24" s="278">
        <f t="shared" si="0"/>
        <v>104</v>
      </c>
      <c r="D24" s="278">
        <f t="shared" si="0"/>
        <v>673</v>
      </c>
      <c r="E24" s="278">
        <f t="shared" si="1"/>
        <v>777</v>
      </c>
      <c r="F24" s="278">
        <f t="shared" si="2"/>
        <v>0</v>
      </c>
      <c r="G24" s="279">
        <f t="shared" si="3"/>
        <v>0</v>
      </c>
      <c r="I24" s="291" t="s">
        <v>59</v>
      </c>
      <c r="J24" s="278">
        <f>ENERO!W31+FEBRERO!W31+MARZO!W31</f>
        <v>27</v>
      </c>
      <c r="K24" s="278">
        <f>ENERO!AA31+FEBRERO!AA31+MARZO!AA31</f>
        <v>210</v>
      </c>
      <c r="L24" s="278">
        <f t="shared" si="4"/>
        <v>237</v>
      </c>
      <c r="M24" s="278">
        <f>ENERO!B96+FEBRERO!B96+MARZO!B96</f>
        <v>0</v>
      </c>
      <c r="N24" s="279">
        <f t="shared" si="5"/>
        <v>0</v>
      </c>
      <c r="P24" s="291" t="s">
        <v>59</v>
      </c>
      <c r="Q24" s="278">
        <f>ABRIL!W31+MAYO!W31+JUNIO!W31</f>
        <v>23</v>
      </c>
      <c r="R24" s="278">
        <f>ABRIL!AA31+MAYO!AA31+JUNIO!AA31</f>
        <v>116</v>
      </c>
      <c r="S24" s="278">
        <f t="shared" si="6"/>
        <v>139</v>
      </c>
      <c r="T24" s="278">
        <f>ABRIL!B96+MAYO!B96+JUNIO!B96</f>
        <v>0</v>
      </c>
      <c r="U24" s="279">
        <f t="shared" si="7"/>
        <v>0</v>
      </c>
      <c r="W24" s="291" t="s">
        <v>59</v>
      </c>
      <c r="X24" s="278">
        <f>JULIO!W31+AGOSTO!W31+SEPTIEMBRE!W31</f>
        <v>13</v>
      </c>
      <c r="Y24" s="278">
        <f>JULIO!AA31+AGOSTO!AA31+SEPTIEMBRE!AA31</f>
        <v>135</v>
      </c>
      <c r="Z24" s="278">
        <f t="shared" si="8"/>
        <v>148</v>
      </c>
      <c r="AA24" s="278">
        <f>JULIO!B96+AGOSTO!B96+SEPTIEMBRE!B96</f>
        <v>0</v>
      </c>
      <c r="AB24" s="279">
        <f t="shared" si="9"/>
        <v>0</v>
      </c>
      <c r="AD24" s="291" t="s">
        <v>59</v>
      </c>
      <c r="AE24" s="278">
        <f>OCTUBRE!W31+NOVIEMBRE!W31+DICIEMBRE!W31</f>
        <v>41</v>
      </c>
      <c r="AF24" s="278">
        <f>OCTUBRE!AA31+NOVIEMBRE!AA31+DICIEMBRE!AA31</f>
        <v>212</v>
      </c>
      <c r="AG24" s="278">
        <f t="shared" si="10"/>
        <v>253</v>
      </c>
      <c r="AH24" s="278">
        <f>OCTUBRE!B96+NOVIEMBRE!B96+DICIEMBRE!B96</f>
        <v>0</v>
      </c>
      <c r="AI24" s="279">
        <f t="shared" si="11"/>
        <v>0</v>
      </c>
    </row>
    <row r="25" spans="2:35" hidden="1" x14ac:dyDescent="0.25">
      <c r="B25" s="291" t="s">
        <v>60</v>
      </c>
      <c r="C25" s="278">
        <f t="shared" si="0"/>
        <v>0</v>
      </c>
      <c r="D25" s="278">
        <f t="shared" si="0"/>
        <v>0</v>
      </c>
      <c r="E25" s="278">
        <f t="shared" si="1"/>
        <v>0</v>
      </c>
      <c r="F25" s="278">
        <f t="shared" si="2"/>
        <v>0</v>
      </c>
      <c r="G25" s="279" t="str">
        <f t="shared" si="3"/>
        <v>-</v>
      </c>
      <c r="I25" s="291" t="s">
        <v>60</v>
      </c>
      <c r="J25" s="278">
        <f>ENERO!W32+FEBRERO!W32+MARZO!W32</f>
        <v>0</v>
      </c>
      <c r="K25" s="278">
        <f>ENERO!AA32+FEBRERO!AA32+MARZO!AA32</f>
        <v>0</v>
      </c>
      <c r="L25" s="278">
        <f t="shared" si="4"/>
        <v>0</v>
      </c>
      <c r="M25" s="278">
        <f>ENERO!B97+FEBRERO!B97+MARZO!B97</f>
        <v>0</v>
      </c>
      <c r="N25" s="279" t="str">
        <f t="shared" si="5"/>
        <v>-</v>
      </c>
      <c r="P25" s="291" t="s">
        <v>60</v>
      </c>
      <c r="Q25" s="278">
        <f>ABRIL!W32+MAYO!W32+JUNIO!W32</f>
        <v>0</v>
      </c>
      <c r="R25" s="278">
        <f>ABRIL!AA32+MAYO!AA32+JUNIO!AA32</f>
        <v>0</v>
      </c>
      <c r="S25" s="278">
        <f t="shared" si="6"/>
        <v>0</v>
      </c>
      <c r="T25" s="278">
        <f>ABRIL!B97+MAYO!B97+JUNIO!B97</f>
        <v>0</v>
      </c>
      <c r="U25" s="279" t="str">
        <f t="shared" si="7"/>
        <v>-</v>
      </c>
      <c r="W25" s="291" t="s">
        <v>60</v>
      </c>
      <c r="X25" s="278">
        <f>JULIO!W32+AGOSTO!W32+SEPTIEMBRE!W32</f>
        <v>0</v>
      </c>
      <c r="Y25" s="278">
        <f>JULIO!AA32+AGOSTO!AA32+SEPTIEMBRE!AA32</f>
        <v>0</v>
      </c>
      <c r="Z25" s="278">
        <f t="shared" si="8"/>
        <v>0</v>
      </c>
      <c r="AA25" s="278">
        <f>JULIO!B97+AGOSTO!B97+SEPTIEMBRE!B97</f>
        <v>0</v>
      </c>
      <c r="AB25" s="279" t="str">
        <f t="shared" si="9"/>
        <v>-</v>
      </c>
      <c r="AD25" s="291" t="s">
        <v>60</v>
      </c>
      <c r="AE25" s="278">
        <f>OCTUBRE!W32+NOVIEMBRE!W32+DICIEMBRE!W32</f>
        <v>0</v>
      </c>
      <c r="AF25" s="278">
        <f>OCTUBRE!AA32+NOVIEMBRE!AA32+DICIEMBRE!AA32</f>
        <v>0</v>
      </c>
      <c r="AG25" s="278">
        <f t="shared" si="10"/>
        <v>0</v>
      </c>
      <c r="AH25" s="278">
        <f>OCTUBRE!B97+NOVIEMBRE!B97+DICIEMBRE!B97</f>
        <v>0</v>
      </c>
      <c r="AI25" s="279" t="str">
        <f t="shared" si="11"/>
        <v>-</v>
      </c>
    </row>
    <row r="26" spans="2:35" hidden="1" x14ac:dyDescent="0.25">
      <c r="B26" s="291" t="s">
        <v>61</v>
      </c>
      <c r="C26" s="278">
        <f t="shared" si="0"/>
        <v>0</v>
      </c>
      <c r="D26" s="278">
        <f t="shared" si="0"/>
        <v>0</v>
      </c>
      <c r="E26" s="278">
        <f t="shared" si="1"/>
        <v>0</v>
      </c>
      <c r="F26" s="278">
        <f t="shared" si="2"/>
        <v>0</v>
      </c>
      <c r="G26" s="279" t="str">
        <f t="shared" si="3"/>
        <v>-</v>
      </c>
      <c r="I26" s="291" t="s">
        <v>61</v>
      </c>
      <c r="J26" s="278">
        <f>ENERO!W33+FEBRERO!W33+MARZO!W33</f>
        <v>0</v>
      </c>
      <c r="K26" s="278">
        <f>ENERO!AA33+FEBRERO!AA33+MARZO!AA33</f>
        <v>0</v>
      </c>
      <c r="L26" s="278">
        <f t="shared" si="4"/>
        <v>0</v>
      </c>
      <c r="M26" s="278">
        <f>ENERO!B98+FEBRERO!B98+MARZO!B98</f>
        <v>0</v>
      </c>
      <c r="N26" s="279" t="str">
        <f t="shared" si="5"/>
        <v>-</v>
      </c>
      <c r="P26" s="291" t="s">
        <v>61</v>
      </c>
      <c r="Q26" s="278">
        <f>ABRIL!W33+MAYO!W33+JUNIO!W33</f>
        <v>0</v>
      </c>
      <c r="R26" s="278">
        <f>ABRIL!AA33+MAYO!AA33+JUNIO!AA33</f>
        <v>0</v>
      </c>
      <c r="S26" s="278">
        <f t="shared" si="6"/>
        <v>0</v>
      </c>
      <c r="T26" s="278">
        <f>ABRIL!B98+MAYO!B98+JUNIO!B98</f>
        <v>0</v>
      </c>
      <c r="U26" s="279" t="str">
        <f t="shared" si="7"/>
        <v>-</v>
      </c>
      <c r="W26" s="291" t="s">
        <v>61</v>
      </c>
      <c r="X26" s="278">
        <f>JULIO!W33+AGOSTO!W33+SEPTIEMBRE!W33</f>
        <v>0</v>
      </c>
      <c r="Y26" s="278">
        <f>JULIO!AA33+AGOSTO!AA33+SEPTIEMBRE!AA33</f>
        <v>0</v>
      </c>
      <c r="Z26" s="278">
        <f t="shared" si="8"/>
        <v>0</v>
      </c>
      <c r="AA26" s="278">
        <f>JULIO!B98+AGOSTO!B98+SEPTIEMBRE!B98</f>
        <v>0</v>
      </c>
      <c r="AB26" s="279" t="str">
        <f t="shared" si="9"/>
        <v>-</v>
      </c>
      <c r="AD26" s="291" t="s">
        <v>61</v>
      </c>
      <c r="AE26" s="278">
        <f>OCTUBRE!W33+NOVIEMBRE!W33+DICIEMBRE!W33</f>
        <v>0</v>
      </c>
      <c r="AF26" s="278">
        <f>OCTUBRE!AA33+NOVIEMBRE!AA33+DICIEMBRE!AA33</f>
        <v>0</v>
      </c>
      <c r="AG26" s="278">
        <f t="shared" si="10"/>
        <v>0</v>
      </c>
      <c r="AH26" s="278">
        <f>OCTUBRE!B98+NOVIEMBRE!B98+DICIEMBRE!B98</f>
        <v>0</v>
      </c>
      <c r="AI26" s="279" t="str">
        <f t="shared" si="11"/>
        <v>-</v>
      </c>
    </row>
    <row r="27" spans="2:35" hidden="1" x14ac:dyDescent="0.25">
      <c r="B27" s="291" t="s">
        <v>62</v>
      </c>
      <c r="C27" s="278">
        <f t="shared" si="0"/>
        <v>0</v>
      </c>
      <c r="D27" s="278">
        <f t="shared" si="0"/>
        <v>0</v>
      </c>
      <c r="E27" s="278">
        <f t="shared" si="1"/>
        <v>0</v>
      </c>
      <c r="F27" s="278">
        <f t="shared" si="2"/>
        <v>0</v>
      </c>
      <c r="G27" s="279" t="str">
        <f t="shared" si="3"/>
        <v>-</v>
      </c>
      <c r="I27" s="291" t="s">
        <v>62</v>
      </c>
      <c r="J27" s="278">
        <f>ENERO!W34+FEBRERO!W34+MARZO!W34</f>
        <v>0</v>
      </c>
      <c r="K27" s="278">
        <f>ENERO!AA34+FEBRERO!AA34+MARZO!AA34</f>
        <v>0</v>
      </c>
      <c r="L27" s="278">
        <f t="shared" si="4"/>
        <v>0</v>
      </c>
      <c r="M27" s="278">
        <f>ENERO!B99+FEBRERO!B99+MARZO!B99</f>
        <v>0</v>
      </c>
      <c r="N27" s="279" t="str">
        <f t="shared" si="5"/>
        <v>-</v>
      </c>
      <c r="P27" s="291" t="s">
        <v>62</v>
      </c>
      <c r="Q27" s="278">
        <f>ABRIL!W34+MAYO!W34+JUNIO!W34</f>
        <v>0</v>
      </c>
      <c r="R27" s="278">
        <f>ABRIL!AA34+MAYO!AA34+JUNIO!AA34</f>
        <v>0</v>
      </c>
      <c r="S27" s="278">
        <f t="shared" si="6"/>
        <v>0</v>
      </c>
      <c r="T27" s="278">
        <f>ABRIL!B99+MAYO!B99+JUNIO!B99</f>
        <v>0</v>
      </c>
      <c r="U27" s="279" t="str">
        <f t="shared" si="7"/>
        <v>-</v>
      </c>
      <c r="W27" s="291" t="s">
        <v>62</v>
      </c>
      <c r="X27" s="278">
        <f>JULIO!W34+AGOSTO!W34+SEPTIEMBRE!W34</f>
        <v>0</v>
      </c>
      <c r="Y27" s="278">
        <f>JULIO!AA34+AGOSTO!AA34+SEPTIEMBRE!AA34</f>
        <v>0</v>
      </c>
      <c r="Z27" s="278">
        <f t="shared" si="8"/>
        <v>0</v>
      </c>
      <c r="AA27" s="278">
        <f>JULIO!B99+AGOSTO!B99+SEPTIEMBRE!B99</f>
        <v>0</v>
      </c>
      <c r="AB27" s="279" t="str">
        <f t="shared" si="9"/>
        <v>-</v>
      </c>
      <c r="AD27" s="291" t="s">
        <v>62</v>
      </c>
      <c r="AE27" s="278">
        <f>OCTUBRE!W34+NOVIEMBRE!W34+DICIEMBRE!W34</f>
        <v>0</v>
      </c>
      <c r="AF27" s="278">
        <f>OCTUBRE!AA34+NOVIEMBRE!AA34+DICIEMBRE!AA34</f>
        <v>0</v>
      </c>
      <c r="AG27" s="278">
        <f t="shared" si="10"/>
        <v>0</v>
      </c>
      <c r="AH27" s="278">
        <f>OCTUBRE!B99+NOVIEMBRE!B99+DICIEMBRE!B99</f>
        <v>0</v>
      </c>
      <c r="AI27" s="279" t="str">
        <f t="shared" si="11"/>
        <v>-</v>
      </c>
    </row>
    <row r="28" spans="2:35" hidden="1" x14ac:dyDescent="0.25">
      <c r="B28" s="291" t="s">
        <v>63</v>
      </c>
      <c r="C28" s="278">
        <f t="shared" si="0"/>
        <v>0</v>
      </c>
      <c r="D28" s="278">
        <f t="shared" si="0"/>
        <v>0</v>
      </c>
      <c r="E28" s="278">
        <f t="shared" si="1"/>
        <v>0</v>
      </c>
      <c r="F28" s="278">
        <f t="shared" si="2"/>
        <v>0</v>
      </c>
      <c r="G28" s="279" t="str">
        <f t="shared" si="3"/>
        <v>-</v>
      </c>
      <c r="I28" s="291" t="s">
        <v>63</v>
      </c>
      <c r="J28" s="278">
        <f>ENERO!W35+FEBRERO!W35+MARZO!W35</f>
        <v>0</v>
      </c>
      <c r="K28" s="278">
        <f>ENERO!AA35+FEBRERO!AA35+MARZO!AA35</f>
        <v>0</v>
      </c>
      <c r="L28" s="278">
        <f t="shared" si="4"/>
        <v>0</v>
      </c>
      <c r="M28" s="278">
        <f>ENERO!B100+FEBRERO!B100+MARZO!B100</f>
        <v>0</v>
      </c>
      <c r="N28" s="279" t="str">
        <f t="shared" si="5"/>
        <v>-</v>
      </c>
      <c r="P28" s="291" t="s">
        <v>63</v>
      </c>
      <c r="Q28" s="278">
        <f>ABRIL!W35+MAYO!W35+JUNIO!W35</f>
        <v>0</v>
      </c>
      <c r="R28" s="278">
        <f>ABRIL!AA35+MAYO!AA35+JUNIO!AA35</f>
        <v>0</v>
      </c>
      <c r="S28" s="278">
        <f t="shared" si="6"/>
        <v>0</v>
      </c>
      <c r="T28" s="278">
        <f>ABRIL!B100+MAYO!B100+JUNIO!B100</f>
        <v>0</v>
      </c>
      <c r="U28" s="279" t="str">
        <f t="shared" si="7"/>
        <v>-</v>
      </c>
      <c r="W28" s="291" t="s">
        <v>63</v>
      </c>
      <c r="X28" s="278">
        <f>JULIO!W35+AGOSTO!W35+SEPTIEMBRE!W35</f>
        <v>0</v>
      </c>
      <c r="Y28" s="278">
        <f>JULIO!AA35+AGOSTO!AA35+SEPTIEMBRE!AA35</f>
        <v>0</v>
      </c>
      <c r="Z28" s="278">
        <f t="shared" si="8"/>
        <v>0</v>
      </c>
      <c r="AA28" s="278">
        <f>JULIO!B100+AGOSTO!B100+SEPTIEMBRE!B100</f>
        <v>0</v>
      </c>
      <c r="AB28" s="279" t="str">
        <f t="shared" si="9"/>
        <v>-</v>
      </c>
      <c r="AD28" s="291" t="s">
        <v>63</v>
      </c>
      <c r="AE28" s="278">
        <f>OCTUBRE!W35+NOVIEMBRE!W35+DICIEMBRE!W35</f>
        <v>0</v>
      </c>
      <c r="AF28" s="278">
        <f>OCTUBRE!AA35+NOVIEMBRE!AA35+DICIEMBRE!AA35</f>
        <v>0</v>
      </c>
      <c r="AG28" s="278">
        <f t="shared" si="10"/>
        <v>0</v>
      </c>
      <c r="AH28" s="278">
        <f>OCTUBRE!B100+NOVIEMBRE!B100+DICIEMBRE!B100</f>
        <v>0</v>
      </c>
      <c r="AI28" s="279" t="str">
        <f t="shared" si="11"/>
        <v>-</v>
      </c>
    </row>
    <row r="29" spans="2:35" hidden="1" x14ac:dyDescent="0.25">
      <c r="B29" s="291" t="s">
        <v>64</v>
      </c>
      <c r="C29" s="278">
        <f t="shared" si="0"/>
        <v>0</v>
      </c>
      <c r="D29" s="278">
        <f t="shared" si="0"/>
        <v>0</v>
      </c>
      <c r="E29" s="278">
        <f t="shared" si="1"/>
        <v>0</v>
      </c>
      <c r="F29" s="278">
        <f t="shared" si="2"/>
        <v>0</v>
      </c>
      <c r="G29" s="279" t="str">
        <f t="shared" si="3"/>
        <v>-</v>
      </c>
      <c r="I29" s="291" t="s">
        <v>64</v>
      </c>
      <c r="J29" s="278">
        <f>ENERO!W36+FEBRERO!W36+MARZO!W36</f>
        <v>0</v>
      </c>
      <c r="K29" s="278">
        <f>ENERO!AA36+FEBRERO!AA36+MARZO!AA36</f>
        <v>0</v>
      </c>
      <c r="L29" s="278">
        <f t="shared" si="4"/>
        <v>0</v>
      </c>
      <c r="M29" s="278">
        <f>ENERO!B101+FEBRERO!B101+MARZO!B101</f>
        <v>0</v>
      </c>
      <c r="N29" s="279" t="str">
        <f t="shared" si="5"/>
        <v>-</v>
      </c>
      <c r="P29" s="291" t="s">
        <v>64</v>
      </c>
      <c r="Q29" s="278">
        <f>ABRIL!W36+MAYO!W36+JUNIO!W36</f>
        <v>0</v>
      </c>
      <c r="R29" s="278">
        <f>ABRIL!AA36+MAYO!AA36+JUNIO!AA36</f>
        <v>0</v>
      </c>
      <c r="S29" s="278">
        <f t="shared" si="6"/>
        <v>0</v>
      </c>
      <c r="T29" s="278">
        <f>ABRIL!B101+MAYO!B101+JUNIO!B101</f>
        <v>0</v>
      </c>
      <c r="U29" s="279" t="str">
        <f t="shared" si="7"/>
        <v>-</v>
      </c>
      <c r="W29" s="291" t="s">
        <v>64</v>
      </c>
      <c r="X29" s="278">
        <f>JULIO!W36+AGOSTO!W36+SEPTIEMBRE!W36</f>
        <v>0</v>
      </c>
      <c r="Y29" s="278">
        <f>JULIO!AA36+AGOSTO!AA36+SEPTIEMBRE!AA36</f>
        <v>0</v>
      </c>
      <c r="Z29" s="278">
        <f t="shared" si="8"/>
        <v>0</v>
      </c>
      <c r="AA29" s="278">
        <f>JULIO!B101+AGOSTO!B101+SEPTIEMBRE!B101</f>
        <v>0</v>
      </c>
      <c r="AB29" s="279" t="str">
        <f t="shared" si="9"/>
        <v>-</v>
      </c>
      <c r="AD29" s="291" t="s">
        <v>64</v>
      </c>
      <c r="AE29" s="278">
        <f>OCTUBRE!W36+NOVIEMBRE!W36+DICIEMBRE!W36</f>
        <v>0</v>
      </c>
      <c r="AF29" s="278">
        <f>OCTUBRE!AA36+NOVIEMBRE!AA36+DICIEMBRE!AA36</f>
        <v>0</v>
      </c>
      <c r="AG29" s="278">
        <f t="shared" si="10"/>
        <v>0</v>
      </c>
      <c r="AH29" s="278">
        <f>OCTUBRE!B101+NOVIEMBRE!B101+DICIEMBRE!B101</f>
        <v>0</v>
      </c>
      <c r="AI29" s="279" t="str">
        <f t="shared" si="11"/>
        <v>-</v>
      </c>
    </row>
    <row r="30" spans="2:35" hidden="1" x14ac:dyDescent="0.25">
      <c r="B30" s="291" t="s">
        <v>65</v>
      </c>
      <c r="C30" s="278">
        <f t="shared" si="0"/>
        <v>0</v>
      </c>
      <c r="D30" s="278">
        <f t="shared" si="0"/>
        <v>0</v>
      </c>
      <c r="E30" s="278">
        <f t="shared" si="1"/>
        <v>0</v>
      </c>
      <c r="F30" s="278">
        <f t="shared" si="2"/>
        <v>0</v>
      </c>
      <c r="G30" s="279" t="str">
        <f t="shared" si="3"/>
        <v>-</v>
      </c>
      <c r="I30" s="291" t="s">
        <v>65</v>
      </c>
      <c r="J30" s="278">
        <f>ENERO!W37+FEBRERO!W37+MARZO!W37</f>
        <v>0</v>
      </c>
      <c r="K30" s="278">
        <f>ENERO!AA37+FEBRERO!AA37+MARZO!AA37</f>
        <v>0</v>
      </c>
      <c r="L30" s="278">
        <f t="shared" si="4"/>
        <v>0</v>
      </c>
      <c r="M30" s="278">
        <f>ENERO!B102+FEBRERO!B102+MARZO!B102</f>
        <v>0</v>
      </c>
      <c r="N30" s="279" t="str">
        <f t="shared" si="5"/>
        <v>-</v>
      </c>
      <c r="P30" s="291" t="s">
        <v>65</v>
      </c>
      <c r="Q30" s="278">
        <f>ABRIL!W37+MAYO!W37+JUNIO!W37</f>
        <v>0</v>
      </c>
      <c r="R30" s="278">
        <f>ABRIL!AA37+MAYO!AA37+JUNIO!AA37</f>
        <v>0</v>
      </c>
      <c r="S30" s="278">
        <f t="shared" si="6"/>
        <v>0</v>
      </c>
      <c r="T30" s="278">
        <f>ABRIL!B102+MAYO!B102+JUNIO!B102</f>
        <v>0</v>
      </c>
      <c r="U30" s="279" t="str">
        <f t="shared" si="7"/>
        <v>-</v>
      </c>
      <c r="W30" s="291" t="s">
        <v>65</v>
      </c>
      <c r="X30" s="278">
        <f>JULIO!W37+AGOSTO!W37+SEPTIEMBRE!W37</f>
        <v>0</v>
      </c>
      <c r="Y30" s="278">
        <f>JULIO!AA37+AGOSTO!AA37+SEPTIEMBRE!AA37</f>
        <v>0</v>
      </c>
      <c r="Z30" s="278">
        <f t="shared" si="8"/>
        <v>0</v>
      </c>
      <c r="AA30" s="278">
        <f>JULIO!B102+AGOSTO!B102+SEPTIEMBRE!B102</f>
        <v>0</v>
      </c>
      <c r="AB30" s="279" t="str">
        <f t="shared" si="9"/>
        <v>-</v>
      </c>
      <c r="AD30" s="291" t="s">
        <v>65</v>
      </c>
      <c r="AE30" s="278">
        <f>OCTUBRE!W37+NOVIEMBRE!W37+DICIEMBRE!W37</f>
        <v>0</v>
      </c>
      <c r="AF30" s="278">
        <f>OCTUBRE!AA37+NOVIEMBRE!AA37+DICIEMBRE!AA37</f>
        <v>0</v>
      </c>
      <c r="AG30" s="278">
        <f t="shared" si="10"/>
        <v>0</v>
      </c>
      <c r="AH30" s="278">
        <f>OCTUBRE!B102+NOVIEMBRE!B102+DICIEMBRE!B102</f>
        <v>0</v>
      </c>
      <c r="AI30" s="279" t="str">
        <f t="shared" si="11"/>
        <v>-</v>
      </c>
    </row>
    <row r="31" spans="2:35" x14ac:dyDescent="0.25">
      <c r="B31" s="291" t="s">
        <v>66</v>
      </c>
      <c r="C31" s="278">
        <f t="shared" si="0"/>
        <v>343</v>
      </c>
      <c r="D31" s="278">
        <f t="shared" si="0"/>
        <v>7</v>
      </c>
      <c r="E31" s="278">
        <f t="shared" si="1"/>
        <v>350</v>
      </c>
      <c r="F31" s="278">
        <f t="shared" si="2"/>
        <v>0</v>
      </c>
      <c r="G31" s="279">
        <f t="shared" si="3"/>
        <v>0</v>
      </c>
      <c r="I31" s="291" t="s">
        <v>66</v>
      </c>
      <c r="J31" s="278">
        <f>ENERO!W38+FEBRERO!W38+MARZO!W38</f>
        <v>62</v>
      </c>
      <c r="K31" s="278">
        <f>ENERO!AA38+FEBRERO!AA38+MARZO!AA38</f>
        <v>3</v>
      </c>
      <c r="L31" s="278">
        <f t="shared" si="4"/>
        <v>65</v>
      </c>
      <c r="M31" s="278">
        <f>ENERO!B103+FEBRERO!B103+MARZO!B103</f>
        <v>0</v>
      </c>
      <c r="N31" s="279">
        <f t="shared" si="5"/>
        <v>0</v>
      </c>
      <c r="P31" s="291" t="s">
        <v>66</v>
      </c>
      <c r="Q31" s="278">
        <f>ABRIL!W38+MAYO!W38+JUNIO!W38</f>
        <v>97</v>
      </c>
      <c r="R31" s="278">
        <f>ABRIL!AA38+MAYO!AA38+JUNIO!AA38</f>
        <v>3</v>
      </c>
      <c r="S31" s="278">
        <f t="shared" si="6"/>
        <v>100</v>
      </c>
      <c r="T31" s="278">
        <f>ABRIL!B103+MAYO!B103+JUNIO!B103</f>
        <v>0</v>
      </c>
      <c r="U31" s="279">
        <f t="shared" si="7"/>
        <v>0</v>
      </c>
      <c r="W31" s="291" t="s">
        <v>66</v>
      </c>
      <c r="X31" s="278">
        <f>JULIO!W38+AGOSTO!W38+SEPTIEMBRE!W38</f>
        <v>90</v>
      </c>
      <c r="Y31" s="278">
        <f>JULIO!AA38+AGOSTO!AA38+SEPTIEMBRE!AA38</f>
        <v>1</v>
      </c>
      <c r="Z31" s="278">
        <f t="shared" si="8"/>
        <v>91</v>
      </c>
      <c r="AA31" s="278">
        <f>JULIO!B103+AGOSTO!B103+SEPTIEMBRE!B103</f>
        <v>0</v>
      </c>
      <c r="AB31" s="279">
        <f t="shared" si="9"/>
        <v>0</v>
      </c>
      <c r="AD31" s="291" t="s">
        <v>66</v>
      </c>
      <c r="AE31" s="278">
        <f>OCTUBRE!W38+NOVIEMBRE!W38+DICIEMBRE!W38</f>
        <v>94</v>
      </c>
      <c r="AF31" s="278">
        <f>OCTUBRE!AA38+NOVIEMBRE!AA38+DICIEMBRE!AA38</f>
        <v>0</v>
      </c>
      <c r="AG31" s="278">
        <f t="shared" si="10"/>
        <v>94</v>
      </c>
      <c r="AH31" s="278">
        <f>OCTUBRE!B103+NOVIEMBRE!B103+DICIEMBRE!B103</f>
        <v>0</v>
      </c>
      <c r="AI31" s="279">
        <f t="shared" si="11"/>
        <v>0</v>
      </c>
    </row>
    <row r="32" spans="2:35" x14ac:dyDescent="0.25">
      <c r="B32" s="291" t="s">
        <v>67</v>
      </c>
      <c r="C32" s="278">
        <f t="shared" si="0"/>
        <v>0</v>
      </c>
      <c r="D32" s="278">
        <f t="shared" si="0"/>
        <v>989</v>
      </c>
      <c r="E32" s="278">
        <f t="shared" si="1"/>
        <v>989</v>
      </c>
      <c r="F32" s="278">
        <f t="shared" si="2"/>
        <v>0</v>
      </c>
      <c r="G32" s="279">
        <f t="shared" si="3"/>
        <v>0</v>
      </c>
      <c r="I32" s="291" t="s">
        <v>67</v>
      </c>
      <c r="J32" s="278">
        <f>ENERO!W39+FEBRERO!W39+MARZO!W39</f>
        <v>0</v>
      </c>
      <c r="K32" s="278">
        <f>ENERO!AA39+FEBRERO!AA39+MARZO!AA39</f>
        <v>260</v>
      </c>
      <c r="L32" s="278">
        <f t="shared" si="4"/>
        <v>260</v>
      </c>
      <c r="M32" s="278">
        <f>ENERO!B104+FEBRERO!B104+MARZO!B104</f>
        <v>0</v>
      </c>
      <c r="N32" s="279">
        <f t="shared" si="5"/>
        <v>0</v>
      </c>
      <c r="P32" s="291" t="s">
        <v>67</v>
      </c>
      <c r="Q32" s="278">
        <f>ABRIL!W39+MAYO!W39+JUNIO!W39</f>
        <v>0</v>
      </c>
      <c r="R32" s="278">
        <f>ABRIL!AA39+MAYO!AA39+JUNIO!AA39</f>
        <v>266</v>
      </c>
      <c r="S32" s="278">
        <f t="shared" si="6"/>
        <v>266</v>
      </c>
      <c r="T32" s="278">
        <f>ABRIL!B104+MAYO!B104+JUNIO!B104</f>
        <v>0</v>
      </c>
      <c r="U32" s="279">
        <f t="shared" si="7"/>
        <v>0</v>
      </c>
      <c r="W32" s="291" t="s">
        <v>67</v>
      </c>
      <c r="X32" s="278">
        <f>JULIO!W39+AGOSTO!W39+SEPTIEMBRE!W39</f>
        <v>0</v>
      </c>
      <c r="Y32" s="278">
        <f>JULIO!AA39+AGOSTO!AA39+SEPTIEMBRE!AA39</f>
        <v>219</v>
      </c>
      <c r="Z32" s="278">
        <f t="shared" si="8"/>
        <v>219</v>
      </c>
      <c r="AA32" s="278">
        <f>JULIO!B104+AGOSTO!B104+SEPTIEMBRE!B104</f>
        <v>0</v>
      </c>
      <c r="AB32" s="279">
        <f t="shared" si="9"/>
        <v>0</v>
      </c>
      <c r="AD32" s="291" t="s">
        <v>67</v>
      </c>
      <c r="AE32" s="278">
        <f>OCTUBRE!W39+NOVIEMBRE!W39+DICIEMBRE!W39</f>
        <v>0</v>
      </c>
      <c r="AF32" s="278">
        <f>OCTUBRE!AA39+NOVIEMBRE!AA39+DICIEMBRE!AA39</f>
        <v>244</v>
      </c>
      <c r="AG32" s="278">
        <f t="shared" si="10"/>
        <v>244</v>
      </c>
      <c r="AH32" s="278">
        <f>OCTUBRE!B104+NOVIEMBRE!B104+DICIEMBRE!B104</f>
        <v>0</v>
      </c>
      <c r="AI32" s="279">
        <f t="shared" si="11"/>
        <v>0</v>
      </c>
    </row>
    <row r="33" spans="2:35" hidden="1" x14ac:dyDescent="0.25">
      <c r="B33" s="291" t="s">
        <v>68</v>
      </c>
      <c r="C33" s="278">
        <f t="shared" si="0"/>
        <v>0</v>
      </c>
      <c r="D33" s="278">
        <f t="shared" si="0"/>
        <v>0</v>
      </c>
      <c r="E33" s="278">
        <f t="shared" si="1"/>
        <v>0</v>
      </c>
      <c r="F33" s="278">
        <f t="shared" si="2"/>
        <v>0</v>
      </c>
      <c r="G33" s="279" t="str">
        <f t="shared" si="3"/>
        <v>-</v>
      </c>
      <c r="I33" s="291" t="s">
        <v>68</v>
      </c>
      <c r="J33" s="278">
        <f>ENERO!W40+FEBRERO!W40+MARZO!W40</f>
        <v>0</v>
      </c>
      <c r="K33" s="278">
        <f>ENERO!AA40+FEBRERO!AA40+MARZO!AA40</f>
        <v>0</v>
      </c>
      <c r="L33" s="278">
        <f t="shared" si="4"/>
        <v>0</v>
      </c>
      <c r="M33" s="278">
        <f>ENERO!B105+FEBRERO!B105+MARZO!B105</f>
        <v>0</v>
      </c>
      <c r="N33" s="279" t="str">
        <f t="shared" si="5"/>
        <v>-</v>
      </c>
      <c r="P33" s="291" t="s">
        <v>68</v>
      </c>
      <c r="Q33" s="278">
        <f>ABRIL!W40+MAYO!W40+JUNIO!W40</f>
        <v>0</v>
      </c>
      <c r="R33" s="278">
        <f>ABRIL!AA40+MAYO!AA40+JUNIO!AA40</f>
        <v>0</v>
      </c>
      <c r="S33" s="278">
        <f t="shared" si="6"/>
        <v>0</v>
      </c>
      <c r="T33" s="278">
        <f>ABRIL!B105+MAYO!B105+JUNIO!B105</f>
        <v>0</v>
      </c>
      <c r="U33" s="279" t="str">
        <f t="shared" si="7"/>
        <v>-</v>
      </c>
      <c r="W33" s="291" t="s">
        <v>68</v>
      </c>
      <c r="X33" s="278">
        <f>JULIO!W40+AGOSTO!W40+SEPTIEMBRE!W40</f>
        <v>0</v>
      </c>
      <c r="Y33" s="278">
        <f>JULIO!AA40+AGOSTO!AA40+SEPTIEMBRE!AA40</f>
        <v>0</v>
      </c>
      <c r="Z33" s="278">
        <f t="shared" si="8"/>
        <v>0</v>
      </c>
      <c r="AA33" s="278">
        <f>JULIO!B105+AGOSTO!B105+SEPTIEMBRE!B105</f>
        <v>0</v>
      </c>
      <c r="AB33" s="279" t="str">
        <f t="shared" si="9"/>
        <v>-</v>
      </c>
      <c r="AD33" s="291" t="s">
        <v>68</v>
      </c>
      <c r="AE33" s="278">
        <f>OCTUBRE!W40+NOVIEMBRE!W40+DICIEMBRE!W40</f>
        <v>0</v>
      </c>
      <c r="AF33" s="278">
        <f>OCTUBRE!AA40+NOVIEMBRE!AA40+DICIEMBRE!AA40</f>
        <v>0</v>
      </c>
      <c r="AG33" s="278">
        <f t="shared" si="10"/>
        <v>0</v>
      </c>
      <c r="AH33" s="278">
        <f>OCTUBRE!B105+NOVIEMBRE!B105+DICIEMBRE!B105</f>
        <v>0</v>
      </c>
      <c r="AI33" s="279" t="str">
        <f t="shared" si="11"/>
        <v>-</v>
      </c>
    </row>
    <row r="34" spans="2:35" x14ac:dyDescent="0.25">
      <c r="B34" s="291" t="s">
        <v>69</v>
      </c>
      <c r="C34" s="278">
        <f t="shared" si="0"/>
        <v>52</v>
      </c>
      <c r="D34" s="278">
        <f t="shared" si="0"/>
        <v>84</v>
      </c>
      <c r="E34" s="278">
        <f t="shared" si="1"/>
        <v>136</v>
      </c>
      <c r="F34" s="278">
        <f t="shared" si="2"/>
        <v>0</v>
      </c>
      <c r="G34" s="279">
        <f t="shared" si="3"/>
        <v>0</v>
      </c>
      <c r="I34" s="291" t="s">
        <v>69</v>
      </c>
      <c r="J34" s="278">
        <f>ENERO!W41+FEBRERO!W41+MARZO!W41</f>
        <v>7</v>
      </c>
      <c r="K34" s="278">
        <f>ENERO!AA41+FEBRERO!AA41+MARZO!AA41</f>
        <v>9</v>
      </c>
      <c r="L34" s="278">
        <f t="shared" si="4"/>
        <v>16</v>
      </c>
      <c r="M34" s="278">
        <f>ENERO!B106+FEBRERO!B106+MARZO!B106</f>
        <v>0</v>
      </c>
      <c r="N34" s="279">
        <f t="shared" si="5"/>
        <v>0</v>
      </c>
      <c r="P34" s="291" t="s">
        <v>69</v>
      </c>
      <c r="Q34" s="278">
        <f>ABRIL!W41+MAYO!W41+JUNIO!W41</f>
        <v>8</v>
      </c>
      <c r="R34" s="278">
        <f>ABRIL!AA41+MAYO!AA41+JUNIO!AA41</f>
        <v>25</v>
      </c>
      <c r="S34" s="278">
        <f t="shared" si="6"/>
        <v>33</v>
      </c>
      <c r="T34" s="278">
        <f>ABRIL!B106+MAYO!B106+JUNIO!B106</f>
        <v>0</v>
      </c>
      <c r="U34" s="279">
        <f t="shared" si="7"/>
        <v>0</v>
      </c>
      <c r="W34" s="291" t="s">
        <v>69</v>
      </c>
      <c r="X34" s="278">
        <f>JULIO!W41+AGOSTO!W41+SEPTIEMBRE!W41</f>
        <v>18</v>
      </c>
      <c r="Y34" s="278">
        <f>JULIO!AA41+AGOSTO!AA41+SEPTIEMBRE!AA41</f>
        <v>24</v>
      </c>
      <c r="Z34" s="278">
        <f t="shared" si="8"/>
        <v>42</v>
      </c>
      <c r="AA34" s="278">
        <f>JULIO!B106+AGOSTO!B106+SEPTIEMBRE!B106</f>
        <v>0</v>
      </c>
      <c r="AB34" s="279">
        <f t="shared" si="9"/>
        <v>0</v>
      </c>
      <c r="AD34" s="291" t="s">
        <v>69</v>
      </c>
      <c r="AE34" s="278">
        <f>OCTUBRE!W41+NOVIEMBRE!W41+DICIEMBRE!W41</f>
        <v>19</v>
      </c>
      <c r="AF34" s="278">
        <f>OCTUBRE!AA41+NOVIEMBRE!AA41+DICIEMBRE!AA41</f>
        <v>26</v>
      </c>
      <c r="AG34" s="278">
        <f t="shared" si="10"/>
        <v>45</v>
      </c>
      <c r="AH34" s="278">
        <f>OCTUBRE!B106+NOVIEMBRE!B106+DICIEMBRE!B106</f>
        <v>0</v>
      </c>
      <c r="AI34" s="279">
        <f t="shared" si="11"/>
        <v>0</v>
      </c>
    </row>
    <row r="35" spans="2:35" x14ac:dyDescent="0.25">
      <c r="B35" s="291" t="s">
        <v>70</v>
      </c>
      <c r="C35" s="278">
        <f t="shared" si="0"/>
        <v>0</v>
      </c>
      <c r="D35" s="278">
        <f t="shared" si="0"/>
        <v>323</v>
      </c>
      <c r="E35" s="278">
        <f t="shared" si="1"/>
        <v>323</v>
      </c>
      <c r="F35" s="278">
        <f t="shared" si="2"/>
        <v>0</v>
      </c>
      <c r="G35" s="279">
        <f t="shared" si="3"/>
        <v>0</v>
      </c>
      <c r="I35" s="291" t="s">
        <v>70</v>
      </c>
      <c r="J35" s="278">
        <f>ENERO!W42+FEBRERO!W42+MARZO!W42</f>
        <v>0</v>
      </c>
      <c r="K35" s="278">
        <f>ENERO!AA42+FEBRERO!AA42+MARZO!AA42</f>
        <v>77</v>
      </c>
      <c r="L35" s="278">
        <f t="shared" si="4"/>
        <v>77</v>
      </c>
      <c r="M35" s="278">
        <f>ENERO!B107+FEBRERO!B107+MARZO!B107</f>
        <v>0</v>
      </c>
      <c r="N35" s="279">
        <f t="shared" si="5"/>
        <v>0</v>
      </c>
      <c r="P35" s="291" t="s">
        <v>70</v>
      </c>
      <c r="Q35" s="278">
        <f>ABRIL!W42+MAYO!W42+JUNIO!W42</f>
        <v>0</v>
      </c>
      <c r="R35" s="278">
        <f>ABRIL!AA42+MAYO!AA42+JUNIO!AA42</f>
        <v>94</v>
      </c>
      <c r="S35" s="278">
        <f t="shared" si="6"/>
        <v>94</v>
      </c>
      <c r="T35" s="278">
        <f>ABRIL!B107+MAYO!B107+JUNIO!B107</f>
        <v>0</v>
      </c>
      <c r="U35" s="279">
        <f t="shared" si="7"/>
        <v>0</v>
      </c>
      <c r="W35" s="291" t="s">
        <v>70</v>
      </c>
      <c r="X35" s="278">
        <f>JULIO!W42+AGOSTO!W42+SEPTIEMBRE!W42</f>
        <v>0</v>
      </c>
      <c r="Y35" s="278">
        <f>JULIO!AA42+AGOSTO!AA42+SEPTIEMBRE!AA42</f>
        <v>66</v>
      </c>
      <c r="Z35" s="278">
        <f t="shared" si="8"/>
        <v>66</v>
      </c>
      <c r="AA35" s="278">
        <f>JULIO!B107+AGOSTO!B107+SEPTIEMBRE!B107</f>
        <v>0</v>
      </c>
      <c r="AB35" s="279">
        <f t="shared" si="9"/>
        <v>0</v>
      </c>
      <c r="AD35" s="291" t="s">
        <v>70</v>
      </c>
      <c r="AE35" s="278">
        <f>OCTUBRE!W42+NOVIEMBRE!W42+DICIEMBRE!W42</f>
        <v>0</v>
      </c>
      <c r="AF35" s="278">
        <f>OCTUBRE!AA42+NOVIEMBRE!AA42+DICIEMBRE!AA42</f>
        <v>86</v>
      </c>
      <c r="AG35" s="278">
        <f t="shared" si="10"/>
        <v>86</v>
      </c>
      <c r="AH35" s="278">
        <f>OCTUBRE!B107+NOVIEMBRE!B107+DICIEMBRE!B107</f>
        <v>0</v>
      </c>
      <c r="AI35" s="279">
        <f t="shared" si="11"/>
        <v>0</v>
      </c>
    </row>
    <row r="36" spans="2:35" x14ac:dyDescent="0.25">
      <c r="B36" s="291" t="s">
        <v>71</v>
      </c>
      <c r="C36" s="278">
        <f t="shared" si="0"/>
        <v>950</v>
      </c>
      <c r="D36" s="278">
        <f t="shared" si="0"/>
        <v>4</v>
      </c>
      <c r="E36" s="278">
        <f t="shared" si="1"/>
        <v>954</v>
      </c>
      <c r="F36" s="278">
        <f t="shared" si="2"/>
        <v>0</v>
      </c>
      <c r="G36" s="279">
        <f t="shared" si="3"/>
        <v>0</v>
      </c>
      <c r="I36" s="291" t="s">
        <v>71</v>
      </c>
      <c r="J36" s="278">
        <f>ENERO!W43+FEBRERO!W43+MARZO!W43</f>
        <v>220</v>
      </c>
      <c r="K36" s="278">
        <f>ENERO!AA43+FEBRERO!AA43+MARZO!AA43</f>
        <v>1</v>
      </c>
      <c r="L36" s="278">
        <f t="shared" si="4"/>
        <v>221</v>
      </c>
      <c r="M36" s="278">
        <f>ENERO!B108+FEBRERO!B108+MARZO!B108</f>
        <v>0</v>
      </c>
      <c r="N36" s="279">
        <f t="shared" si="5"/>
        <v>0</v>
      </c>
      <c r="P36" s="291" t="s">
        <v>71</v>
      </c>
      <c r="Q36" s="278">
        <f>ABRIL!W43+MAYO!W43+JUNIO!W43</f>
        <v>282</v>
      </c>
      <c r="R36" s="278">
        <f>ABRIL!AA43+MAYO!AA43+JUNIO!AA43</f>
        <v>1</v>
      </c>
      <c r="S36" s="278">
        <f t="shared" si="6"/>
        <v>283</v>
      </c>
      <c r="T36" s="278">
        <f>ABRIL!B108+MAYO!B108+JUNIO!B108</f>
        <v>0</v>
      </c>
      <c r="U36" s="279">
        <f t="shared" si="7"/>
        <v>0</v>
      </c>
      <c r="W36" s="291" t="s">
        <v>71</v>
      </c>
      <c r="X36" s="278">
        <f>JULIO!W43+AGOSTO!W43+SEPTIEMBRE!W43</f>
        <v>200</v>
      </c>
      <c r="Y36" s="278">
        <f>JULIO!AA43+AGOSTO!AA43+SEPTIEMBRE!AA43</f>
        <v>1</v>
      </c>
      <c r="Z36" s="278">
        <f t="shared" si="8"/>
        <v>201</v>
      </c>
      <c r="AA36" s="278">
        <f>JULIO!B108+AGOSTO!B108+SEPTIEMBRE!B108</f>
        <v>0</v>
      </c>
      <c r="AB36" s="279">
        <f t="shared" si="9"/>
        <v>0</v>
      </c>
      <c r="AD36" s="291" t="s">
        <v>71</v>
      </c>
      <c r="AE36" s="278">
        <f>OCTUBRE!W43+NOVIEMBRE!W43+DICIEMBRE!W43</f>
        <v>248</v>
      </c>
      <c r="AF36" s="278">
        <f>OCTUBRE!AA43+NOVIEMBRE!AA43+DICIEMBRE!AA43</f>
        <v>1</v>
      </c>
      <c r="AG36" s="278">
        <f t="shared" si="10"/>
        <v>249</v>
      </c>
      <c r="AH36" s="278">
        <f>OCTUBRE!B108+NOVIEMBRE!B108+DICIEMBRE!B108</f>
        <v>0</v>
      </c>
      <c r="AI36" s="279">
        <f t="shared" si="11"/>
        <v>0</v>
      </c>
    </row>
    <row r="37" spans="2:35" x14ac:dyDescent="0.25">
      <c r="B37" s="291" t="s">
        <v>72</v>
      </c>
      <c r="C37" s="278">
        <f t="shared" si="0"/>
        <v>10</v>
      </c>
      <c r="D37" s="278">
        <f t="shared" si="0"/>
        <v>3104</v>
      </c>
      <c r="E37" s="278">
        <f t="shared" si="1"/>
        <v>3114</v>
      </c>
      <c r="F37" s="278">
        <f t="shared" si="2"/>
        <v>0</v>
      </c>
      <c r="G37" s="279">
        <f t="shared" si="3"/>
        <v>0</v>
      </c>
      <c r="I37" s="291" t="s">
        <v>72</v>
      </c>
      <c r="J37" s="278">
        <f>ENERO!W44+FEBRERO!W44+MARZO!W44</f>
        <v>0</v>
      </c>
      <c r="K37" s="278">
        <f>ENERO!AA44+FEBRERO!AA44+MARZO!AA44</f>
        <v>809</v>
      </c>
      <c r="L37" s="278">
        <f t="shared" si="4"/>
        <v>809</v>
      </c>
      <c r="M37" s="278">
        <f>ENERO!B109+FEBRERO!B109+MARZO!B109</f>
        <v>0</v>
      </c>
      <c r="N37" s="279">
        <f t="shared" si="5"/>
        <v>0</v>
      </c>
      <c r="P37" s="291" t="s">
        <v>72</v>
      </c>
      <c r="Q37" s="278">
        <f>ABRIL!W44+MAYO!W44+JUNIO!W44</f>
        <v>9</v>
      </c>
      <c r="R37" s="278">
        <f>ABRIL!AA44+MAYO!AA44+JUNIO!AA44</f>
        <v>894</v>
      </c>
      <c r="S37" s="278">
        <f t="shared" si="6"/>
        <v>903</v>
      </c>
      <c r="T37" s="278">
        <f>ABRIL!B109+MAYO!B109+JUNIO!B109</f>
        <v>0</v>
      </c>
      <c r="U37" s="279">
        <f t="shared" si="7"/>
        <v>0</v>
      </c>
      <c r="W37" s="291" t="s">
        <v>72</v>
      </c>
      <c r="X37" s="278">
        <f>JULIO!W44+AGOSTO!W44+SEPTIEMBRE!W44</f>
        <v>0</v>
      </c>
      <c r="Y37" s="278">
        <f>JULIO!AA44+AGOSTO!AA44+SEPTIEMBRE!AA44</f>
        <v>693</v>
      </c>
      <c r="Z37" s="278">
        <f t="shared" si="8"/>
        <v>693</v>
      </c>
      <c r="AA37" s="278">
        <f>JULIO!B109+AGOSTO!B109+SEPTIEMBRE!B109</f>
        <v>0</v>
      </c>
      <c r="AB37" s="279">
        <f t="shared" si="9"/>
        <v>0</v>
      </c>
      <c r="AD37" s="291" t="s">
        <v>72</v>
      </c>
      <c r="AE37" s="278">
        <f>OCTUBRE!W44+NOVIEMBRE!W44+DICIEMBRE!W44</f>
        <v>1</v>
      </c>
      <c r="AF37" s="278">
        <f>OCTUBRE!AA44+NOVIEMBRE!AA44+DICIEMBRE!AA44</f>
        <v>708</v>
      </c>
      <c r="AG37" s="278">
        <f t="shared" si="10"/>
        <v>709</v>
      </c>
      <c r="AH37" s="278">
        <f>OCTUBRE!B109+NOVIEMBRE!B109+DICIEMBRE!B109</f>
        <v>0</v>
      </c>
      <c r="AI37" s="279">
        <f t="shared" si="11"/>
        <v>0</v>
      </c>
    </row>
    <row r="38" spans="2:35" hidden="1" x14ac:dyDescent="0.25">
      <c r="B38" s="291" t="s">
        <v>73</v>
      </c>
      <c r="C38" s="278">
        <f t="shared" si="0"/>
        <v>0</v>
      </c>
      <c r="D38" s="278">
        <f t="shared" si="0"/>
        <v>0</v>
      </c>
      <c r="E38" s="278">
        <f t="shared" si="1"/>
        <v>0</v>
      </c>
      <c r="F38" s="278">
        <f t="shared" si="2"/>
        <v>0</v>
      </c>
      <c r="G38" s="279" t="str">
        <f t="shared" si="3"/>
        <v>-</v>
      </c>
      <c r="I38" s="291" t="s">
        <v>73</v>
      </c>
      <c r="J38" s="278">
        <f>ENERO!W45+FEBRERO!W45+MARZO!W45</f>
        <v>0</v>
      </c>
      <c r="K38" s="278">
        <f>ENERO!AA45+FEBRERO!AA45+MARZO!AA45</f>
        <v>0</v>
      </c>
      <c r="L38" s="278">
        <f t="shared" si="4"/>
        <v>0</v>
      </c>
      <c r="M38" s="278">
        <f>ENERO!B110+FEBRERO!B110+MARZO!B110</f>
        <v>0</v>
      </c>
      <c r="N38" s="279" t="str">
        <f t="shared" si="5"/>
        <v>-</v>
      </c>
      <c r="P38" s="291" t="s">
        <v>73</v>
      </c>
      <c r="Q38" s="278">
        <f>ABRIL!W45+MAYO!W45+JUNIO!W45</f>
        <v>0</v>
      </c>
      <c r="R38" s="278">
        <f>ABRIL!AA45+MAYO!AA45+JUNIO!AA45</f>
        <v>0</v>
      </c>
      <c r="S38" s="278">
        <f t="shared" si="6"/>
        <v>0</v>
      </c>
      <c r="T38" s="278">
        <f>ABRIL!B110+MAYO!B110+JUNIO!B110</f>
        <v>0</v>
      </c>
      <c r="U38" s="279" t="str">
        <f t="shared" si="7"/>
        <v>-</v>
      </c>
      <c r="W38" s="291" t="s">
        <v>73</v>
      </c>
      <c r="X38" s="278">
        <f>JULIO!W45+AGOSTO!W45+SEPTIEMBRE!W45</f>
        <v>0</v>
      </c>
      <c r="Y38" s="278">
        <f>JULIO!AA45+AGOSTO!AA45+SEPTIEMBRE!AA45</f>
        <v>0</v>
      </c>
      <c r="Z38" s="278">
        <f t="shared" si="8"/>
        <v>0</v>
      </c>
      <c r="AA38" s="278">
        <f>JULIO!B110+AGOSTO!B110+SEPTIEMBRE!B110</f>
        <v>0</v>
      </c>
      <c r="AB38" s="279" t="str">
        <f t="shared" si="9"/>
        <v>-</v>
      </c>
      <c r="AD38" s="291" t="s">
        <v>73</v>
      </c>
      <c r="AE38" s="278">
        <f>OCTUBRE!W45+NOVIEMBRE!W45+DICIEMBRE!W45</f>
        <v>0</v>
      </c>
      <c r="AF38" s="278">
        <f>OCTUBRE!AA45+NOVIEMBRE!AA45+DICIEMBRE!AA45</f>
        <v>0</v>
      </c>
      <c r="AG38" s="278">
        <f t="shared" si="10"/>
        <v>0</v>
      </c>
      <c r="AH38" s="278">
        <f>OCTUBRE!B110+NOVIEMBRE!B110+DICIEMBRE!B110</f>
        <v>0</v>
      </c>
      <c r="AI38" s="279" t="str">
        <f t="shared" si="11"/>
        <v>-</v>
      </c>
    </row>
    <row r="39" spans="2:35" hidden="1" x14ac:dyDescent="0.25">
      <c r="B39" s="292" t="s">
        <v>74</v>
      </c>
      <c r="C39" s="278">
        <f t="shared" si="0"/>
        <v>0</v>
      </c>
      <c r="D39" s="278">
        <f t="shared" si="0"/>
        <v>0</v>
      </c>
      <c r="E39" s="278">
        <f t="shared" si="1"/>
        <v>0</v>
      </c>
      <c r="F39" s="278">
        <f t="shared" si="2"/>
        <v>0</v>
      </c>
      <c r="G39" s="279" t="str">
        <f t="shared" si="3"/>
        <v>-</v>
      </c>
      <c r="I39" s="292" t="s">
        <v>74</v>
      </c>
      <c r="J39" s="278">
        <f>ENERO!W46+FEBRERO!W46+MARZO!W46</f>
        <v>0</v>
      </c>
      <c r="K39" s="278">
        <f>ENERO!AA46+FEBRERO!AA46+MARZO!AA46</f>
        <v>0</v>
      </c>
      <c r="L39" s="278">
        <f t="shared" si="4"/>
        <v>0</v>
      </c>
      <c r="M39" s="278">
        <f>ENERO!B111+FEBRERO!B111+MARZO!B111</f>
        <v>0</v>
      </c>
      <c r="N39" s="279" t="str">
        <f t="shared" si="5"/>
        <v>-</v>
      </c>
      <c r="P39" s="292" t="s">
        <v>74</v>
      </c>
      <c r="Q39" s="278">
        <f>ABRIL!W46+MAYO!W46+JUNIO!W46</f>
        <v>0</v>
      </c>
      <c r="R39" s="278">
        <f>ABRIL!AA46+MAYO!AA46+JUNIO!AA46</f>
        <v>0</v>
      </c>
      <c r="S39" s="278">
        <f t="shared" si="6"/>
        <v>0</v>
      </c>
      <c r="T39" s="278">
        <f>ABRIL!B111+MAYO!B111+JUNIO!B111</f>
        <v>0</v>
      </c>
      <c r="U39" s="279" t="str">
        <f t="shared" si="7"/>
        <v>-</v>
      </c>
      <c r="W39" s="292" t="s">
        <v>74</v>
      </c>
      <c r="X39" s="278">
        <f>JULIO!W46+AGOSTO!W46+SEPTIEMBRE!W46</f>
        <v>0</v>
      </c>
      <c r="Y39" s="278">
        <f>JULIO!AA46+AGOSTO!AA46+SEPTIEMBRE!AA46</f>
        <v>0</v>
      </c>
      <c r="Z39" s="278">
        <f t="shared" si="8"/>
        <v>0</v>
      </c>
      <c r="AA39" s="278">
        <f>JULIO!B111+AGOSTO!B111+SEPTIEMBRE!B111</f>
        <v>0</v>
      </c>
      <c r="AB39" s="279" t="str">
        <f t="shared" si="9"/>
        <v>-</v>
      </c>
      <c r="AD39" s="292" t="s">
        <v>74</v>
      </c>
      <c r="AE39" s="278">
        <f>OCTUBRE!W46+NOVIEMBRE!W46+DICIEMBRE!W46</f>
        <v>0</v>
      </c>
      <c r="AF39" s="278">
        <f>OCTUBRE!AA46+NOVIEMBRE!AA46+DICIEMBRE!AA46</f>
        <v>0</v>
      </c>
      <c r="AG39" s="278">
        <f t="shared" si="10"/>
        <v>0</v>
      </c>
      <c r="AH39" s="278">
        <f>OCTUBRE!B111+NOVIEMBRE!B111+DICIEMBRE!B111</f>
        <v>0</v>
      </c>
      <c r="AI39" s="279" t="str">
        <f t="shared" si="11"/>
        <v>-</v>
      </c>
    </row>
    <row r="40" spans="2:35" hidden="1" x14ac:dyDescent="0.25">
      <c r="B40" s="291" t="s">
        <v>75</v>
      </c>
      <c r="C40" s="278">
        <f t="shared" si="0"/>
        <v>0</v>
      </c>
      <c r="D40" s="278">
        <f t="shared" si="0"/>
        <v>0</v>
      </c>
      <c r="E40" s="278">
        <f t="shared" si="1"/>
        <v>0</v>
      </c>
      <c r="F40" s="278">
        <f t="shared" si="2"/>
        <v>0</v>
      </c>
      <c r="G40" s="279" t="str">
        <f t="shared" si="3"/>
        <v>-</v>
      </c>
      <c r="I40" s="291" t="s">
        <v>75</v>
      </c>
      <c r="J40" s="278">
        <f>ENERO!W47+FEBRERO!W47+MARZO!W47</f>
        <v>0</v>
      </c>
      <c r="K40" s="278">
        <f>ENERO!AA47+FEBRERO!AA47+MARZO!AA47</f>
        <v>0</v>
      </c>
      <c r="L40" s="278">
        <f t="shared" si="4"/>
        <v>0</v>
      </c>
      <c r="M40" s="278">
        <f>ENERO!B112+FEBRERO!B112+MARZO!B112</f>
        <v>0</v>
      </c>
      <c r="N40" s="279" t="str">
        <f t="shared" si="5"/>
        <v>-</v>
      </c>
      <c r="P40" s="291" t="s">
        <v>75</v>
      </c>
      <c r="Q40" s="278">
        <f>ABRIL!W47+MAYO!W47+JUNIO!W47</f>
        <v>0</v>
      </c>
      <c r="R40" s="278">
        <f>ABRIL!AA47+MAYO!AA47+JUNIO!AA47</f>
        <v>0</v>
      </c>
      <c r="S40" s="278">
        <f t="shared" si="6"/>
        <v>0</v>
      </c>
      <c r="T40" s="278">
        <f>ABRIL!B112+MAYO!B112+JUNIO!B112</f>
        <v>0</v>
      </c>
      <c r="U40" s="279" t="str">
        <f t="shared" si="7"/>
        <v>-</v>
      </c>
      <c r="W40" s="291" t="s">
        <v>75</v>
      </c>
      <c r="X40" s="278">
        <f>JULIO!W47+AGOSTO!W47+SEPTIEMBRE!W47</f>
        <v>0</v>
      </c>
      <c r="Y40" s="278">
        <f>JULIO!AA47+AGOSTO!AA47+SEPTIEMBRE!AA47</f>
        <v>0</v>
      </c>
      <c r="Z40" s="278">
        <f t="shared" si="8"/>
        <v>0</v>
      </c>
      <c r="AA40" s="278">
        <f>JULIO!B112+AGOSTO!B112+SEPTIEMBRE!B112</f>
        <v>0</v>
      </c>
      <c r="AB40" s="279" t="str">
        <f t="shared" si="9"/>
        <v>-</v>
      </c>
      <c r="AD40" s="291" t="s">
        <v>75</v>
      </c>
      <c r="AE40" s="278">
        <f>OCTUBRE!W47+NOVIEMBRE!W47+DICIEMBRE!W47</f>
        <v>0</v>
      </c>
      <c r="AF40" s="278">
        <f>OCTUBRE!AA47+NOVIEMBRE!AA47+DICIEMBRE!AA47</f>
        <v>0</v>
      </c>
      <c r="AG40" s="278">
        <f t="shared" si="10"/>
        <v>0</v>
      </c>
      <c r="AH40" s="278">
        <f>OCTUBRE!B112+NOVIEMBRE!B112+DICIEMBRE!B112</f>
        <v>0</v>
      </c>
      <c r="AI40" s="279" t="str">
        <f t="shared" si="11"/>
        <v>-</v>
      </c>
    </row>
    <row r="41" spans="2:35" hidden="1" x14ac:dyDescent="0.25">
      <c r="B41" s="291" t="s">
        <v>76</v>
      </c>
      <c r="C41" s="278">
        <f t="shared" si="0"/>
        <v>0</v>
      </c>
      <c r="D41" s="278">
        <f t="shared" si="0"/>
        <v>0</v>
      </c>
      <c r="E41" s="278">
        <f t="shared" si="1"/>
        <v>0</v>
      </c>
      <c r="F41" s="278">
        <f t="shared" si="2"/>
        <v>0</v>
      </c>
      <c r="G41" s="279" t="str">
        <f t="shared" si="3"/>
        <v>-</v>
      </c>
      <c r="I41" s="291" t="s">
        <v>76</v>
      </c>
      <c r="J41" s="278">
        <f>ENERO!W48+FEBRERO!W48+MARZO!W48</f>
        <v>0</v>
      </c>
      <c r="K41" s="278">
        <f>ENERO!AA48+FEBRERO!AA48+MARZO!AA48</f>
        <v>0</v>
      </c>
      <c r="L41" s="278">
        <f t="shared" si="4"/>
        <v>0</v>
      </c>
      <c r="M41" s="278">
        <f>ENERO!B113+FEBRERO!B113+MARZO!B113</f>
        <v>0</v>
      </c>
      <c r="N41" s="279" t="str">
        <f t="shared" si="5"/>
        <v>-</v>
      </c>
      <c r="P41" s="291" t="s">
        <v>76</v>
      </c>
      <c r="Q41" s="278">
        <f>ABRIL!W48+MAYO!W48+JUNIO!W48</f>
        <v>0</v>
      </c>
      <c r="R41" s="278">
        <f>ABRIL!AA48+MAYO!AA48+JUNIO!AA48</f>
        <v>0</v>
      </c>
      <c r="S41" s="278">
        <f t="shared" si="6"/>
        <v>0</v>
      </c>
      <c r="T41" s="278">
        <f>ABRIL!B113+MAYO!B113+JUNIO!B113</f>
        <v>0</v>
      </c>
      <c r="U41" s="279" t="str">
        <f t="shared" si="7"/>
        <v>-</v>
      </c>
      <c r="W41" s="291" t="s">
        <v>76</v>
      </c>
      <c r="X41" s="278">
        <f>JULIO!W48+AGOSTO!W48+SEPTIEMBRE!W48</f>
        <v>0</v>
      </c>
      <c r="Y41" s="278">
        <f>JULIO!AA48+AGOSTO!AA48+SEPTIEMBRE!AA48</f>
        <v>0</v>
      </c>
      <c r="Z41" s="278">
        <f t="shared" si="8"/>
        <v>0</v>
      </c>
      <c r="AA41" s="278">
        <f>JULIO!B113+AGOSTO!B113+SEPTIEMBRE!B113</f>
        <v>0</v>
      </c>
      <c r="AB41" s="279" t="str">
        <f t="shared" si="9"/>
        <v>-</v>
      </c>
      <c r="AD41" s="291" t="s">
        <v>76</v>
      </c>
      <c r="AE41" s="278">
        <f>OCTUBRE!W48+NOVIEMBRE!W48+DICIEMBRE!W48</f>
        <v>0</v>
      </c>
      <c r="AF41" s="278">
        <f>OCTUBRE!AA48+NOVIEMBRE!AA48+DICIEMBRE!AA48</f>
        <v>0</v>
      </c>
      <c r="AG41" s="278">
        <f t="shared" si="10"/>
        <v>0</v>
      </c>
      <c r="AH41" s="278">
        <f>OCTUBRE!B113+NOVIEMBRE!B113+DICIEMBRE!B113</f>
        <v>0</v>
      </c>
      <c r="AI41" s="279" t="str">
        <f t="shared" si="11"/>
        <v>-</v>
      </c>
    </row>
    <row r="42" spans="2:35" hidden="1" x14ac:dyDescent="0.25">
      <c r="B42" s="291" t="s">
        <v>77</v>
      </c>
      <c r="C42" s="278">
        <f t="shared" si="0"/>
        <v>0</v>
      </c>
      <c r="D42" s="278">
        <f t="shared" si="0"/>
        <v>0</v>
      </c>
      <c r="E42" s="278">
        <f t="shared" si="1"/>
        <v>0</v>
      </c>
      <c r="F42" s="278">
        <f t="shared" si="2"/>
        <v>0</v>
      </c>
      <c r="G42" s="279" t="str">
        <f t="shared" si="3"/>
        <v>-</v>
      </c>
      <c r="I42" s="291" t="s">
        <v>77</v>
      </c>
      <c r="J42" s="278">
        <f>ENERO!W49+FEBRERO!W49+MARZO!W49</f>
        <v>0</v>
      </c>
      <c r="K42" s="278">
        <f>ENERO!AA49+FEBRERO!AA49+MARZO!AA49</f>
        <v>0</v>
      </c>
      <c r="L42" s="278">
        <f t="shared" si="4"/>
        <v>0</v>
      </c>
      <c r="M42" s="278">
        <f>ENERO!B114+FEBRERO!B114+MARZO!B114</f>
        <v>0</v>
      </c>
      <c r="N42" s="279" t="str">
        <f t="shared" si="5"/>
        <v>-</v>
      </c>
      <c r="P42" s="291" t="s">
        <v>77</v>
      </c>
      <c r="Q42" s="278">
        <f>ABRIL!W49+MAYO!W49+JUNIO!W49</f>
        <v>0</v>
      </c>
      <c r="R42" s="278">
        <f>ABRIL!AA49+MAYO!AA49+JUNIO!AA49</f>
        <v>0</v>
      </c>
      <c r="S42" s="278">
        <f t="shared" si="6"/>
        <v>0</v>
      </c>
      <c r="T42" s="278">
        <f>ABRIL!B114+MAYO!B114+JUNIO!B114</f>
        <v>0</v>
      </c>
      <c r="U42" s="279" t="str">
        <f t="shared" si="7"/>
        <v>-</v>
      </c>
      <c r="W42" s="291" t="s">
        <v>77</v>
      </c>
      <c r="X42" s="278">
        <f>JULIO!W49+AGOSTO!W49+SEPTIEMBRE!W49</f>
        <v>0</v>
      </c>
      <c r="Y42" s="278">
        <f>JULIO!AA49+AGOSTO!AA49+SEPTIEMBRE!AA49</f>
        <v>0</v>
      </c>
      <c r="Z42" s="278">
        <f t="shared" si="8"/>
        <v>0</v>
      </c>
      <c r="AA42" s="278">
        <f>JULIO!B114+AGOSTO!B114+SEPTIEMBRE!B114</f>
        <v>0</v>
      </c>
      <c r="AB42" s="279" t="str">
        <f t="shared" si="9"/>
        <v>-</v>
      </c>
      <c r="AD42" s="291" t="s">
        <v>77</v>
      </c>
      <c r="AE42" s="278">
        <f>OCTUBRE!W49+NOVIEMBRE!W49+DICIEMBRE!W49</f>
        <v>0</v>
      </c>
      <c r="AF42" s="278">
        <f>OCTUBRE!AA49+NOVIEMBRE!AA49+DICIEMBRE!AA49</f>
        <v>0</v>
      </c>
      <c r="AG42" s="278">
        <f t="shared" si="10"/>
        <v>0</v>
      </c>
      <c r="AH42" s="278">
        <f>OCTUBRE!B114+NOVIEMBRE!B114+DICIEMBRE!B114</f>
        <v>0</v>
      </c>
      <c r="AI42" s="279" t="str">
        <f t="shared" si="11"/>
        <v>-</v>
      </c>
    </row>
    <row r="43" spans="2:35" x14ac:dyDescent="0.25">
      <c r="B43" s="291" t="s">
        <v>78</v>
      </c>
      <c r="C43" s="278">
        <f t="shared" si="0"/>
        <v>1</v>
      </c>
      <c r="D43" s="278">
        <f t="shared" si="0"/>
        <v>373</v>
      </c>
      <c r="E43" s="278">
        <f t="shared" si="1"/>
        <v>374</v>
      </c>
      <c r="F43" s="278">
        <f t="shared" si="2"/>
        <v>0</v>
      </c>
      <c r="G43" s="279">
        <f t="shared" si="3"/>
        <v>0</v>
      </c>
      <c r="I43" s="291" t="s">
        <v>78</v>
      </c>
      <c r="J43" s="278">
        <f>ENERO!W50+FEBRERO!W50+MARZO!W50</f>
        <v>0</v>
      </c>
      <c r="K43" s="278">
        <f>ENERO!AA50+FEBRERO!AA50+MARZO!AA50</f>
        <v>101</v>
      </c>
      <c r="L43" s="278">
        <f t="shared" si="4"/>
        <v>101</v>
      </c>
      <c r="M43" s="278">
        <f>ENERO!B115+FEBRERO!B115+MARZO!B115</f>
        <v>0</v>
      </c>
      <c r="N43" s="279">
        <f t="shared" si="5"/>
        <v>0</v>
      </c>
      <c r="P43" s="291" t="s">
        <v>78</v>
      </c>
      <c r="Q43" s="278">
        <f>ABRIL!W50+MAYO!W50+JUNIO!W50</f>
        <v>0</v>
      </c>
      <c r="R43" s="278">
        <f>ABRIL!AA50+MAYO!AA50+JUNIO!AA50</f>
        <v>82</v>
      </c>
      <c r="S43" s="278">
        <f t="shared" si="6"/>
        <v>82</v>
      </c>
      <c r="T43" s="278">
        <f>ABRIL!B115+MAYO!B115+JUNIO!B115</f>
        <v>0</v>
      </c>
      <c r="U43" s="279">
        <f t="shared" si="7"/>
        <v>0</v>
      </c>
      <c r="W43" s="291" t="s">
        <v>78</v>
      </c>
      <c r="X43" s="278">
        <f>JULIO!W50+AGOSTO!W50+SEPTIEMBRE!W50</f>
        <v>1</v>
      </c>
      <c r="Y43" s="278">
        <f>JULIO!AA50+AGOSTO!AA50+SEPTIEMBRE!AA50</f>
        <v>86</v>
      </c>
      <c r="Z43" s="278">
        <f t="shared" si="8"/>
        <v>87</v>
      </c>
      <c r="AA43" s="278">
        <f>JULIO!B115+AGOSTO!B115+SEPTIEMBRE!B115</f>
        <v>0</v>
      </c>
      <c r="AB43" s="279">
        <f t="shared" si="9"/>
        <v>0</v>
      </c>
      <c r="AD43" s="291" t="s">
        <v>78</v>
      </c>
      <c r="AE43" s="278">
        <f>OCTUBRE!W50+NOVIEMBRE!W50+DICIEMBRE!W50</f>
        <v>0</v>
      </c>
      <c r="AF43" s="278">
        <f>OCTUBRE!AA50+NOVIEMBRE!AA50+DICIEMBRE!AA50</f>
        <v>104</v>
      </c>
      <c r="AG43" s="278">
        <f t="shared" si="10"/>
        <v>104</v>
      </c>
      <c r="AH43" s="278">
        <f>OCTUBRE!B115+NOVIEMBRE!B115+DICIEMBRE!B115</f>
        <v>0</v>
      </c>
      <c r="AI43" s="279">
        <f t="shared" si="11"/>
        <v>0</v>
      </c>
    </row>
    <row r="44" spans="2:35" hidden="1" x14ac:dyDescent="0.25">
      <c r="B44" s="291" t="s">
        <v>79</v>
      </c>
      <c r="C44" s="278">
        <f t="shared" si="0"/>
        <v>0</v>
      </c>
      <c r="D44" s="278">
        <f t="shared" si="0"/>
        <v>115</v>
      </c>
      <c r="E44" s="278">
        <f t="shared" si="1"/>
        <v>115</v>
      </c>
      <c r="F44" s="278">
        <f t="shared" si="2"/>
        <v>0</v>
      </c>
      <c r="G44" s="279">
        <f t="shared" si="3"/>
        <v>0</v>
      </c>
      <c r="I44" s="291" t="s">
        <v>79</v>
      </c>
      <c r="J44" s="278">
        <f>ENERO!W51+FEBRERO!W51+MARZO!W51</f>
        <v>0</v>
      </c>
      <c r="K44" s="278">
        <f>ENERO!AA51+FEBRERO!AA51+MARZO!AA51</f>
        <v>0</v>
      </c>
      <c r="L44" s="278">
        <f t="shared" si="4"/>
        <v>0</v>
      </c>
      <c r="M44" s="278">
        <f>ENERO!B116+FEBRERO!B116+MARZO!B116</f>
        <v>0</v>
      </c>
      <c r="N44" s="279" t="str">
        <f t="shared" si="5"/>
        <v>-</v>
      </c>
      <c r="P44" s="291" t="s">
        <v>79</v>
      </c>
      <c r="Q44" s="278">
        <f>ABRIL!W51+MAYO!W51+JUNIO!W51</f>
        <v>0</v>
      </c>
      <c r="R44" s="278">
        <f>ABRIL!AA51+MAYO!AA51+JUNIO!AA51</f>
        <v>29</v>
      </c>
      <c r="S44" s="278">
        <f t="shared" si="6"/>
        <v>29</v>
      </c>
      <c r="T44" s="278">
        <f>ABRIL!B116+MAYO!B116+JUNIO!B116</f>
        <v>0</v>
      </c>
      <c r="U44" s="279">
        <f t="shared" si="7"/>
        <v>0</v>
      </c>
      <c r="W44" s="291" t="s">
        <v>79</v>
      </c>
      <c r="X44" s="278">
        <f>JULIO!W51+AGOSTO!W51+SEPTIEMBRE!W51</f>
        <v>0</v>
      </c>
      <c r="Y44" s="278">
        <f>JULIO!AA51+AGOSTO!AA51+SEPTIEMBRE!AA51</f>
        <v>56</v>
      </c>
      <c r="Z44" s="278">
        <f t="shared" si="8"/>
        <v>56</v>
      </c>
      <c r="AA44" s="278">
        <f>JULIO!B116+AGOSTO!B116+SEPTIEMBRE!B116</f>
        <v>0</v>
      </c>
      <c r="AB44" s="279">
        <f t="shared" si="9"/>
        <v>0</v>
      </c>
      <c r="AD44" s="291" t="s">
        <v>79</v>
      </c>
      <c r="AE44" s="278">
        <f>OCTUBRE!W51+NOVIEMBRE!W51+DICIEMBRE!W51</f>
        <v>0</v>
      </c>
      <c r="AF44" s="278">
        <f>OCTUBRE!AA51+NOVIEMBRE!AA51+DICIEMBRE!AA51</f>
        <v>30</v>
      </c>
      <c r="AG44" s="278">
        <f t="shared" si="10"/>
        <v>30</v>
      </c>
      <c r="AH44" s="278">
        <f>OCTUBRE!B116+NOVIEMBRE!B116+DICIEMBRE!B116</f>
        <v>0</v>
      </c>
      <c r="AI44" s="279">
        <f t="shared" si="11"/>
        <v>0</v>
      </c>
    </row>
    <row r="45" spans="2:35" hidden="1" x14ac:dyDescent="0.25">
      <c r="B45" s="291" t="s">
        <v>80</v>
      </c>
      <c r="C45" s="278">
        <f t="shared" si="0"/>
        <v>0</v>
      </c>
      <c r="D45" s="278">
        <f t="shared" si="0"/>
        <v>0</v>
      </c>
      <c r="E45" s="278">
        <f t="shared" si="1"/>
        <v>0</v>
      </c>
      <c r="F45" s="278">
        <f t="shared" si="2"/>
        <v>0</v>
      </c>
      <c r="G45" s="279" t="str">
        <f t="shared" si="3"/>
        <v>-</v>
      </c>
      <c r="I45" s="291" t="s">
        <v>80</v>
      </c>
      <c r="J45" s="278">
        <f>ENERO!W52+FEBRERO!W52+MARZO!W52</f>
        <v>0</v>
      </c>
      <c r="K45" s="278">
        <f>ENERO!AA52+FEBRERO!AA52+MARZO!AA52</f>
        <v>0</v>
      </c>
      <c r="L45" s="278">
        <f t="shared" si="4"/>
        <v>0</v>
      </c>
      <c r="M45" s="278">
        <f>ENERO!B117+FEBRERO!B117+MARZO!B117</f>
        <v>0</v>
      </c>
      <c r="N45" s="279" t="str">
        <f t="shared" si="5"/>
        <v>-</v>
      </c>
      <c r="P45" s="291" t="s">
        <v>80</v>
      </c>
      <c r="Q45" s="278">
        <f>ABRIL!W52+MAYO!W52+JUNIO!W52</f>
        <v>0</v>
      </c>
      <c r="R45" s="278">
        <f>ABRIL!AA52+MAYO!AA52+JUNIO!AA52</f>
        <v>0</v>
      </c>
      <c r="S45" s="278">
        <f t="shared" si="6"/>
        <v>0</v>
      </c>
      <c r="T45" s="278">
        <f>ABRIL!B117+MAYO!B117+JUNIO!B117</f>
        <v>0</v>
      </c>
      <c r="U45" s="279" t="str">
        <f t="shared" si="7"/>
        <v>-</v>
      </c>
      <c r="W45" s="291" t="s">
        <v>80</v>
      </c>
      <c r="X45" s="278">
        <f>JULIO!W52+AGOSTO!W52+SEPTIEMBRE!W52</f>
        <v>0</v>
      </c>
      <c r="Y45" s="278">
        <f>JULIO!AA52+AGOSTO!AA52+SEPTIEMBRE!AA52</f>
        <v>0</v>
      </c>
      <c r="Z45" s="278">
        <f t="shared" si="8"/>
        <v>0</v>
      </c>
      <c r="AA45" s="278">
        <f>JULIO!B117+AGOSTO!B117+SEPTIEMBRE!B117</f>
        <v>0</v>
      </c>
      <c r="AB45" s="279" t="str">
        <f t="shared" si="9"/>
        <v>-</v>
      </c>
      <c r="AD45" s="291" t="s">
        <v>80</v>
      </c>
      <c r="AE45" s="278">
        <f>OCTUBRE!W52+NOVIEMBRE!W52+DICIEMBRE!W52</f>
        <v>0</v>
      </c>
      <c r="AF45" s="278">
        <f>OCTUBRE!AA52+NOVIEMBRE!AA52+DICIEMBRE!AA52</f>
        <v>0</v>
      </c>
      <c r="AG45" s="278">
        <f t="shared" si="10"/>
        <v>0</v>
      </c>
      <c r="AH45" s="278">
        <f>OCTUBRE!B117+NOVIEMBRE!B117+DICIEMBRE!B117</f>
        <v>0</v>
      </c>
      <c r="AI45" s="279" t="str">
        <f t="shared" si="11"/>
        <v>-</v>
      </c>
    </row>
    <row r="46" spans="2:35" hidden="1" x14ac:dyDescent="0.25">
      <c r="B46" s="291" t="s">
        <v>81</v>
      </c>
      <c r="C46" s="278">
        <f t="shared" si="0"/>
        <v>0</v>
      </c>
      <c r="D46" s="278">
        <f t="shared" si="0"/>
        <v>0</v>
      </c>
      <c r="E46" s="278">
        <f t="shared" si="1"/>
        <v>0</v>
      </c>
      <c r="F46" s="278">
        <f t="shared" si="2"/>
        <v>0</v>
      </c>
      <c r="G46" s="279" t="str">
        <f t="shared" si="3"/>
        <v>-</v>
      </c>
      <c r="I46" s="291" t="s">
        <v>81</v>
      </c>
      <c r="J46" s="278">
        <f>ENERO!W53+FEBRERO!W53+MARZO!W53</f>
        <v>0</v>
      </c>
      <c r="K46" s="278">
        <f>ENERO!AA53+FEBRERO!AA53+MARZO!AA53</f>
        <v>0</v>
      </c>
      <c r="L46" s="278">
        <f t="shared" si="4"/>
        <v>0</v>
      </c>
      <c r="M46" s="278">
        <f>ENERO!B118+FEBRERO!B118+MARZO!B118</f>
        <v>0</v>
      </c>
      <c r="N46" s="279" t="str">
        <f t="shared" si="5"/>
        <v>-</v>
      </c>
      <c r="P46" s="291" t="s">
        <v>81</v>
      </c>
      <c r="Q46" s="278">
        <f>ABRIL!W53+MAYO!W53+JUNIO!W53</f>
        <v>0</v>
      </c>
      <c r="R46" s="278">
        <f>ABRIL!AA53+MAYO!AA53+JUNIO!AA53</f>
        <v>0</v>
      </c>
      <c r="S46" s="278">
        <f t="shared" si="6"/>
        <v>0</v>
      </c>
      <c r="T46" s="278">
        <f>ABRIL!B118+MAYO!B118+JUNIO!B118</f>
        <v>0</v>
      </c>
      <c r="U46" s="279" t="str">
        <f t="shared" si="7"/>
        <v>-</v>
      </c>
      <c r="W46" s="291" t="s">
        <v>81</v>
      </c>
      <c r="X46" s="278">
        <f>JULIO!W53+AGOSTO!W53+SEPTIEMBRE!W53</f>
        <v>0</v>
      </c>
      <c r="Y46" s="278">
        <f>JULIO!AA53+AGOSTO!AA53+SEPTIEMBRE!AA53</f>
        <v>0</v>
      </c>
      <c r="Z46" s="278">
        <f t="shared" si="8"/>
        <v>0</v>
      </c>
      <c r="AA46" s="278">
        <f>JULIO!B118+AGOSTO!B118+SEPTIEMBRE!B118</f>
        <v>0</v>
      </c>
      <c r="AB46" s="279" t="str">
        <f t="shared" si="9"/>
        <v>-</v>
      </c>
      <c r="AD46" s="291" t="s">
        <v>81</v>
      </c>
      <c r="AE46" s="278">
        <f>OCTUBRE!W53+NOVIEMBRE!W53+DICIEMBRE!W53</f>
        <v>0</v>
      </c>
      <c r="AF46" s="278">
        <f>OCTUBRE!AA53+NOVIEMBRE!AA53+DICIEMBRE!AA53</f>
        <v>0</v>
      </c>
      <c r="AG46" s="278">
        <f t="shared" si="10"/>
        <v>0</v>
      </c>
      <c r="AH46" s="278">
        <f>OCTUBRE!B118+NOVIEMBRE!B118+DICIEMBRE!B118</f>
        <v>0</v>
      </c>
      <c r="AI46" s="279" t="str">
        <f t="shared" si="11"/>
        <v>-</v>
      </c>
    </row>
    <row r="47" spans="2:35" x14ac:dyDescent="0.25">
      <c r="B47" s="291" t="s">
        <v>82</v>
      </c>
      <c r="C47" s="278">
        <f t="shared" si="0"/>
        <v>5</v>
      </c>
      <c r="D47" s="278">
        <f t="shared" si="0"/>
        <v>985</v>
      </c>
      <c r="E47" s="278">
        <f t="shared" si="1"/>
        <v>990</v>
      </c>
      <c r="F47" s="278">
        <f t="shared" si="2"/>
        <v>19</v>
      </c>
      <c r="G47" s="279">
        <f t="shared" si="3"/>
        <v>1.9191919191919191E-2</v>
      </c>
      <c r="I47" s="291" t="s">
        <v>82</v>
      </c>
      <c r="J47" s="278">
        <f>ENERO!W54+FEBRERO!W54+MARZO!W54</f>
        <v>0</v>
      </c>
      <c r="K47" s="278">
        <f>ENERO!AA54+FEBRERO!AA54+MARZO!AA54</f>
        <v>191</v>
      </c>
      <c r="L47" s="278">
        <f t="shared" si="4"/>
        <v>191</v>
      </c>
      <c r="M47" s="278">
        <f>ENERO!B119+FEBRERO!B119+MARZO!B119</f>
        <v>0</v>
      </c>
      <c r="N47" s="279">
        <f t="shared" si="5"/>
        <v>0</v>
      </c>
      <c r="P47" s="291" t="s">
        <v>82</v>
      </c>
      <c r="Q47" s="278">
        <f>ABRIL!W54+MAYO!W54+JUNIO!W54</f>
        <v>5</v>
      </c>
      <c r="R47" s="278">
        <f>ABRIL!AA54+MAYO!AA54+JUNIO!AA54</f>
        <v>235</v>
      </c>
      <c r="S47" s="278">
        <f t="shared" si="6"/>
        <v>240</v>
      </c>
      <c r="T47" s="278">
        <f>ABRIL!B119+MAYO!B119+JUNIO!B119</f>
        <v>19</v>
      </c>
      <c r="U47" s="279">
        <f t="shared" si="7"/>
        <v>7.9166666666666663E-2</v>
      </c>
      <c r="W47" s="291" t="s">
        <v>82</v>
      </c>
      <c r="X47" s="278">
        <f>JULIO!W54+AGOSTO!W54+SEPTIEMBRE!W54</f>
        <v>0</v>
      </c>
      <c r="Y47" s="278">
        <f>JULIO!AA54+AGOSTO!AA54+SEPTIEMBRE!AA54</f>
        <v>281</v>
      </c>
      <c r="Z47" s="278">
        <f t="shared" si="8"/>
        <v>281</v>
      </c>
      <c r="AA47" s="278">
        <f>JULIO!B119+AGOSTO!B119+SEPTIEMBRE!B119</f>
        <v>0</v>
      </c>
      <c r="AB47" s="279">
        <f t="shared" si="9"/>
        <v>0</v>
      </c>
      <c r="AD47" s="291" t="s">
        <v>82</v>
      </c>
      <c r="AE47" s="278">
        <f>OCTUBRE!W54+NOVIEMBRE!W54+DICIEMBRE!W54</f>
        <v>0</v>
      </c>
      <c r="AF47" s="278">
        <f>OCTUBRE!AA54+NOVIEMBRE!AA54+DICIEMBRE!AA54</f>
        <v>278</v>
      </c>
      <c r="AG47" s="278">
        <f t="shared" si="10"/>
        <v>278</v>
      </c>
      <c r="AH47" s="278">
        <f>OCTUBRE!B119+NOVIEMBRE!B119+DICIEMBRE!B119</f>
        <v>0</v>
      </c>
      <c r="AI47" s="279">
        <f t="shared" si="11"/>
        <v>0</v>
      </c>
    </row>
    <row r="48" spans="2:35" x14ac:dyDescent="0.25">
      <c r="B48" s="292" t="s">
        <v>83</v>
      </c>
      <c r="C48" s="278">
        <f t="shared" si="0"/>
        <v>4</v>
      </c>
      <c r="D48" s="278">
        <f t="shared" si="0"/>
        <v>1017</v>
      </c>
      <c r="E48" s="278">
        <f t="shared" si="1"/>
        <v>1021</v>
      </c>
      <c r="F48" s="278">
        <f t="shared" si="2"/>
        <v>0</v>
      </c>
      <c r="G48" s="279">
        <f t="shared" si="3"/>
        <v>0</v>
      </c>
      <c r="I48" s="292" t="s">
        <v>83</v>
      </c>
      <c r="J48" s="278">
        <f>ENERO!W55+FEBRERO!W55+MARZO!W55</f>
        <v>1</v>
      </c>
      <c r="K48" s="278">
        <f>ENERO!AA55+FEBRERO!AA55+MARZO!AA55</f>
        <v>373</v>
      </c>
      <c r="L48" s="278">
        <f t="shared" si="4"/>
        <v>374</v>
      </c>
      <c r="M48" s="278">
        <f>ENERO!B120+FEBRERO!B120+MARZO!B120</f>
        <v>0</v>
      </c>
      <c r="N48" s="279">
        <f t="shared" si="5"/>
        <v>0</v>
      </c>
      <c r="P48" s="292" t="s">
        <v>83</v>
      </c>
      <c r="Q48" s="278">
        <f>ABRIL!W55+MAYO!W55+JUNIO!W55</f>
        <v>2</v>
      </c>
      <c r="R48" s="278">
        <f>ABRIL!AA55+MAYO!AA55+JUNIO!AA55</f>
        <v>217</v>
      </c>
      <c r="S48" s="278">
        <f t="shared" si="6"/>
        <v>219</v>
      </c>
      <c r="T48" s="278">
        <f>ABRIL!B120+MAYO!B120+JUNIO!B120</f>
        <v>0</v>
      </c>
      <c r="U48" s="279">
        <f t="shared" si="7"/>
        <v>0</v>
      </c>
      <c r="W48" s="292" t="s">
        <v>83</v>
      </c>
      <c r="X48" s="278">
        <f>JULIO!W55+AGOSTO!W55+SEPTIEMBRE!W55</f>
        <v>1</v>
      </c>
      <c r="Y48" s="278">
        <f>JULIO!AA55+AGOSTO!AA55+SEPTIEMBRE!AA55</f>
        <v>221</v>
      </c>
      <c r="Z48" s="278">
        <f t="shared" si="8"/>
        <v>222</v>
      </c>
      <c r="AA48" s="278">
        <f>JULIO!B120+AGOSTO!B120+SEPTIEMBRE!B120</f>
        <v>0</v>
      </c>
      <c r="AB48" s="279">
        <f t="shared" si="9"/>
        <v>0</v>
      </c>
      <c r="AD48" s="292" t="s">
        <v>83</v>
      </c>
      <c r="AE48" s="278">
        <f>OCTUBRE!W55+NOVIEMBRE!W55+DICIEMBRE!W55</f>
        <v>0</v>
      </c>
      <c r="AF48" s="278">
        <f>OCTUBRE!AA55+NOVIEMBRE!AA55+DICIEMBRE!AA55</f>
        <v>206</v>
      </c>
      <c r="AG48" s="278">
        <f t="shared" si="10"/>
        <v>206</v>
      </c>
      <c r="AH48" s="278">
        <f>OCTUBRE!B120+NOVIEMBRE!B120+DICIEMBRE!B120</f>
        <v>0</v>
      </c>
      <c r="AI48" s="279">
        <f t="shared" si="11"/>
        <v>0</v>
      </c>
    </row>
    <row r="49" spans="2:35" ht="22.5" x14ac:dyDescent="0.25">
      <c r="B49" s="292" t="s">
        <v>84</v>
      </c>
      <c r="C49" s="278">
        <f t="shared" si="0"/>
        <v>288</v>
      </c>
      <c r="D49" s="278">
        <f t="shared" si="0"/>
        <v>61</v>
      </c>
      <c r="E49" s="278">
        <f t="shared" si="1"/>
        <v>349</v>
      </c>
      <c r="F49" s="278">
        <f t="shared" si="2"/>
        <v>0</v>
      </c>
      <c r="G49" s="279">
        <f t="shared" si="3"/>
        <v>0</v>
      </c>
      <c r="I49" s="292" t="s">
        <v>84</v>
      </c>
      <c r="J49" s="278">
        <f>ENERO!W56+FEBRERO!W56+MARZO!W56</f>
        <v>68</v>
      </c>
      <c r="K49" s="278">
        <f>ENERO!AA56+FEBRERO!AA56+MARZO!AA56</f>
        <v>10</v>
      </c>
      <c r="L49" s="278">
        <f t="shared" si="4"/>
        <v>78</v>
      </c>
      <c r="M49" s="278">
        <f>ENERO!B121+FEBRERO!B121+MARZO!B121</f>
        <v>0</v>
      </c>
      <c r="N49" s="279">
        <f t="shared" si="5"/>
        <v>0</v>
      </c>
      <c r="P49" s="292" t="s">
        <v>84</v>
      </c>
      <c r="Q49" s="278">
        <f>ABRIL!W56+MAYO!W56+JUNIO!W56</f>
        <v>80</v>
      </c>
      <c r="R49" s="278">
        <f>ABRIL!AA56+MAYO!AA56+JUNIO!AA56</f>
        <v>11</v>
      </c>
      <c r="S49" s="278">
        <f t="shared" si="6"/>
        <v>91</v>
      </c>
      <c r="T49" s="278">
        <f>ABRIL!B121+MAYO!B121+JUNIO!B121</f>
        <v>0</v>
      </c>
      <c r="U49" s="279">
        <f t="shared" si="7"/>
        <v>0</v>
      </c>
      <c r="W49" s="292" t="s">
        <v>84</v>
      </c>
      <c r="X49" s="278">
        <f>JULIO!W56+AGOSTO!W56+SEPTIEMBRE!W56</f>
        <v>65</v>
      </c>
      <c r="Y49" s="278">
        <f>JULIO!AA56+AGOSTO!AA56+SEPTIEMBRE!AA56</f>
        <v>17</v>
      </c>
      <c r="Z49" s="278">
        <f t="shared" si="8"/>
        <v>82</v>
      </c>
      <c r="AA49" s="278">
        <f>JULIO!B121+AGOSTO!B121+SEPTIEMBRE!B121</f>
        <v>0</v>
      </c>
      <c r="AB49" s="279">
        <f t="shared" si="9"/>
        <v>0</v>
      </c>
      <c r="AD49" s="292" t="s">
        <v>84</v>
      </c>
      <c r="AE49" s="278">
        <f>OCTUBRE!W56+NOVIEMBRE!W56+DICIEMBRE!W56</f>
        <v>75</v>
      </c>
      <c r="AF49" s="278">
        <f>OCTUBRE!AA56+NOVIEMBRE!AA56+DICIEMBRE!AA56</f>
        <v>23</v>
      </c>
      <c r="AG49" s="278">
        <f t="shared" si="10"/>
        <v>98</v>
      </c>
      <c r="AH49" s="278">
        <f>OCTUBRE!B121+NOVIEMBRE!B121+DICIEMBRE!B121</f>
        <v>0</v>
      </c>
      <c r="AI49" s="279">
        <f t="shared" si="11"/>
        <v>0</v>
      </c>
    </row>
    <row r="50" spans="2:35" x14ac:dyDescent="0.25">
      <c r="B50" s="292" t="s">
        <v>85</v>
      </c>
      <c r="C50" s="278">
        <f t="shared" si="0"/>
        <v>0</v>
      </c>
      <c r="D50" s="278">
        <f t="shared" si="0"/>
        <v>3169</v>
      </c>
      <c r="E50" s="278">
        <f t="shared" si="1"/>
        <v>3169</v>
      </c>
      <c r="F50" s="278">
        <f t="shared" si="2"/>
        <v>0</v>
      </c>
      <c r="G50" s="279">
        <f t="shared" si="3"/>
        <v>0</v>
      </c>
      <c r="I50" s="292" t="s">
        <v>85</v>
      </c>
      <c r="J50" s="278">
        <f>ENERO!W57+FEBRERO!W57+MARZO!W57</f>
        <v>0</v>
      </c>
      <c r="K50" s="278">
        <f>ENERO!AA57+FEBRERO!AA57+MARZO!AA57</f>
        <v>690</v>
      </c>
      <c r="L50" s="278">
        <f t="shared" si="4"/>
        <v>690</v>
      </c>
      <c r="M50" s="278">
        <f>ENERO!B122+FEBRERO!B122+MARZO!B122</f>
        <v>0</v>
      </c>
      <c r="N50" s="279">
        <f t="shared" si="5"/>
        <v>0</v>
      </c>
      <c r="P50" s="292" t="s">
        <v>85</v>
      </c>
      <c r="Q50" s="278">
        <f>ABRIL!W57+MAYO!W57+JUNIO!W57</f>
        <v>0</v>
      </c>
      <c r="R50" s="278">
        <f>ABRIL!AA57+MAYO!AA57+JUNIO!AA57</f>
        <v>856</v>
      </c>
      <c r="S50" s="278">
        <f t="shared" si="6"/>
        <v>856</v>
      </c>
      <c r="T50" s="278">
        <f>ABRIL!B122+MAYO!B122+JUNIO!B122</f>
        <v>0</v>
      </c>
      <c r="U50" s="279">
        <f t="shared" si="7"/>
        <v>0</v>
      </c>
      <c r="W50" s="292" t="s">
        <v>85</v>
      </c>
      <c r="X50" s="278">
        <f>JULIO!W57+AGOSTO!W57+SEPTIEMBRE!W57</f>
        <v>0</v>
      </c>
      <c r="Y50" s="278">
        <f>JULIO!AA57+AGOSTO!AA57+SEPTIEMBRE!AA57</f>
        <v>881</v>
      </c>
      <c r="Z50" s="278">
        <f t="shared" si="8"/>
        <v>881</v>
      </c>
      <c r="AA50" s="278">
        <f>JULIO!B122+AGOSTO!B122+SEPTIEMBRE!B122</f>
        <v>0</v>
      </c>
      <c r="AB50" s="279">
        <f t="shared" si="9"/>
        <v>0</v>
      </c>
      <c r="AD50" s="292" t="s">
        <v>85</v>
      </c>
      <c r="AE50" s="278">
        <f>OCTUBRE!W57+NOVIEMBRE!W57+DICIEMBRE!W57</f>
        <v>0</v>
      </c>
      <c r="AF50" s="278">
        <f>OCTUBRE!AA57+NOVIEMBRE!AA57+DICIEMBRE!AA57</f>
        <v>742</v>
      </c>
      <c r="AG50" s="278">
        <f t="shared" si="10"/>
        <v>742</v>
      </c>
      <c r="AH50" s="278">
        <f>OCTUBRE!B122+NOVIEMBRE!B122+DICIEMBRE!B122</f>
        <v>0</v>
      </c>
      <c r="AI50" s="279">
        <f t="shared" si="11"/>
        <v>0</v>
      </c>
    </row>
    <row r="51" spans="2:35" x14ac:dyDescent="0.25">
      <c r="B51" s="291" t="s">
        <v>86</v>
      </c>
      <c r="C51" s="278">
        <f t="shared" si="0"/>
        <v>183</v>
      </c>
      <c r="D51" s="278">
        <f t="shared" si="0"/>
        <v>1936</v>
      </c>
      <c r="E51" s="278">
        <f t="shared" si="1"/>
        <v>2119</v>
      </c>
      <c r="F51" s="278">
        <f t="shared" si="2"/>
        <v>0</v>
      </c>
      <c r="G51" s="279">
        <f t="shared" si="3"/>
        <v>0</v>
      </c>
      <c r="I51" s="291" t="s">
        <v>86</v>
      </c>
      <c r="J51" s="278">
        <f>ENERO!W58+FEBRERO!W58+MARZO!W58</f>
        <v>59</v>
      </c>
      <c r="K51" s="278">
        <f>ENERO!AA58+FEBRERO!AA58+MARZO!AA58</f>
        <v>348</v>
      </c>
      <c r="L51" s="278">
        <f t="shared" si="4"/>
        <v>407</v>
      </c>
      <c r="M51" s="278">
        <f>ENERO!B123+FEBRERO!B123+MARZO!B123</f>
        <v>0</v>
      </c>
      <c r="N51" s="279">
        <f t="shared" si="5"/>
        <v>0</v>
      </c>
      <c r="P51" s="291" t="s">
        <v>86</v>
      </c>
      <c r="Q51" s="278">
        <f>ABRIL!W58+MAYO!W58+JUNIO!W58</f>
        <v>43</v>
      </c>
      <c r="R51" s="278">
        <f>ABRIL!AA58+MAYO!AA58+JUNIO!AA58</f>
        <v>615</v>
      </c>
      <c r="S51" s="278">
        <f t="shared" si="6"/>
        <v>658</v>
      </c>
      <c r="T51" s="278">
        <f>ABRIL!B123+MAYO!B123+JUNIO!B123</f>
        <v>0</v>
      </c>
      <c r="U51" s="279">
        <f t="shared" si="7"/>
        <v>0</v>
      </c>
      <c r="W51" s="291" t="s">
        <v>86</v>
      </c>
      <c r="X51" s="278">
        <f>JULIO!W58+AGOSTO!W58+SEPTIEMBRE!W58</f>
        <v>38</v>
      </c>
      <c r="Y51" s="278">
        <f>JULIO!AA58+AGOSTO!AA58+SEPTIEMBRE!AA58</f>
        <v>441</v>
      </c>
      <c r="Z51" s="278">
        <f t="shared" si="8"/>
        <v>479</v>
      </c>
      <c r="AA51" s="278">
        <f>JULIO!B123+AGOSTO!B123+SEPTIEMBRE!B123</f>
        <v>0</v>
      </c>
      <c r="AB51" s="279">
        <f t="shared" si="9"/>
        <v>0</v>
      </c>
      <c r="AD51" s="291" t="s">
        <v>86</v>
      </c>
      <c r="AE51" s="278">
        <f>OCTUBRE!W58+NOVIEMBRE!W58+DICIEMBRE!W58</f>
        <v>43</v>
      </c>
      <c r="AF51" s="278">
        <f>OCTUBRE!AA58+NOVIEMBRE!AA58+DICIEMBRE!AA58</f>
        <v>532</v>
      </c>
      <c r="AG51" s="278">
        <f t="shared" si="10"/>
        <v>575</v>
      </c>
      <c r="AH51" s="278">
        <f>OCTUBRE!B123+NOVIEMBRE!B123+DICIEMBRE!B123</f>
        <v>0</v>
      </c>
      <c r="AI51" s="279">
        <f t="shared" si="11"/>
        <v>0</v>
      </c>
    </row>
    <row r="52" spans="2:35" x14ac:dyDescent="0.25">
      <c r="B52" s="291" t="s">
        <v>87</v>
      </c>
      <c r="C52" s="278">
        <f t="shared" si="0"/>
        <v>366</v>
      </c>
      <c r="D52" s="278">
        <f t="shared" si="0"/>
        <v>968</v>
      </c>
      <c r="E52" s="278">
        <f t="shared" si="1"/>
        <v>1334</v>
      </c>
      <c r="F52" s="278">
        <f t="shared" si="2"/>
        <v>0</v>
      </c>
      <c r="G52" s="279">
        <f t="shared" si="3"/>
        <v>0</v>
      </c>
      <c r="I52" s="291" t="s">
        <v>87</v>
      </c>
      <c r="J52" s="278">
        <f>ENERO!W59+FEBRERO!W59+MARZO!W59</f>
        <v>89</v>
      </c>
      <c r="K52" s="278">
        <f>ENERO!AA59+FEBRERO!AA59+MARZO!AA59</f>
        <v>247</v>
      </c>
      <c r="L52" s="278">
        <f t="shared" si="4"/>
        <v>336</v>
      </c>
      <c r="M52" s="278">
        <f>ENERO!B124+FEBRERO!B124+MARZO!B124</f>
        <v>0</v>
      </c>
      <c r="N52" s="279">
        <f t="shared" si="5"/>
        <v>0</v>
      </c>
      <c r="P52" s="291" t="s">
        <v>87</v>
      </c>
      <c r="Q52" s="278">
        <f>ABRIL!W59+MAYO!W59+JUNIO!W59</f>
        <v>66</v>
      </c>
      <c r="R52" s="278">
        <f>ABRIL!AA59+MAYO!AA59+JUNIO!AA59</f>
        <v>166</v>
      </c>
      <c r="S52" s="278">
        <f t="shared" si="6"/>
        <v>232</v>
      </c>
      <c r="T52" s="278">
        <f>ABRIL!B124+MAYO!B124+JUNIO!B124</f>
        <v>0</v>
      </c>
      <c r="U52" s="279">
        <f t="shared" si="7"/>
        <v>0</v>
      </c>
      <c r="W52" s="291" t="s">
        <v>87</v>
      </c>
      <c r="X52" s="278">
        <f>JULIO!W59+AGOSTO!W59+SEPTIEMBRE!W59</f>
        <v>93</v>
      </c>
      <c r="Y52" s="278">
        <f>JULIO!AA59+AGOSTO!AA59+SEPTIEMBRE!AA59</f>
        <v>277</v>
      </c>
      <c r="Z52" s="278">
        <f t="shared" si="8"/>
        <v>370</v>
      </c>
      <c r="AA52" s="278">
        <f>JULIO!B124+AGOSTO!B124+SEPTIEMBRE!B124</f>
        <v>0</v>
      </c>
      <c r="AB52" s="279">
        <f t="shared" si="9"/>
        <v>0</v>
      </c>
      <c r="AD52" s="291" t="s">
        <v>87</v>
      </c>
      <c r="AE52" s="278">
        <f>OCTUBRE!W59+NOVIEMBRE!W59+DICIEMBRE!W59</f>
        <v>118</v>
      </c>
      <c r="AF52" s="278">
        <f>OCTUBRE!AA59+NOVIEMBRE!AA59+DICIEMBRE!AA59</f>
        <v>278</v>
      </c>
      <c r="AG52" s="278">
        <f t="shared" si="10"/>
        <v>396</v>
      </c>
      <c r="AH52" s="278">
        <f>OCTUBRE!B124+NOVIEMBRE!B124+DICIEMBRE!B124</f>
        <v>0</v>
      </c>
      <c r="AI52" s="279">
        <f t="shared" si="11"/>
        <v>0</v>
      </c>
    </row>
    <row r="53" spans="2:35" x14ac:dyDescent="0.25">
      <c r="B53" s="291" t="s">
        <v>88</v>
      </c>
      <c r="C53" s="278">
        <f t="shared" si="0"/>
        <v>1557</v>
      </c>
      <c r="D53" s="278">
        <f t="shared" si="0"/>
        <v>17</v>
      </c>
      <c r="E53" s="278">
        <f t="shared" si="1"/>
        <v>1574</v>
      </c>
      <c r="F53" s="278">
        <f t="shared" si="2"/>
        <v>0</v>
      </c>
      <c r="G53" s="279">
        <f t="shared" si="3"/>
        <v>0</v>
      </c>
      <c r="I53" s="291" t="s">
        <v>88</v>
      </c>
      <c r="J53" s="278">
        <f>ENERO!W60+FEBRERO!W60+MARZO!W60</f>
        <v>336</v>
      </c>
      <c r="K53" s="278">
        <f>ENERO!AA60+FEBRERO!AA60+MARZO!AA60</f>
        <v>4</v>
      </c>
      <c r="L53" s="278">
        <f t="shared" si="4"/>
        <v>340</v>
      </c>
      <c r="M53" s="278">
        <f>ENERO!B125+FEBRERO!B125+MARZO!B125</f>
        <v>0</v>
      </c>
      <c r="N53" s="279">
        <f t="shared" si="5"/>
        <v>0</v>
      </c>
      <c r="P53" s="291" t="s">
        <v>88</v>
      </c>
      <c r="Q53" s="278">
        <f>ABRIL!W60+MAYO!W60+JUNIO!W60</f>
        <v>468</v>
      </c>
      <c r="R53" s="278">
        <f>ABRIL!AA60+MAYO!AA60+JUNIO!AA60</f>
        <v>5</v>
      </c>
      <c r="S53" s="278">
        <f t="shared" si="6"/>
        <v>473</v>
      </c>
      <c r="T53" s="278">
        <f>ABRIL!B125+MAYO!B125+JUNIO!B125</f>
        <v>0</v>
      </c>
      <c r="U53" s="279">
        <f t="shared" si="7"/>
        <v>0</v>
      </c>
      <c r="W53" s="291" t="s">
        <v>88</v>
      </c>
      <c r="X53" s="278">
        <f>JULIO!W60+AGOSTO!W60+SEPTIEMBRE!W60</f>
        <v>443</v>
      </c>
      <c r="Y53" s="278">
        <f>JULIO!AA60+AGOSTO!AA60+SEPTIEMBRE!AA60</f>
        <v>5</v>
      </c>
      <c r="Z53" s="278">
        <f t="shared" si="8"/>
        <v>448</v>
      </c>
      <c r="AA53" s="278">
        <f>JULIO!B125+AGOSTO!B125+SEPTIEMBRE!B125</f>
        <v>0</v>
      </c>
      <c r="AB53" s="279">
        <f t="shared" si="9"/>
        <v>0</v>
      </c>
      <c r="AD53" s="291" t="s">
        <v>88</v>
      </c>
      <c r="AE53" s="278">
        <f>OCTUBRE!W60+NOVIEMBRE!W60+DICIEMBRE!W60</f>
        <v>310</v>
      </c>
      <c r="AF53" s="278">
        <f>OCTUBRE!AA60+NOVIEMBRE!AA60+DICIEMBRE!AA60</f>
        <v>3</v>
      </c>
      <c r="AG53" s="278">
        <f t="shared" si="10"/>
        <v>313</v>
      </c>
      <c r="AH53" s="278">
        <f>OCTUBRE!B125+NOVIEMBRE!B125+DICIEMBRE!B125</f>
        <v>0</v>
      </c>
      <c r="AI53" s="279">
        <f t="shared" si="11"/>
        <v>0</v>
      </c>
    </row>
    <row r="54" spans="2:35" x14ac:dyDescent="0.25">
      <c r="B54" s="291" t="s">
        <v>89</v>
      </c>
      <c r="C54" s="278">
        <f t="shared" si="0"/>
        <v>2</v>
      </c>
      <c r="D54" s="278">
        <f t="shared" si="0"/>
        <v>2394</v>
      </c>
      <c r="E54" s="278">
        <f t="shared" si="1"/>
        <v>2396</v>
      </c>
      <c r="F54" s="278">
        <f t="shared" si="2"/>
        <v>0</v>
      </c>
      <c r="G54" s="279">
        <f t="shared" si="3"/>
        <v>0</v>
      </c>
      <c r="I54" s="291" t="s">
        <v>89</v>
      </c>
      <c r="J54" s="278">
        <f>ENERO!W61+FEBRERO!W61+MARZO!W61</f>
        <v>0</v>
      </c>
      <c r="K54" s="278">
        <f>ENERO!AA61+FEBRERO!AA61+MARZO!AA61</f>
        <v>561</v>
      </c>
      <c r="L54" s="278">
        <f t="shared" si="4"/>
        <v>561</v>
      </c>
      <c r="M54" s="278">
        <f>ENERO!B126+FEBRERO!B126+MARZO!B126</f>
        <v>0</v>
      </c>
      <c r="N54" s="279">
        <f t="shared" si="5"/>
        <v>0</v>
      </c>
      <c r="P54" s="291" t="s">
        <v>89</v>
      </c>
      <c r="Q54" s="278">
        <f>ABRIL!W61+MAYO!W61+JUNIO!W61</f>
        <v>0</v>
      </c>
      <c r="R54" s="278">
        <f>ABRIL!AA61+MAYO!AA61+JUNIO!AA61</f>
        <v>640</v>
      </c>
      <c r="S54" s="278">
        <f t="shared" si="6"/>
        <v>640</v>
      </c>
      <c r="T54" s="278">
        <f>ABRIL!B126+MAYO!B126+JUNIO!B126</f>
        <v>0</v>
      </c>
      <c r="U54" s="279">
        <f t="shared" si="7"/>
        <v>0</v>
      </c>
      <c r="W54" s="291" t="s">
        <v>89</v>
      </c>
      <c r="X54" s="278">
        <f>JULIO!W61+AGOSTO!W61+SEPTIEMBRE!W61</f>
        <v>1</v>
      </c>
      <c r="Y54" s="278">
        <f>JULIO!AA61+AGOSTO!AA61+SEPTIEMBRE!AA61</f>
        <v>649</v>
      </c>
      <c r="Z54" s="278">
        <f t="shared" si="8"/>
        <v>650</v>
      </c>
      <c r="AA54" s="278">
        <f>JULIO!B126+AGOSTO!B126+SEPTIEMBRE!B126</f>
        <v>0</v>
      </c>
      <c r="AB54" s="279">
        <f t="shared" si="9"/>
        <v>0</v>
      </c>
      <c r="AD54" s="291" t="s">
        <v>89</v>
      </c>
      <c r="AE54" s="278">
        <f>OCTUBRE!W61+NOVIEMBRE!W61+DICIEMBRE!W61</f>
        <v>1</v>
      </c>
      <c r="AF54" s="278">
        <f>OCTUBRE!AA61+NOVIEMBRE!AA61+DICIEMBRE!AA61</f>
        <v>544</v>
      </c>
      <c r="AG54" s="278">
        <f t="shared" si="10"/>
        <v>545</v>
      </c>
      <c r="AH54" s="278">
        <f>OCTUBRE!B126+NOVIEMBRE!B126+DICIEMBRE!B126</f>
        <v>0</v>
      </c>
      <c r="AI54" s="279">
        <f t="shared" si="11"/>
        <v>0</v>
      </c>
    </row>
    <row r="55" spans="2:35" x14ac:dyDescent="0.25">
      <c r="B55" s="291" t="s">
        <v>90</v>
      </c>
      <c r="C55" s="278">
        <f t="shared" si="0"/>
        <v>0</v>
      </c>
      <c r="D55" s="278">
        <f t="shared" si="0"/>
        <v>0</v>
      </c>
      <c r="E55" s="278">
        <f t="shared" si="1"/>
        <v>0</v>
      </c>
      <c r="F55" s="278">
        <f t="shared" si="2"/>
        <v>0</v>
      </c>
      <c r="G55" s="279" t="str">
        <f t="shared" si="3"/>
        <v>-</v>
      </c>
      <c r="I55" s="291" t="s">
        <v>90</v>
      </c>
      <c r="J55" s="278">
        <f>ENERO!W62+FEBRERO!W62+MARZO!W62</f>
        <v>0</v>
      </c>
      <c r="K55" s="278">
        <f>ENERO!AA62+FEBRERO!AA62+MARZO!AA62</f>
        <v>0</v>
      </c>
      <c r="L55" s="278">
        <f t="shared" si="4"/>
        <v>0</v>
      </c>
      <c r="M55" s="278">
        <f>ENERO!B127+FEBRERO!B127+MARZO!B127</f>
        <v>0</v>
      </c>
      <c r="N55" s="279" t="str">
        <f t="shared" si="5"/>
        <v>-</v>
      </c>
      <c r="P55" s="291" t="s">
        <v>90</v>
      </c>
      <c r="Q55" s="278">
        <f>ABRIL!W62+MAYO!W62+JUNIO!W62</f>
        <v>0</v>
      </c>
      <c r="R55" s="278">
        <f>ABRIL!AA62+MAYO!AA62+JUNIO!AA62</f>
        <v>0</v>
      </c>
      <c r="S55" s="278">
        <f t="shared" si="6"/>
        <v>0</v>
      </c>
      <c r="T55" s="278">
        <f>ABRIL!B127+MAYO!B127+JUNIO!B127</f>
        <v>0</v>
      </c>
      <c r="U55" s="279" t="str">
        <f t="shared" si="7"/>
        <v>-</v>
      </c>
      <c r="W55" s="291" t="s">
        <v>90</v>
      </c>
      <c r="X55" s="278">
        <f>JULIO!W62+AGOSTO!W62+SEPTIEMBRE!W62</f>
        <v>0</v>
      </c>
      <c r="Y55" s="278">
        <f>JULIO!AA62+AGOSTO!AA62+SEPTIEMBRE!AA62</f>
        <v>0</v>
      </c>
      <c r="Z55" s="278">
        <f t="shared" si="8"/>
        <v>0</v>
      </c>
      <c r="AA55" s="278">
        <f>JULIO!B127+AGOSTO!B127+SEPTIEMBRE!B127</f>
        <v>0</v>
      </c>
      <c r="AB55" s="279" t="str">
        <f t="shared" si="9"/>
        <v>-</v>
      </c>
      <c r="AD55" s="291" t="s">
        <v>90</v>
      </c>
      <c r="AE55" s="278">
        <f>OCTUBRE!W62+NOVIEMBRE!W62+DICIEMBRE!W62</f>
        <v>0</v>
      </c>
      <c r="AF55" s="278">
        <f>OCTUBRE!AA62+NOVIEMBRE!AA62+DICIEMBRE!AA62</f>
        <v>0</v>
      </c>
      <c r="AG55" s="278">
        <f t="shared" si="10"/>
        <v>0</v>
      </c>
      <c r="AH55" s="278">
        <f>OCTUBRE!B127+NOVIEMBRE!B127+DICIEMBRE!B127</f>
        <v>0</v>
      </c>
      <c r="AI55" s="279" t="str">
        <f t="shared" si="11"/>
        <v>-</v>
      </c>
    </row>
    <row r="56" spans="2:35" x14ac:dyDescent="0.25">
      <c r="B56" s="291" t="s">
        <v>91</v>
      </c>
      <c r="C56" s="278">
        <f t="shared" si="0"/>
        <v>0</v>
      </c>
      <c r="D56" s="278">
        <f t="shared" si="0"/>
        <v>976</v>
      </c>
      <c r="E56" s="278">
        <f t="shared" si="1"/>
        <v>976</v>
      </c>
      <c r="F56" s="278">
        <f t="shared" si="2"/>
        <v>0</v>
      </c>
      <c r="G56" s="279">
        <f t="shared" si="3"/>
        <v>0</v>
      </c>
      <c r="I56" s="291" t="s">
        <v>91</v>
      </c>
      <c r="J56" s="278">
        <f>ENERO!W63+FEBRERO!W63+MARZO!W63</f>
        <v>0</v>
      </c>
      <c r="K56" s="278">
        <f>ENERO!AA63+FEBRERO!AA63+MARZO!AA63</f>
        <v>410</v>
      </c>
      <c r="L56" s="278">
        <f t="shared" si="4"/>
        <v>410</v>
      </c>
      <c r="M56" s="278">
        <f>ENERO!B128+FEBRERO!B128+MARZO!B128</f>
        <v>0</v>
      </c>
      <c r="N56" s="279">
        <f t="shared" si="5"/>
        <v>0</v>
      </c>
      <c r="P56" s="291" t="s">
        <v>91</v>
      </c>
      <c r="Q56" s="278">
        <f>ABRIL!W63+MAYO!W63+JUNIO!W63</f>
        <v>0</v>
      </c>
      <c r="R56" s="278">
        <f>ABRIL!AA63+MAYO!AA63+JUNIO!AA63</f>
        <v>194</v>
      </c>
      <c r="S56" s="278">
        <f t="shared" si="6"/>
        <v>194</v>
      </c>
      <c r="T56" s="278">
        <f>ABRIL!B128+MAYO!B128+JUNIO!B128</f>
        <v>0</v>
      </c>
      <c r="U56" s="279">
        <f t="shared" si="7"/>
        <v>0</v>
      </c>
      <c r="W56" s="291" t="s">
        <v>91</v>
      </c>
      <c r="X56" s="278">
        <f>JULIO!W63+AGOSTO!W63+SEPTIEMBRE!W63</f>
        <v>0</v>
      </c>
      <c r="Y56" s="278">
        <f>JULIO!AA63+AGOSTO!AA63+SEPTIEMBRE!AA63</f>
        <v>152</v>
      </c>
      <c r="Z56" s="278">
        <f t="shared" si="8"/>
        <v>152</v>
      </c>
      <c r="AA56" s="278">
        <f>JULIO!B128+AGOSTO!B128+SEPTIEMBRE!B128</f>
        <v>0</v>
      </c>
      <c r="AB56" s="279">
        <f t="shared" si="9"/>
        <v>0</v>
      </c>
      <c r="AD56" s="291" t="s">
        <v>91</v>
      </c>
      <c r="AE56" s="278">
        <f>OCTUBRE!W63+NOVIEMBRE!W63+DICIEMBRE!W63</f>
        <v>0</v>
      </c>
      <c r="AF56" s="278">
        <f>OCTUBRE!AA63+NOVIEMBRE!AA63+DICIEMBRE!AA63</f>
        <v>220</v>
      </c>
      <c r="AG56" s="278">
        <f t="shared" si="10"/>
        <v>220</v>
      </c>
      <c r="AH56" s="278">
        <f>OCTUBRE!B128+NOVIEMBRE!B128+DICIEMBRE!B128</f>
        <v>0</v>
      </c>
      <c r="AI56" s="279">
        <f t="shared" si="11"/>
        <v>0</v>
      </c>
    </row>
    <row r="57" spans="2:35" x14ac:dyDescent="0.25">
      <c r="B57" s="291" t="s">
        <v>92</v>
      </c>
      <c r="C57" s="278">
        <f t="shared" si="0"/>
        <v>0</v>
      </c>
      <c r="D57" s="278">
        <f t="shared" si="0"/>
        <v>0</v>
      </c>
      <c r="E57" s="278">
        <f t="shared" si="1"/>
        <v>0</v>
      </c>
      <c r="F57" s="278">
        <f t="shared" si="2"/>
        <v>0</v>
      </c>
      <c r="G57" s="279" t="str">
        <f t="shared" si="3"/>
        <v>-</v>
      </c>
      <c r="I57" s="291" t="s">
        <v>92</v>
      </c>
      <c r="J57" s="278">
        <f>ENERO!W64+FEBRERO!W64+MARZO!W64</f>
        <v>0</v>
      </c>
      <c r="K57" s="278">
        <f>ENERO!AA64+FEBRERO!AA64+MARZO!AA64</f>
        <v>0</v>
      </c>
      <c r="L57" s="278">
        <f t="shared" si="4"/>
        <v>0</v>
      </c>
      <c r="M57" s="278">
        <f>ENERO!B129+FEBRERO!B129+MARZO!B129</f>
        <v>0</v>
      </c>
      <c r="N57" s="279" t="str">
        <f t="shared" si="5"/>
        <v>-</v>
      </c>
      <c r="P57" s="291" t="s">
        <v>92</v>
      </c>
      <c r="Q57" s="278">
        <f>ABRIL!W64+MAYO!W64+JUNIO!W64</f>
        <v>0</v>
      </c>
      <c r="R57" s="278">
        <f>ABRIL!AA64+MAYO!AA64+JUNIO!AA64</f>
        <v>0</v>
      </c>
      <c r="S57" s="278">
        <f t="shared" si="6"/>
        <v>0</v>
      </c>
      <c r="T57" s="278">
        <f>ABRIL!B129+MAYO!B129+JUNIO!B129</f>
        <v>0</v>
      </c>
      <c r="U57" s="279" t="str">
        <f t="shared" si="7"/>
        <v>-</v>
      </c>
      <c r="W57" s="291" t="s">
        <v>92</v>
      </c>
      <c r="X57" s="278">
        <f>JULIO!W64+AGOSTO!W64+SEPTIEMBRE!W64</f>
        <v>0</v>
      </c>
      <c r="Y57" s="278">
        <f>JULIO!AA64+AGOSTO!AA64+SEPTIEMBRE!AA64</f>
        <v>0</v>
      </c>
      <c r="Z57" s="278">
        <f t="shared" si="8"/>
        <v>0</v>
      </c>
      <c r="AA57" s="278">
        <f>JULIO!B129+AGOSTO!B129+SEPTIEMBRE!B129</f>
        <v>0</v>
      </c>
      <c r="AB57" s="279" t="str">
        <f t="shared" si="9"/>
        <v>-</v>
      </c>
      <c r="AD57" s="291" t="s">
        <v>92</v>
      </c>
      <c r="AE57" s="278">
        <f>OCTUBRE!W64+NOVIEMBRE!W64+DICIEMBRE!W64</f>
        <v>0</v>
      </c>
      <c r="AF57" s="278">
        <f>OCTUBRE!AA64+NOVIEMBRE!AA64+DICIEMBRE!AA64</f>
        <v>0</v>
      </c>
      <c r="AG57" s="278">
        <f t="shared" si="10"/>
        <v>0</v>
      </c>
      <c r="AH57" s="278">
        <f>OCTUBRE!B129+NOVIEMBRE!B129+DICIEMBRE!B129</f>
        <v>0</v>
      </c>
      <c r="AI57" s="279" t="str">
        <f t="shared" si="11"/>
        <v>-</v>
      </c>
    </row>
    <row r="58" spans="2:35" x14ac:dyDescent="0.25">
      <c r="B58" s="291" t="s">
        <v>93</v>
      </c>
      <c r="C58" s="278">
        <f t="shared" si="0"/>
        <v>0</v>
      </c>
      <c r="D58" s="278">
        <f t="shared" si="0"/>
        <v>95</v>
      </c>
      <c r="E58" s="278">
        <f t="shared" si="1"/>
        <v>95</v>
      </c>
      <c r="F58" s="278">
        <f t="shared" si="2"/>
        <v>0</v>
      </c>
      <c r="G58" s="279">
        <f t="shared" si="3"/>
        <v>0</v>
      </c>
      <c r="I58" s="291" t="s">
        <v>93</v>
      </c>
      <c r="J58" s="278">
        <f>ENERO!W65+FEBRERO!W65+MARZO!W65</f>
        <v>0</v>
      </c>
      <c r="K58" s="278">
        <f>ENERO!AA65+FEBRERO!AA65+MARZO!AA65</f>
        <v>34</v>
      </c>
      <c r="L58" s="278">
        <f t="shared" si="4"/>
        <v>34</v>
      </c>
      <c r="M58" s="278">
        <f>ENERO!B130+FEBRERO!B130+MARZO!B130</f>
        <v>0</v>
      </c>
      <c r="N58" s="279">
        <f t="shared" si="5"/>
        <v>0</v>
      </c>
      <c r="P58" s="291" t="s">
        <v>93</v>
      </c>
      <c r="Q58" s="278">
        <f>ABRIL!W65+MAYO!W65+JUNIO!W65</f>
        <v>0</v>
      </c>
      <c r="R58" s="278">
        <f>ABRIL!AA65+MAYO!AA65+JUNIO!AA65</f>
        <v>29</v>
      </c>
      <c r="S58" s="278">
        <f t="shared" si="6"/>
        <v>29</v>
      </c>
      <c r="T58" s="278">
        <f>ABRIL!B130+MAYO!B130+JUNIO!B130</f>
        <v>0</v>
      </c>
      <c r="U58" s="279">
        <f t="shared" si="7"/>
        <v>0</v>
      </c>
      <c r="W58" s="291" t="s">
        <v>93</v>
      </c>
      <c r="X58" s="278">
        <f>JULIO!W65+AGOSTO!W65+SEPTIEMBRE!W65</f>
        <v>0</v>
      </c>
      <c r="Y58" s="278">
        <f>JULIO!AA65+AGOSTO!AA65+SEPTIEMBRE!AA65</f>
        <v>21</v>
      </c>
      <c r="Z58" s="278">
        <f t="shared" si="8"/>
        <v>21</v>
      </c>
      <c r="AA58" s="278">
        <f>JULIO!B130+AGOSTO!B130+SEPTIEMBRE!B130</f>
        <v>0</v>
      </c>
      <c r="AB58" s="279">
        <f t="shared" si="9"/>
        <v>0</v>
      </c>
      <c r="AD58" s="291" t="s">
        <v>93</v>
      </c>
      <c r="AE58" s="278">
        <f>OCTUBRE!W65+NOVIEMBRE!W65+DICIEMBRE!W65</f>
        <v>0</v>
      </c>
      <c r="AF58" s="278">
        <f>OCTUBRE!AA65+NOVIEMBRE!AA65+DICIEMBRE!AA65</f>
        <v>11</v>
      </c>
      <c r="AG58" s="278">
        <f t="shared" si="10"/>
        <v>11</v>
      </c>
      <c r="AH58" s="278">
        <f>OCTUBRE!B130+NOVIEMBRE!B130+DICIEMBRE!B130</f>
        <v>0</v>
      </c>
      <c r="AI58" s="279">
        <f t="shared" si="11"/>
        <v>0</v>
      </c>
    </row>
    <row r="59" spans="2:35" x14ac:dyDescent="0.25">
      <c r="B59" s="291" t="s">
        <v>94</v>
      </c>
      <c r="C59" s="278">
        <f t="shared" si="0"/>
        <v>0</v>
      </c>
      <c r="D59" s="278">
        <f t="shared" si="0"/>
        <v>0</v>
      </c>
      <c r="E59" s="278">
        <f t="shared" si="1"/>
        <v>0</v>
      </c>
      <c r="F59" s="278">
        <f t="shared" si="2"/>
        <v>0</v>
      </c>
      <c r="G59" s="279" t="str">
        <f t="shared" si="3"/>
        <v>-</v>
      </c>
      <c r="I59" s="291" t="s">
        <v>94</v>
      </c>
      <c r="J59" s="278">
        <f>ENERO!W66+FEBRERO!W66+MARZO!W66</f>
        <v>0</v>
      </c>
      <c r="K59" s="278">
        <f>ENERO!AA66+FEBRERO!AA66+MARZO!AA66</f>
        <v>0</v>
      </c>
      <c r="L59" s="278">
        <f t="shared" si="4"/>
        <v>0</v>
      </c>
      <c r="M59" s="278">
        <f>ENERO!B131+FEBRERO!B131+MARZO!B131</f>
        <v>0</v>
      </c>
      <c r="N59" s="279" t="str">
        <f t="shared" si="5"/>
        <v>-</v>
      </c>
      <c r="P59" s="291" t="s">
        <v>94</v>
      </c>
      <c r="Q59" s="278">
        <f>ABRIL!W66+MAYO!W66+JUNIO!W66</f>
        <v>0</v>
      </c>
      <c r="R59" s="278">
        <f>ABRIL!AA66+MAYO!AA66+JUNIO!AA66</f>
        <v>0</v>
      </c>
      <c r="S59" s="278">
        <f t="shared" si="6"/>
        <v>0</v>
      </c>
      <c r="T59" s="278">
        <f>ABRIL!B131+MAYO!B131+JUNIO!B131</f>
        <v>0</v>
      </c>
      <c r="U59" s="279" t="str">
        <f t="shared" si="7"/>
        <v>-</v>
      </c>
      <c r="W59" s="291" t="s">
        <v>94</v>
      </c>
      <c r="X59" s="278">
        <f>JULIO!W66+AGOSTO!W66+SEPTIEMBRE!W66</f>
        <v>0</v>
      </c>
      <c r="Y59" s="278">
        <f>JULIO!AA66+AGOSTO!AA66+SEPTIEMBRE!AA66</f>
        <v>0</v>
      </c>
      <c r="Z59" s="278">
        <f t="shared" si="8"/>
        <v>0</v>
      </c>
      <c r="AA59" s="278">
        <f>JULIO!B131+AGOSTO!B131+SEPTIEMBRE!B131</f>
        <v>0</v>
      </c>
      <c r="AB59" s="279" t="str">
        <f t="shared" si="9"/>
        <v>-</v>
      </c>
      <c r="AD59" s="291" t="s">
        <v>94</v>
      </c>
      <c r="AE59" s="278">
        <f>OCTUBRE!W66+NOVIEMBRE!W66+DICIEMBRE!W66</f>
        <v>0</v>
      </c>
      <c r="AF59" s="278">
        <f>OCTUBRE!AA66+NOVIEMBRE!AA66+DICIEMBRE!AA66</f>
        <v>0</v>
      </c>
      <c r="AG59" s="278">
        <f t="shared" si="10"/>
        <v>0</v>
      </c>
      <c r="AH59" s="278">
        <f>OCTUBRE!B131+NOVIEMBRE!B131+DICIEMBRE!B131</f>
        <v>0</v>
      </c>
      <c r="AI59" s="279" t="str">
        <f t="shared" si="11"/>
        <v>-</v>
      </c>
    </row>
    <row r="60" spans="2:35" x14ac:dyDescent="0.25">
      <c r="B60" s="291" t="s">
        <v>95</v>
      </c>
      <c r="C60" s="278">
        <f t="shared" si="0"/>
        <v>0</v>
      </c>
      <c r="D60" s="278">
        <f t="shared" si="0"/>
        <v>0</v>
      </c>
      <c r="E60" s="278">
        <f t="shared" si="1"/>
        <v>0</v>
      </c>
      <c r="F60" s="278">
        <f t="shared" si="2"/>
        <v>0</v>
      </c>
      <c r="G60" s="279" t="str">
        <f t="shared" si="3"/>
        <v>-</v>
      </c>
      <c r="I60" s="291" t="s">
        <v>95</v>
      </c>
      <c r="J60" s="278">
        <f>ENERO!W67+FEBRERO!W67+MARZO!W67</f>
        <v>0</v>
      </c>
      <c r="K60" s="278">
        <f>ENERO!AA67+FEBRERO!AA67+MARZO!AA67</f>
        <v>0</v>
      </c>
      <c r="L60" s="278">
        <f t="shared" si="4"/>
        <v>0</v>
      </c>
      <c r="M60" s="278">
        <f>ENERO!B132+FEBRERO!B132+MARZO!B132</f>
        <v>0</v>
      </c>
      <c r="N60" s="279" t="str">
        <f t="shared" si="5"/>
        <v>-</v>
      </c>
      <c r="P60" s="291" t="s">
        <v>95</v>
      </c>
      <c r="Q60" s="278">
        <f>ABRIL!W67+MAYO!W67+JUNIO!W67</f>
        <v>0</v>
      </c>
      <c r="R60" s="278">
        <f>ABRIL!AA67+MAYO!AA67+JUNIO!AA67</f>
        <v>0</v>
      </c>
      <c r="S60" s="278">
        <f t="shared" si="6"/>
        <v>0</v>
      </c>
      <c r="T60" s="278">
        <f>ABRIL!B132+MAYO!B132+JUNIO!B132</f>
        <v>0</v>
      </c>
      <c r="U60" s="279" t="str">
        <f t="shared" si="7"/>
        <v>-</v>
      </c>
      <c r="W60" s="291" t="s">
        <v>95</v>
      </c>
      <c r="X60" s="278">
        <f>JULIO!W67+AGOSTO!W67+SEPTIEMBRE!W67</f>
        <v>0</v>
      </c>
      <c r="Y60" s="278">
        <f>JULIO!AA67+AGOSTO!AA67+SEPTIEMBRE!AA67</f>
        <v>0</v>
      </c>
      <c r="Z60" s="278">
        <f t="shared" si="8"/>
        <v>0</v>
      </c>
      <c r="AA60" s="278">
        <f>JULIO!B132+AGOSTO!B132+SEPTIEMBRE!B132</f>
        <v>0</v>
      </c>
      <c r="AB60" s="279" t="str">
        <f t="shared" si="9"/>
        <v>-</v>
      </c>
      <c r="AD60" s="291" t="s">
        <v>95</v>
      </c>
      <c r="AE60" s="278">
        <f>OCTUBRE!W67+NOVIEMBRE!W67+DICIEMBRE!W67</f>
        <v>0</v>
      </c>
      <c r="AF60" s="278">
        <f>OCTUBRE!AA67+NOVIEMBRE!AA67+DICIEMBRE!AA67</f>
        <v>0</v>
      </c>
      <c r="AG60" s="278">
        <f t="shared" si="10"/>
        <v>0</v>
      </c>
      <c r="AH60" s="278">
        <f>OCTUBRE!B132+NOVIEMBRE!B132+DICIEMBRE!B132</f>
        <v>0</v>
      </c>
      <c r="AI60" s="279" t="str">
        <f t="shared" si="11"/>
        <v>-</v>
      </c>
    </row>
    <row r="61" spans="2:35" x14ac:dyDescent="0.25">
      <c r="B61" s="291" t="s">
        <v>96</v>
      </c>
      <c r="C61" s="278">
        <f t="shared" si="0"/>
        <v>0</v>
      </c>
      <c r="D61" s="278">
        <f t="shared" si="0"/>
        <v>0</v>
      </c>
      <c r="E61" s="278">
        <f t="shared" si="1"/>
        <v>0</v>
      </c>
      <c r="F61" s="278">
        <f t="shared" si="2"/>
        <v>0</v>
      </c>
      <c r="G61" s="279" t="str">
        <f t="shared" si="3"/>
        <v>-</v>
      </c>
      <c r="I61" s="291" t="s">
        <v>96</v>
      </c>
      <c r="J61" s="278">
        <f>ENERO!W68+FEBRERO!W68+MARZO!W68</f>
        <v>0</v>
      </c>
      <c r="K61" s="278">
        <f>ENERO!AA68+FEBRERO!AA68+MARZO!AA68</f>
        <v>0</v>
      </c>
      <c r="L61" s="278">
        <f t="shared" si="4"/>
        <v>0</v>
      </c>
      <c r="M61" s="278">
        <f>ENERO!B133+FEBRERO!B133+MARZO!B133</f>
        <v>0</v>
      </c>
      <c r="N61" s="279" t="str">
        <f t="shared" si="5"/>
        <v>-</v>
      </c>
      <c r="P61" s="291" t="s">
        <v>96</v>
      </c>
      <c r="Q61" s="278">
        <f>ABRIL!W68+MAYO!W68+JUNIO!W68</f>
        <v>0</v>
      </c>
      <c r="R61" s="278">
        <f>ABRIL!AA68+MAYO!AA68+JUNIO!AA68</f>
        <v>0</v>
      </c>
      <c r="S61" s="278">
        <f t="shared" si="6"/>
        <v>0</v>
      </c>
      <c r="T61" s="278">
        <f>ABRIL!B133+MAYO!B133+JUNIO!B133</f>
        <v>0</v>
      </c>
      <c r="U61" s="279" t="str">
        <f t="shared" si="7"/>
        <v>-</v>
      </c>
      <c r="W61" s="291" t="s">
        <v>96</v>
      </c>
      <c r="X61" s="278">
        <f>JULIO!W68+AGOSTO!W68+SEPTIEMBRE!W68</f>
        <v>0</v>
      </c>
      <c r="Y61" s="278">
        <f>JULIO!AA68+AGOSTO!AA68+SEPTIEMBRE!AA68</f>
        <v>0</v>
      </c>
      <c r="Z61" s="278">
        <f t="shared" si="8"/>
        <v>0</v>
      </c>
      <c r="AA61" s="278">
        <f>JULIO!B133+AGOSTO!B133+SEPTIEMBRE!B133</f>
        <v>0</v>
      </c>
      <c r="AB61" s="279" t="str">
        <f t="shared" si="9"/>
        <v>-</v>
      </c>
      <c r="AD61" s="291" t="s">
        <v>96</v>
      </c>
      <c r="AE61" s="278">
        <f>OCTUBRE!W68+NOVIEMBRE!W68+DICIEMBRE!W68</f>
        <v>0</v>
      </c>
      <c r="AF61" s="278">
        <f>OCTUBRE!AA68+NOVIEMBRE!AA68+DICIEMBRE!AA68</f>
        <v>0</v>
      </c>
      <c r="AG61" s="278">
        <f t="shared" si="10"/>
        <v>0</v>
      </c>
      <c r="AH61" s="278">
        <f>OCTUBRE!B133+NOVIEMBRE!B133+DICIEMBRE!B133</f>
        <v>0</v>
      </c>
      <c r="AI61" s="279" t="str">
        <f t="shared" si="11"/>
        <v>-</v>
      </c>
    </row>
    <row r="62" spans="2:35" x14ac:dyDescent="0.25">
      <c r="B62" s="291" t="s">
        <v>97</v>
      </c>
      <c r="C62" s="278">
        <f t="shared" si="0"/>
        <v>0</v>
      </c>
      <c r="D62" s="278">
        <f t="shared" si="0"/>
        <v>0</v>
      </c>
      <c r="E62" s="278">
        <f t="shared" si="1"/>
        <v>0</v>
      </c>
      <c r="F62" s="278">
        <f t="shared" si="2"/>
        <v>0</v>
      </c>
      <c r="G62" s="279" t="str">
        <f t="shared" si="3"/>
        <v>-</v>
      </c>
      <c r="I62" s="291" t="s">
        <v>97</v>
      </c>
      <c r="J62" s="278">
        <f>ENERO!W69+FEBRERO!W69+MARZO!W69</f>
        <v>0</v>
      </c>
      <c r="K62" s="278">
        <f>ENERO!AA69+FEBRERO!AA69+MARZO!AA69</f>
        <v>0</v>
      </c>
      <c r="L62" s="278">
        <f t="shared" si="4"/>
        <v>0</v>
      </c>
      <c r="M62" s="278">
        <f>ENERO!B134+FEBRERO!B134+MARZO!B134</f>
        <v>0</v>
      </c>
      <c r="N62" s="279" t="str">
        <f t="shared" si="5"/>
        <v>-</v>
      </c>
      <c r="P62" s="291" t="s">
        <v>97</v>
      </c>
      <c r="Q62" s="278">
        <f>ABRIL!W69+MAYO!W69+JUNIO!W69</f>
        <v>0</v>
      </c>
      <c r="R62" s="278">
        <f>ABRIL!AA69+MAYO!AA69+JUNIO!AA69</f>
        <v>0</v>
      </c>
      <c r="S62" s="278">
        <f t="shared" si="6"/>
        <v>0</v>
      </c>
      <c r="T62" s="278">
        <f>ABRIL!B134+MAYO!B134+JUNIO!B134</f>
        <v>0</v>
      </c>
      <c r="U62" s="279" t="str">
        <f t="shared" si="7"/>
        <v>-</v>
      </c>
      <c r="W62" s="291" t="s">
        <v>97</v>
      </c>
      <c r="X62" s="278">
        <f>JULIO!W69+AGOSTO!W69+SEPTIEMBRE!W69</f>
        <v>0</v>
      </c>
      <c r="Y62" s="278">
        <f>JULIO!AA69+AGOSTO!AA69+SEPTIEMBRE!AA69</f>
        <v>0</v>
      </c>
      <c r="Z62" s="278">
        <f t="shared" si="8"/>
        <v>0</v>
      </c>
      <c r="AA62" s="278">
        <f>JULIO!B134+AGOSTO!B134+SEPTIEMBRE!B134</f>
        <v>0</v>
      </c>
      <c r="AB62" s="279" t="str">
        <f t="shared" si="9"/>
        <v>-</v>
      </c>
      <c r="AD62" s="291" t="s">
        <v>97</v>
      </c>
      <c r="AE62" s="278">
        <f>OCTUBRE!W69+NOVIEMBRE!W69+DICIEMBRE!W69</f>
        <v>0</v>
      </c>
      <c r="AF62" s="278">
        <f>OCTUBRE!AA69+NOVIEMBRE!AA69+DICIEMBRE!AA69</f>
        <v>0</v>
      </c>
      <c r="AG62" s="278">
        <f t="shared" si="10"/>
        <v>0</v>
      </c>
      <c r="AH62" s="278">
        <f>OCTUBRE!B134+NOVIEMBRE!B134+DICIEMBRE!B134</f>
        <v>0</v>
      </c>
      <c r="AI62" s="279" t="str">
        <f t="shared" si="11"/>
        <v>-</v>
      </c>
    </row>
    <row r="63" spans="2:35" x14ac:dyDescent="0.25">
      <c r="B63" s="291" t="s">
        <v>98</v>
      </c>
      <c r="C63" s="278">
        <f t="shared" si="0"/>
        <v>0</v>
      </c>
      <c r="D63" s="278">
        <f t="shared" si="0"/>
        <v>0</v>
      </c>
      <c r="E63" s="278">
        <f t="shared" si="1"/>
        <v>0</v>
      </c>
      <c r="F63" s="278">
        <f t="shared" si="2"/>
        <v>0</v>
      </c>
      <c r="G63" s="279" t="str">
        <f t="shared" si="3"/>
        <v>-</v>
      </c>
      <c r="I63" s="291" t="s">
        <v>98</v>
      </c>
      <c r="J63" s="278">
        <f>ENERO!W70+FEBRERO!W70+MARZO!W70</f>
        <v>0</v>
      </c>
      <c r="K63" s="278">
        <f>ENERO!AA70+FEBRERO!AA70+MARZO!AA70</f>
        <v>0</v>
      </c>
      <c r="L63" s="278">
        <f t="shared" si="4"/>
        <v>0</v>
      </c>
      <c r="M63" s="278">
        <f>ENERO!B135+FEBRERO!B135+MARZO!B135</f>
        <v>0</v>
      </c>
      <c r="N63" s="279" t="str">
        <f t="shared" si="5"/>
        <v>-</v>
      </c>
      <c r="P63" s="291" t="s">
        <v>98</v>
      </c>
      <c r="Q63" s="278">
        <f>ABRIL!W70+MAYO!W70+JUNIO!W70</f>
        <v>0</v>
      </c>
      <c r="R63" s="278">
        <f>ABRIL!AA70+MAYO!AA70+JUNIO!AA70</f>
        <v>0</v>
      </c>
      <c r="S63" s="278">
        <f t="shared" si="6"/>
        <v>0</v>
      </c>
      <c r="T63" s="278">
        <f>ABRIL!B135+MAYO!B135+JUNIO!B135</f>
        <v>0</v>
      </c>
      <c r="U63" s="279" t="str">
        <f t="shared" si="7"/>
        <v>-</v>
      </c>
      <c r="W63" s="291" t="s">
        <v>98</v>
      </c>
      <c r="X63" s="278">
        <f>JULIO!W70+AGOSTO!W70+SEPTIEMBRE!W70</f>
        <v>0</v>
      </c>
      <c r="Y63" s="278">
        <f>JULIO!AA70+AGOSTO!AA70+SEPTIEMBRE!AA70</f>
        <v>0</v>
      </c>
      <c r="Z63" s="278">
        <f t="shared" si="8"/>
        <v>0</v>
      </c>
      <c r="AA63" s="278">
        <f>JULIO!B135+AGOSTO!B135+SEPTIEMBRE!B135</f>
        <v>0</v>
      </c>
      <c r="AB63" s="279" t="str">
        <f>IFERROR(AA63/Z63,"-")</f>
        <v>-</v>
      </c>
      <c r="AD63" s="291" t="s">
        <v>98</v>
      </c>
      <c r="AE63" s="278">
        <f>OCTUBRE!W70+NOVIEMBRE!W70+DICIEMBRE!W70</f>
        <v>0</v>
      </c>
      <c r="AF63" s="278">
        <f>OCTUBRE!AA70+NOVIEMBRE!AA70+DICIEMBRE!AA70</f>
        <v>0</v>
      </c>
      <c r="AG63" s="278">
        <f t="shared" si="10"/>
        <v>0</v>
      </c>
      <c r="AH63" s="278">
        <f>OCTUBRE!B135+NOVIEMBRE!B135+DICIEMBRE!B135</f>
        <v>0</v>
      </c>
      <c r="AI63" s="279" t="str">
        <f t="shared" si="11"/>
        <v>-</v>
      </c>
    </row>
    <row r="64" spans="2:35" s="282" customFormat="1" ht="15.75" x14ac:dyDescent="0.25">
      <c r="B64" s="293" t="s">
        <v>204</v>
      </c>
      <c r="C64" s="281"/>
      <c r="D64" s="281"/>
      <c r="E64" s="281"/>
      <c r="F64" s="281"/>
      <c r="G64" s="279" t="str">
        <f t="shared" si="3"/>
        <v>-</v>
      </c>
      <c r="I64" s="293" t="s">
        <v>204</v>
      </c>
      <c r="J64" s="281"/>
      <c r="K64" s="281"/>
      <c r="L64" s="281"/>
      <c r="M64" s="281"/>
      <c r="N64" s="279" t="str">
        <f t="shared" si="5"/>
        <v>-</v>
      </c>
      <c r="O64" s="283"/>
      <c r="P64" s="293" t="s">
        <v>204</v>
      </c>
      <c r="Q64" s="281"/>
      <c r="R64" s="281"/>
      <c r="S64" s="281"/>
      <c r="T64" s="281"/>
      <c r="U64" s="279" t="str">
        <f t="shared" si="7"/>
        <v>-</v>
      </c>
      <c r="W64" s="293" t="s">
        <v>204</v>
      </c>
      <c r="X64" s="281">
        <f>JULIO!W71+AGOSTO!W71+SEPTIEMBRE!W71</f>
        <v>1467</v>
      </c>
      <c r="Y64" s="281">
        <f>JULIO!AA71+AGOSTO!AA71+SEPTIEMBRE!AA71</f>
        <v>6038</v>
      </c>
      <c r="Z64" s="281">
        <f t="shared" si="8"/>
        <v>7505</v>
      </c>
      <c r="AA64" s="281">
        <f>JULIO!B136+AGOSTO!B136+SEPTIEMBRE!B136</f>
        <v>0</v>
      </c>
      <c r="AB64" s="279">
        <f t="shared" ref="AB64:AB69" si="12">IFERROR(AA64/Z64,"-")</f>
        <v>0</v>
      </c>
      <c r="AD64" s="293" t="s">
        <v>204</v>
      </c>
      <c r="AE64" s="281"/>
      <c r="AF64" s="281"/>
      <c r="AG64" s="281"/>
      <c r="AH64" s="281"/>
      <c r="AI64" s="279" t="str">
        <f t="shared" si="11"/>
        <v>-</v>
      </c>
    </row>
    <row r="65" spans="2:35" ht="15.75" x14ac:dyDescent="0.25">
      <c r="B65" s="293" t="s">
        <v>205</v>
      </c>
      <c r="C65" s="281"/>
      <c r="D65" s="281"/>
      <c r="E65" s="281"/>
      <c r="F65" s="281"/>
      <c r="G65" s="279" t="str">
        <f t="shared" si="3"/>
        <v>-</v>
      </c>
      <c r="I65" s="293" t="s">
        <v>205</v>
      </c>
      <c r="J65" s="281"/>
      <c r="K65" s="281"/>
      <c r="L65" s="281"/>
      <c r="M65" s="281"/>
      <c r="N65" s="279" t="str">
        <f t="shared" si="5"/>
        <v>-</v>
      </c>
      <c r="P65" s="293" t="s">
        <v>205</v>
      </c>
      <c r="Q65" s="281"/>
      <c r="R65" s="281"/>
      <c r="S65" s="281"/>
      <c r="T65" s="281"/>
      <c r="U65" s="279" t="str">
        <f t="shared" si="7"/>
        <v>-</v>
      </c>
      <c r="W65" s="293" t="s">
        <v>205</v>
      </c>
      <c r="X65" s="281"/>
      <c r="Y65" s="281"/>
      <c r="Z65" s="281"/>
      <c r="AA65" s="281"/>
      <c r="AB65" s="279" t="str">
        <f t="shared" si="12"/>
        <v>-</v>
      </c>
      <c r="AD65" s="293" t="s">
        <v>205</v>
      </c>
      <c r="AE65" s="281"/>
      <c r="AF65" s="281"/>
      <c r="AG65" s="281"/>
      <c r="AH65" s="281"/>
      <c r="AI65" s="279" t="str">
        <f t="shared" si="11"/>
        <v>-</v>
      </c>
    </row>
    <row r="66" spans="2:35" ht="15.75" x14ac:dyDescent="0.25">
      <c r="B66" s="293" t="s">
        <v>206</v>
      </c>
      <c r="C66" s="281"/>
      <c r="D66" s="281"/>
      <c r="E66" s="281"/>
      <c r="F66" s="281"/>
      <c r="G66" s="279" t="str">
        <f t="shared" si="3"/>
        <v>-</v>
      </c>
      <c r="I66" s="293" t="s">
        <v>206</v>
      </c>
      <c r="J66" s="281"/>
      <c r="K66" s="281"/>
      <c r="L66" s="281"/>
      <c r="M66" s="281"/>
      <c r="N66" s="279" t="str">
        <f t="shared" si="5"/>
        <v>-</v>
      </c>
      <c r="P66" s="293" t="s">
        <v>206</v>
      </c>
      <c r="Q66" s="281"/>
      <c r="R66" s="281"/>
      <c r="S66" s="281"/>
      <c r="T66" s="281"/>
      <c r="U66" s="279" t="str">
        <f t="shared" si="7"/>
        <v>-</v>
      </c>
      <c r="W66" s="293" t="s">
        <v>206</v>
      </c>
      <c r="X66" s="281"/>
      <c r="Y66" s="281"/>
      <c r="Z66" s="281"/>
      <c r="AA66" s="281"/>
      <c r="AB66" s="279" t="str">
        <f t="shared" si="12"/>
        <v>-</v>
      </c>
      <c r="AD66" s="293" t="s">
        <v>206</v>
      </c>
      <c r="AE66" s="281"/>
      <c r="AF66" s="281"/>
      <c r="AG66" s="281"/>
      <c r="AH66" s="281"/>
      <c r="AI66" s="279" t="str">
        <f t="shared" si="11"/>
        <v>-</v>
      </c>
    </row>
    <row r="67" spans="2:35" ht="15.75" x14ac:dyDescent="0.25">
      <c r="B67" s="293" t="s">
        <v>207</v>
      </c>
      <c r="C67" s="281"/>
      <c r="D67" s="281"/>
      <c r="E67" s="281"/>
      <c r="F67" s="281"/>
      <c r="G67" s="279" t="str">
        <f t="shared" si="3"/>
        <v>-</v>
      </c>
      <c r="I67" s="293" t="s">
        <v>207</v>
      </c>
      <c r="J67" s="281"/>
      <c r="K67" s="281"/>
      <c r="L67" s="281"/>
      <c r="M67" s="281"/>
      <c r="N67" s="279" t="str">
        <f t="shared" si="5"/>
        <v>-</v>
      </c>
      <c r="P67" s="293" t="s">
        <v>207</v>
      </c>
      <c r="Q67" s="281"/>
      <c r="R67" s="281"/>
      <c r="S67" s="281"/>
      <c r="T67" s="281"/>
      <c r="U67" s="279" t="str">
        <f t="shared" si="7"/>
        <v>-</v>
      </c>
      <c r="W67" s="293" t="s">
        <v>207</v>
      </c>
      <c r="X67" s="281"/>
      <c r="Y67" s="281"/>
      <c r="Z67" s="281"/>
      <c r="AA67" s="281"/>
      <c r="AB67" s="279" t="str">
        <f t="shared" si="12"/>
        <v>-</v>
      </c>
      <c r="AD67" s="293" t="s">
        <v>207</v>
      </c>
      <c r="AE67" s="281"/>
      <c r="AF67" s="281"/>
      <c r="AG67" s="281"/>
      <c r="AH67" s="281"/>
      <c r="AI67" s="279" t="str">
        <f t="shared" si="11"/>
        <v>-</v>
      </c>
    </row>
    <row r="68" spans="2:35" ht="15.75" x14ac:dyDescent="0.25">
      <c r="B68" s="293" t="s">
        <v>208</v>
      </c>
      <c r="C68" s="281"/>
      <c r="D68" s="281"/>
      <c r="E68" s="281"/>
      <c r="F68" s="281"/>
      <c r="G68" s="279" t="str">
        <f t="shared" si="3"/>
        <v>-</v>
      </c>
      <c r="I68" s="293" t="s">
        <v>208</v>
      </c>
      <c r="J68" s="281"/>
      <c r="K68" s="281"/>
      <c r="L68" s="281"/>
      <c r="M68" s="281"/>
      <c r="N68" s="279" t="str">
        <f t="shared" si="5"/>
        <v>-</v>
      </c>
      <c r="P68" s="293" t="s">
        <v>208</v>
      </c>
      <c r="Q68" s="281"/>
      <c r="R68" s="281"/>
      <c r="S68" s="281"/>
      <c r="T68" s="281"/>
      <c r="U68" s="279" t="str">
        <f t="shared" si="7"/>
        <v>-</v>
      </c>
      <c r="W68" s="293" t="s">
        <v>208</v>
      </c>
      <c r="X68" s="281"/>
      <c r="Y68" s="281"/>
      <c r="Z68" s="281"/>
      <c r="AA68" s="281"/>
      <c r="AB68" s="279" t="str">
        <f t="shared" si="12"/>
        <v>-</v>
      </c>
      <c r="AD68" s="293" t="s">
        <v>208</v>
      </c>
      <c r="AE68" s="281"/>
      <c r="AF68" s="281"/>
      <c r="AG68" s="281"/>
      <c r="AH68" s="281"/>
      <c r="AI68" s="279" t="str">
        <f t="shared" si="11"/>
        <v>-</v>
      </c>
    </row>
    <row r="69" spans="2:35" s="297" customFormat="1" ht="23.25" x14ac:dyDescent="0.35">
      <c r="B69" s="246" t="s">
        <v>99</v>
      </c>
      <c r="C69" s="300">
        <f>SUM(C4:C68)</f>
        <v>5959</v>
      </c>
      <c r="D69" s="300">
        <f>SUM(D4:D68)</f>
        <v>24744</v>
      </c>
      <c r="E69" s="300">
        <f>SUM(E4:E68)</f>
        <v>30703</v>
      </c>
      <c r="F69" s="300">
        <f>SUM(F4:F68)</f>
        <v>19</v>
      </c>
      <c r="G69" s="299">
        <f>IFERROR(F69/E69,"-")</f>
        <v>6.1883203595739834E-4</v>
      </c>
      <c r="I69" s="246" t="s">
        <v>99</v>
      </c>
      <c r="J69" s="300">
        <f>SUM(J4:J68)</f>
        <v>1337</v>
      </c>
      <c r="K69" s="300">
        <f>SUM(K4:K68)</f>
        <v>6105</v>
      </c>
      <c r="L69" s="300">
        <f>SUM(L4:L68)</f>
        <v>7442</v>
      </c>
      <c r="M69" s="300">
        <f>SUM(M4:M68)</f>
        <v>0</v>
      </c>
      <c r="N69" s="299">
        <f>IFERROR(M69/L69,"-")</f>
        <v>0</v>
      </c>
      <c r="O69" s="298"/>
      <c r="P69" s="246" t="s">
        <v>99</v>
      </c>
      <c r="Q69" s="300">
        <f>SUM(Q4:Q68)</f>
        <v>1690</v>
      </c>
      <c r="R69" s="300">
        <f>SUM(R4:R68)</f>
        <v>6425</v>
      </c>
      <c r="S69" s="300">
        <f>SUM(S4:S68)</f>
        <v>8115</v>
      </c>
      <c r="T69" s="300">
        <f>SUM(T4:T68)</f>
        <v>19</v>
      </c>
      <c r="U69" s="299">
        <f>IFERROR(T69/S69,"-")</f>
        <v>2.3413431916204561E-3</v>
      </c>
      <c r="W69" s="246" t="s">
        <v>99</v>
      </c>
      <c r="X69" s="300">
        <f>SUM(X4:X68)</f>
        <v>2934</v>
      </c>
      <c r="Y69" s="300">
        <f>SUM(Y4:Y68)</f>
        <v>12076</v>
      </c>
      <c r="Z69" s="300">
        <f>SUM(Z4:Z68)</f>
        <v>15010</v>
      </c>
      <c r="AA69" s="300">
        <f>SUM(AA4:AA68)</f>
        <v>0</v>
      </c>
      <c r="AB69" s="299">
        <f t="shared" si="12"/>
        <v>0</v>
      </c>
      <c r="AD69" s="246" t="s">
        <v>99</v>
      </c>
      <c r="AE69" s="300">
        <f>SUM(AE4:AE68)</f>
        <v>1465</v>
      </c>
      <c r="AF69" s="300">
        <f>SUM(AF4:AF68)</f>
        <v>6176</v>
      </c>
      <c r="AG69" s="300">
        <f>SUM(AG4:AG68)</f>
        <v>7641</v>
      </c>
      <c r="AH69" s="300">
        <f>SUM(AH4:AH68)</f>
        <v>0</v>
      </c>
      <c r="AI69" s="299">
        <f>IFERROR(AH69/AG69,"-")</f>
        <v>0</v>
      </c>
    </row>
  </sheetData>
  <sheetProtection sheet="1" objects="1" scenarios="1"/>
  <mergeCells count="15">
    <mergeCell ref="S2:S3"/>
    <mergeCell ref="X2:Y2"/>
    <mergeCell ref="Z2:Z3"/>
    <mergeCell ref="AE2:AF2"/>
    <mergeCell ref="AG2:AG3"/>
    <mergeCell ref="B1:G1"/>
    <mergeCell ref="I1:N1"/>
    <mergeCell ref="Q1:T1"/>
    <mergeCell ref="X1:AA1"/>
    <mergeCell ref="AE1:AH1"/>
    <mergeCell ref="C2:D2"/>
    <mergeCell ref="E2:E3"/>
    <mergeCell ref="J2:K2"/>
    <mergeCell ref="L2:L3"/>
    <mergeCell ref="Q2:R2"/>
  </mergeCells>
  <pageMargins left="0.7" right="0.7" top="0.75" bottom="0.75" header="0.3" footer="0.3"/>
  <pageSetup paperSize="258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V75"/>
  <sheetViews>
    <sheetView tabSelected="1" topLeftCell="A24" workbookViewId="0">
      <selection activeCell="F50" sqref="F50"/>
    </sheetView>
  </sheetViews>
  <sheetFormatPr baseColWidth="10" defaultRowHeight="15" x14ac:dyDescent="0.25"/>
  <cols>
    <col min="1" max="1" width="13.42578125" style="280" customWidth="1"/>
    <col min="2" max="2" width="13.140625" style="280" customWidth="1"/>
    <col min="3" max="3" width="18" style="280" customWidth="1"/>
    <col min="4" max="4" width="44.7109375" style="280" bestFit="1" customWidth="1"/>
    <col min="5" max="5" width="11.5703125" style="280" bestFit="1" customWidth="1"/>
    <col min="6" max="6" width="12.28515625" style="280" bestFit="1" customWidth="1"/>
    <col min="7" max="7" width="11.42578125" style="280"/>
    <col min="8" max="8" width="51" style="285" customWidth="1"/>
    <col min="9" max="10" width="13.28515625" style="277" customWidth="1"/>
    <col min="11" max="11" width="18.85546875" style="277" customWidth="1"/>
    <col min="12" max="12" width="51" style="285" customWidth="1"/>
    <col min="13" max="14" width="13.28515625" style="277" customWidth="1"/>
    <col min="15" max="15" width="11.42578125" style="280"/>
    <col min="16" max="16" width="51" style="285" customWidth="1"/>
    <col min="17" max="18" width="13.28515625" style="277" customWidth="1"/>
    <col min="19" max="19" width="11.42578125" style="280"/>
    <col min="20" max="20" width="51" style="285" customWidth="1"/>
    <col min="21" max="22" width="13.28515625" style="277" customWidth="1"/>
    <col min="23" max="16384" width="11.42578125" style="280"/>
  </cols>
  <sheetData>
    <row r="2" spans="2:22" s="272" customFormat="1" ht="49.5" customHeight="1" x14ac:dyDescent="0.3">
      <c r="D2" s="902" t="s">
        <v>231</v>
      </c>
      <c r="E2" s="902"/>
      <c r="F2" s="902"/>
      <c r="H2" s="901" t="s">
        <v>220</v>
      </c>
      <c r="I2" s="901"/>
      <c r="J2" s="275"/>
      <c r="K2" s="273"/>
      <c r="L2" s="901" t="s">
        <v>221</v>
      </c>
      <c r="M2" s="901"/>
      <c r="N2" s="286"/>
      <c r="P2" s="901" t="s">
        <v>222</v>
      </c>
      <c r="Q2" s="901"/>
      <c r="R2" s="275"/>
      <c r="T2" s="901" t="s">
        <v>223</v>
      </c>
      <c r="U2" s="901"/>
      <c r="V2" s="275"/>
    </row>
    <row r="3" spans="2:22" s="277" customFormat="1" ht="46.5" customHeight="1" x14ac:dyDescent="0.25">
      <c r="B3" s="346" t="s">
        <v>244</v>
      </c>
      <c r="C3" s="346" t="s">
        <v>247</v>
      </c>
      <c r="D3" s="276" t="s">
        <v>3</v>
      </c>
      <c r="E3" s="276" t="s">
        <v>224</v>
      </c>
      <c r="F3" s="276" t="s">
        <v>225</v>
      </c>
      <c r="H3" s="276" t="s">
        <v>3</v>
      </c>
      <c r="I3" s="276" t="s">
        <v>224</v>
      </c>
      <c r="J3" s="276" t="s">
        <v>225</v>
      </c>
      <c r="L3" s="276" t="s">
        <v>3</v>
      </c>
      <c r="M3" s="276" t="s">
        <v>224</v>
      </c>
      <c r="N3" s="276" t="s">
        <v>225</v>
      </c>
      <c r="P3" s="276" t="s">
        <v>3</v>
      </c>
      <c r="Q3" s="276" t="s">
        <v>224</v>
      </c>
      <c r="R3" s="276" t="s">
        <v>225</v>
      </c>
      <c r="T3" s="276" t="s">
        <v>3</v>
      </c>
      <c r="U3" s="276" t="s">
        <v>224</v>
      </c>
      <c r="V3" s="276" t="s">
        <v>225</v>
      </c>
    </row>
    <row r="4" spans="2:22" x14ac:dyDescent="0.25">
      <c r="B4" s="343">
        <f>CONSOLIDADO!B11</f>
        <v>4982</v>
      </c>
      <c r="C4" s="345">
        <f>(E4+F4)/B4</f>
        <v>5.4195102368526697E-2</v>
      </c>
      <c r="D4" s="291" t="s">
        <v>39</v>
      </c>
      <c r="E4" s="278">
        <f>I4+M4+Q4+U4</f>
        <v>255</v>
      </c>
      <c r="F4" s="278">
        <f>J4+N4+R4+V4</f>
        <v>15</v>
      </c>
      <c r="H4" s="291" t="s">
        <v>39</v>
      </c>
      <c r="I4" s="278">
        <f>ENERO!S76+FEBRERO!S76+MARZO!S76</f>
        <v>67</v>
      </c>
      <c r="J4" s="278">
        <f>ENERO!T76+FEBRERO!T76+MARZO!T76</f>
        <v>1</v>
      </c>
      <c r="L4" s="291" t="s">
        <v>39</v>
      </c>
      <c r="M4" s="278">
        <f>ABRIL!S76+MAYO!S76+JUNIO!S76</f>
        <v>72</v>
      </c>
      <c r="N4" s="278">
        <f>ABRIL!T76+MAYO!T76+JUNIO!T76</f>
        <v>2</v>
      </c>
      <c r="P4" s="291" t="s">
        <v>39</v>
      </c>
      <c r="Q4" s="278">
        <f>JULIO!S76+AGOSTO!S76+SEPTIEMBRE!S76</f>
        <v>69</v>
      </c>
      <c r="R4" s="278">
        <f>JULIO!T76+AGOSTO!T76+SEPTIEMBRE!T76</f>
        <v>7</v>
      </c>
      <c r="T4" s="291" t="s">
        <v>39</v>
      </c>
      <c r="U4" s="278">
        <f>OCTUBRE!S76+NOVIEMBRE!S76+DICIEMBRE!S76</f>
        <v>47</v>
      </c>
      <c r="V4" s="278">
        <f>OCTUBRE!T76+NOVIEMBRE!T76+DICIEMBRE!T76</f>
        <v>5</v>
      </c>
    </row>
    <row r="5" spans="2:22" x14ac:dyDescent="0.25">
      <c r="B5" s="343">
        <f>CONSOLIDADO!B12</f>
        <v>15532</v>
      </c>
      <c r="C5" s="345">
        <f>(E5+F5)/B5</f>
        <v>4.0368271954674219E-2</v>
      </c>
      <c r="D5" s="291" t="s">
        <v>40</v>
      </c>
      <c r="E5" s="278">
        <f t="shared" ref="E5:F63" si="0">I5+M5+Q5+U5</f>
        <v>0</v>
      </c>
      <c r="F5" s="278">
        <f t="shared" si="0"/>
        <v>627</v>
      </c>
      <c r="H5" s="291" t="s">
        <v>40</v>
      </c>
      <c r="I5" s="278">
        <f>ENERO!S77+FEBRERO!S77+MARZO!S77</f>
        <v>0</v>
      </c>
      <c r="J5" s="278">
        <f>ENERO!T77+FEBRERO!T77+MARZO!T77</f>
        <v>159</v>
      </c>
      <c r="L5" s="291" t="s">
        <v>40</v>
      </c>
      <c r="M5" s="278">
        <f>ABRIL!S77+MAYO!S77+JUNIO!S77</f>
        <v>0</v>
      </c>
      <c r="N5" s="278">
        <f>ABRIL!T77+MAYO!T77+JUNIO!T77</f>
        <v>171</v>
      </c>
      <c r="P5" s="291" t="s">
        <v>40</v>
      </c>
      <c r="Q5" s="278">
        <f>JULIO!S77+AGOSTO!S77+SEPTIEMBRE!S77</f>
        <v>0</v>
      </c>
      <c r="R5" s="278">
        <f>JULIO!T77+AGOSTO!T77+SEPTIEMBRE!T77</f>
        <v>158</v>
      </c>
      <c r="T5" s="291" t="s">
        <v>40</v>
      </c>
      <c r="U5" s="278">
        <f>OCTUBRE!S77+NOVIEMBRE!S77+DICIEMBRE!S77</f>
        <v>0</v>
      </c>
      <c r="V5" s="278">
        <f>OCTUBRE!T77+NOVIEMBRE!T77+DICIEMBRE!T77</f>
        <v>139</v>
      </c>
    </row>
    <row r="6" spans="2:22" hidden="1" x14ac:dyDescent="0.25">
      <c r="B6" s="343">
        <f>CONSOLIDADO!B13</f>
        <v>0</v>
      </c>
      <c r="C6" s="345"/>
      <c r="D6" s="291" t="s">
        <v>41</v>
      </c>
      <c r="E6" s="278">
        <f t="shared" si="0"/>
        <v>0</v>
      </c>
      <c r="F6" s="278">
        <f t="shared" si="0"/>
        <v>0</v>
      </c>
      <c r="H6" s="291" t="s">
        <v>41</v>
      </c>
      <c r="I6" s="278">
        <f>ENERO!S78+FEBRERO!S78+MARZO!S78</f>
        <v>0</v>
      </c>
      <c r="J6" s="278">
        <f>ENERO!T78+FEBRERO!T78+MARZO!T78</f>
        <v>0</v>
      </c>
      <c r="L6" s="291" t="s">
        <v>41</v>
      </c>
      <c r="M6" s="278">
        <f>ABRIL!S78+MAYO!S78+JUNIO!S78</f>
        <v>0</v>
      </c>
      <c r="N6" s="278">
        <f>ABRIL!T78+MAYO!T78+JUNIO!T78</f>
        <v>0</v>
      </c>
      <c r="P6" s="291" t="s">
        <v>41</v>
      </c>
      <c r="Q6" s="278">
        <f>JULIO!S78+AGOSTO!S78+SEPTIEMBRE!S78</f>
        <v>0</v>
      </c>
      <c r="R6" s="278">
        <f>JULIO!T78+AGOSTO!T78+SEPTIEMBRE!T78</f>
        <v>0</v>
      </c>
      <c r="T6" s="291" t="s">
        <v>41</v>
      </c>
      <c r="U6" s="278">
        <f>OCTUBRE!S78+NOVIEMBRE!S78+DICIEMBRE!S78</f>
        <v>0</v>
      </c>
      <c r="V6" s="278">
        <f>OCTUBRE!T78+NOVIEMBRE!T78+DICIEMBRE!T78</f>
        <v>0</v>
      </c>
    </row>
    <row r="7" spans="2:22" x14ac:dyDescent="0.25">
      <c r="B7" s="343">
        <f>CONSOLIDADO!B14</f>
        <v>600</v>
      </c>
      <c r="C7" s="345">
        <f t="shared" ref="C7:C58" si="1">(E7+F7)/B7</f>
        <v>2.3333333333333334E-2</v>
      </c>
      <c r="D7" s="291" t="s">
        <v>42</v>
      </c>
      <c r="E7" s="278">
        <f t="shared" si="0"/>
        <v>14</v>
      </c>
      <c r="F7" s="278">
        <f t="shared" si="0"/>
        <v>0</v>
      </c>
      <c r="H7" s="291" t="s">
        <v>42</v>
      </c>
      <c r="I7" s="278">
        <f>ENERO!S79+FEBRERO!S79+MARZO!S79</f>
        <v>3</v>
      </c>
      <c r="J7" s="278">
        <f>ENERO!T79+FEBRERO!T79+MARZO!T79</f>
        <v>0</v>
      </c>
      <c r="L7" s="291" t="s">
        <v>42</v>
      </c>
      <c r="M7" s="278">
        <f>ABRIL!S79+MAYO!S79+JUNIO!S79</f>
        <v>2</v>
      </c>
      <c r="N7" s="278">
        <f>ABRIL!T79+MAYO!T79+JUNIO!T79</f>
        <v>0</v>
      </c>
      <c r="P7" s="291" t="s">
        <v>42</v>
      </c>
      <c r="Q7" s="278">
        <f>JULIO!S79+AGOSTO!S79+SEPTIEMBRE!S79</f>
        <v>3</v>
      </c>
      <c r="R7" s="278">
        <f>JULIO!T79+AGOSTO!T79+SEPTIEMBRE!T79</f>
        <v>0</v>
      </c>
      <c r="T7" s="291" t="s">
        <v>42</v>
      </c>
      <c r="U7" s="278">
        <f>OCTUBRE!S79+NOVIEMBRE!S79+DICIEMBRE!S79</f>
        <v>6</v>
      </c>
      <c r="V7" s="278">
        <f>OCTUBRE!T79+NOVIEMBRE!T79+DICIEMBRE!T79</f>
        <v>0</v>
      </c>
    </row>
    <row r="8" spans="2:22" x14ac:dyDescent="0.25">
      <c r="B8" s="343">
        <f>CONSOLIDADO!B15</f>
        <v>966</v>
      </c>
      <c r="C8" s="345">
        <f t="shared" si="1"/>
        <v>6.6252587991718431E-2</v>
      </c>
      <c r="D8" s="291" t="s">
        <v>43</v>
      </c>
      <c r="E8" s="278">
        <f t="shared" si="0"/>
        <v>0</v>
      </c>
      <c r="F8" s="278">
        <f t="shared" si="0"/>
        <v>64</v>
      </c>
      <c r="H8" s="291" t="s">
        <v>43</v>
      </c>
      <c r="I8" s="278">
        <f>ENERO!S80+FEBRERO!S80+MARZO!S80</f>
        <v>0</v>
      </c>
      <c r="J8" s="278">
        <f>ENERO!T80+FEBRERO!T80+MARZO!T80</f>
        <v>27</v>
      </c>
      <c r="L8" s="291" t="s">
        <v>43</v>
      </c>
      <c r="M8" s="278">
        <f>ABRIL!S80+MAYO!S80+JUNIO!S80</f>
        <v>0</v>
      </c>
      <c r="N8" s="278">
        <f>ABRIL!T80+MAYO!T80+JUNIO!T80</f>
        <v>13</v>
      </c>
      <c r="P8" s="291" t="s">
        <v>43</v>
      </c>
      <c r="Q8" s="278">
        <f>JULIO!S80+AGOSTO!S80+SEPTIEMBRE!S80</f>
        <v>0</v>
      </c>
      <c r="R8" s="278">
        <f>JULIO!T80+AGOSTO!T80+SEPTIEMBRE!T80</f>
        <v>9</v>
      </c>
      <c r="T8" s="291" t="s">
        <v>43</v>
      </c>
      <c r="U8" s="278">
        <f>OCTUBRE!S80+NOVIEMBRE!S80+DICIEMBRE!S80</f>
        <v>0</v>
      </c>
      <c r="V8" s="278">
        <f>OCTUBRE!T80+NOVIEMBRE!T80+DICIEMBRE!T80</f>
        <v>15</v>
      </c>
    </row>
    <row r="9" spans="2:22" x14ac:dyDescent="0.25">
      <c r="B9" s="343">
        <f>CONSOLIDADO!B16</f>
        <v>753</v>
      </c>
      <c r="C9" s="345">
        <f t="shared" si="1"/>
        <v>6.9057104913678613E-2</v>
      </c>
      <c r="D9" s="291" t="s">
        <v>44</v>
      </c>
      <c r="E9" s="278">
        <f t="shared" si="0"/>
        <v>48</v>
      </c>
      <c r="F9" s="278">
        <f t="shared" si="0"/>
        <v>4</v>
      </c>
      <c r="H9" s="291" t="s">
        <v>44</v>
      </c>
      <c r="I9" s="278">
        <f>ENERO!S81+FEBRERO!S81+MARZO!S81</f>
        <v>9</v>
      </c>
      <c r="J9" s="278">
        <f>ENERO!T81+FEBRERO!T81+MARZO!T81</f>
        <v>0</v>
      </c>
      <c r="L9" s="291" t="s">
        <v>44</v>
      </c>
      <c r="M9" s="278">
        <f>ABRIL!S81+MAYO!S81+JUNIO!S81</f>
        <v>28</v>
      </c>
      <c r="N9" s="278">
        <f>ABRIL!T81+MAYO!T81+JUNIO!T81</f>
        <v>1</v>
      </c>
      <c r="P9" s="291" t="s">
        <v>44</v>
      </c>
      <c r="Q9" s="278">
        <f>JULIO!S81+AGOSTO!S81+SEPTIEMBRE!S81</f>
        <v>5</v>
      </c>
      <c r="R9" s="278">
        <f>JULIO!T81+AGOSTO!T81+SEPTIEMBRE!T81</f>
        <v>1</v>
      </c>
      <c r="T9" s="291" t="s">
        <v>44</v>
      </c>
      <c r="U9" s="278">
        <f>OCTUBRE!S81+NOVIEMBRE!S81+DICIEMBRE!S81</f>
        <v>6</v>
      </c>
      <c r="V9" s="278">
        <f>OCTUBRE!T81+NOVIEMBRE!T81+DICIEMBRE!T81</f>
        <v>2</v>
      </c>
    </row>
    <row r="10" spans="2:22" x14ac:dyDescent="0.25">
      <c r="B10" s="343">
        <f>CONSOLIDADO!B17</f>
        <v>3851</v>
      </c>
      <c r="C10" s="345">
        <f t="shared" si="1"/>
        <v>6.2321474941573619E-2</v>
      </c>
      <c r="D10" s="291" t="s">
        <v>45</v>
      </c>
      <c r="E10" s="278">
        <f t="shared" si="0"/>
        <v>0</v>
      </c>
      <c r="F10" s="278">
        <f t="shared" si="0"/>
        <v>240</v>
      </c>
      <c r="H10" s="291" t="s">
        <v>45</v>
      </c>
      <c r="I10" s="278">
        <f>ENERO!S82+FEBRERO!S82+MARZO!S82</f>
        <v>0</v>
      </c>
      <c r="J10" s="278">
        <f>ENERO!T82+FEBRERO!T82+MARZO!T82</f>
        <v>41</v>
      </c>
      <c r="L10" s="291" t="s">
        <v>45</v>
      </c>
      <c r="M10" s="278">
        <f>ABRIL!S82+MAYO!S82+JUNIO!S82</f>
        <v>0</v>
      </c>
      <c r="N10" s="278">
        <f>ABRIL!T82+MAYO!T82+JUNIO!T82</f>
        <v>76</v>
      </c>
      <c r="P10" s="291" t="s">
        <v>45</v>
      </c>
      <c r="Q10" s="278">
        <f>JULIO!S82+AGOSTO!S82+SEPTIEMBRE!S82</f>
        <v>0</v>
      </c>
      <c r="R10" s="278">
        <f>JULIO!T82+AGOSTO!T82+SEPTIEMBRE!T82</f>
        <v>83</v>
      </c>
      <c r="T10" s="291" t="s">
        <v>45</v>
      </c>
      <c r="U10" s="278">
        <f>OCTUBRE!S82+NOVIEMBRE!S82+DICIEMBRE!S82</f>
        <v>0</v>
      </c>
      <c r="V10" s="278">
        <f>OCTUBRE!T82+NOVIEMBRE!T82+DICIEMBRE!T82</f>
        <v>40</v>
      </c>
    </row>
    <row r="11" spans="2:22" hidden="1" x14ac:dyDescent="0.25">
      <c r="B11" s="343">
        <f>CONSOLIDADO!B18</f>
        <v>0</v>
      </c>
      <c r="C11" s="345"/>
      <c r="D11" s="291" t="s">
        <v>46</v>
      </c>
      <c r="E11" s="278">
        <f t="shared" si="0"/>
        <v>0</v>
      </c>
      <c r="F11" s="278">
        <f t="shared" si="0"/>
        <v>0</v>
      </c>
      <c r="H11" s="291" t="s">
        <v>46</v>
      </c>
      <c r="I11" s="278">
        <f>ENERO!S83+FEBRERO!S83+MARZO!S83</f>
        <v>0</v>
      </c>
      <c r="J11" s="278">
        <f>ENERO!T83+FEBRERO!T83+MARZO!T83</f>
        <v>0</v>
      </c>
      <c r="L11" s="291" t="s">
        <v>46</v>
      </c>
      <c r="M11" s="278">
        <f>ABRIL!S83+MAYO!S83+JUNIO!S83</f>
        <v>0</v>
      </c>
      <c r="N11" s="278">
        <f>ABRIL!T83+MAYO!T83+JUNIO!T83</f>
        <v>0</v>
      </c>
      <c r="P11" s="291" t="s">
        <v>46</v>
      </c>
      <c r="Q11" s="278">
        <f>JULIO!S83+AGOSTO!S83+SEPTIEMBRE!S83</f>
        <v>0</v>
      </c>
      <c r="R11" s="278">
        <f>JULIO!T83+AGOSTO!T83+SEPTIEMBRE!T83</f>
        <v>0</v>
      </c>
      <c r="T11" s="291" t="s">
        <v>46</v>
      </c>
      <c r="U11" s="278">
        <f>OCTUBRE!S83+NOVIEMBRE!S83+DICIEMBRE!S83</f>
        <v>0</v>
      </c>
      <c r="V11" s="278">
        <f>OCTUBRE!T83+NOVIEMBRE!T83+DICIEMBRE!T83</f>
        <v>0</v>
      </c>
    </row>
    <row r="12" spans="2:22" x14ac:dyDescent="0.25">
      <c r="B12" s="343">
        <f>CONSOLIDADO!B19</f>
        <v>1284</v>
      </c>
      <c r="C12" s="345">
        <f t="shared" si="1"/>
        <v>4.4392523364485979E-2</v>
      </c>
      <c r="D12" s="291" t="s">
        <v>47</v>
      </c>
      <c r="E12" s="278">
        <f t="shared" si="0"/>
        <v>1</v>
      </c>
      <c r="F12" s="278">
        <f t="shared" si="0"/>
        <v>56</v>
      </c>
      <c r="H12" s="291" t="s">
        <v>47</v>
      </c>
      <c r="I12" s="278">
        <f>ENERO!S84+FEBRERO!S84+MARZO!S84</f>
        <v>0</v>
      </c>
      <c r="J12" s="278">
        <f>ENERO!T84+FEBRERO!T84+MARZO!T84</f>
        <v>13</v>
      </c>
      <c r="L12" s="291" t="s">
        <v>47</v>
      </c>
      <c r="M12" s="278">
        <f>ABRIL!S84+MAYO!S84+JUNIO!S84</f>
        <v>0</v>
      </c>
      <c r="N12" s="278">
        <f>ABRIL!T84+MAYO!T84+JUNIO!T84</f>
        <v>12</v>
      </c>
      <c r="P12" s="291" t="s">
        <v>47</v>
      </c>
      <c r="Q12" s="278">
        <f>JULIO!S84+AGOSTO!S84+SEPTIEMBRE!S84</f>
        <v>1</v>
      </c>
      <c r="R12" s="278">
        <f>JULIO!T84+AGOSTO!T84+SEPTIEMBRE!T84</f>
        <v>20</v>
      </c>
      <c r="T12" s="291" t="s">
        <v>47</v>
      </c>
      <c r="U12" s="278">
        <f>OCTUBRE!S84+NOVIEMBRE!S84+DICIEMBRE!S84</f>
        <v>0</v>
      </c>
      <c r="V12" s="278">
        <f>OCTUBRE!T84+NOVIEMBRE!T84+DICIEMBRE!T84</f>
        <v>11</v>
      </c>
    </row>
    <row r="13" spans="2:22" hidden="1" x14ac:dyDescent="0.25">
      <c r="B13" s="343">
        <f>CONSOLIDADO!B20</f>
        <v>0</v>
      </c>
      <c r="C13" s="345"/>
      <c r="D13" s="291" t="s">
        <v>48</v>
      </c>
      <c r="E13" s="278">
        <f t="shared" si="0"/>
        <v>0</v>
      </c>
      <c r="F13" s="278">
        <f t="shared" si="0"/>
        <v>0</v>
      </c>
      <c r="H13" s="291" t="s">
        <v>48</v>
      </c>
      <c r="I13" s="278">
        <f>ENERO!S85+FEBRERO!S85+MARZO!S85</f>
        <v>0</v>
      </c>
      <c r="J13" s="278">
        <f>ENERO!T85+FEBRERO!T85+MARZO!T85</f>
        <v>0</v>
      </c>
      <c r="L13" s="291" t="s">
        <v>48</v>
      </c>
      <c r="M13" s="278">
        <f>ABRIL!S85+MAYO!S85+JUNIO!S85</f>
        <v>0</v>
      </c>
      <c r="N13" s="278">
        <f>ABRIL!T85+MAYO!T85+JUNIO!T85</f>
        <v>0</v>
      </c>
      <c r="P13" s="291" t="s">
        <v>48</v>
      </c>
      <c r="Q13" s="278">
        <f>JULIO!S85+AGOSTO!S85+SEPTIEMBRE!S85</f>
        <v>0</v>
      </c>
      <c r="R13" s="278">
        <f>JULIO!T85+AGOSTO!T85+SEPTIEMBRE!T85</f>
        <v>0</v>
      </c>
      <c r="T13" s="291" t="s">
        <v>48</v>
      </c>
      <c r="U13" s="278">
        <f>OCTUBRE!S85+NOVIEMBRE!S85+DICIEMBRE!S85</f>
        <v>0</v>
      </c>
      <c r="V13" s="278">
        <f>OCTUBRE!T85+NOVIEMBRE!T85+DICIEMBRE!T85</f>
        <v>0</v>
      </c>
    </row>
    <row r="14" spans="2:22" x14ac:dyDescent="0.25">
      <c r="B14" s="343">
        <f>CONSOLIDADO!B21</f>
        <v>1011</v>
      </c>
      <c r="C14" s="345">
        <f t="shared" si="1"/>
        <v>0.10385756676557864</v>
      </c>
      <c r="D14" s="291" t="s">
        <v>49</v>
      </c>
      <c r="E14" s="278">
        <f t="shared" si="0"/>
        <v>0</v>
      </c>
      <c r="F14" s="278">
        <f t="shared" si="0"/>
        <v>105</v>
      </c>
      <c r="H14" s="291" t="s">
        <v>49</v>
      </c>
      <c r="I14" s="278">
        <f>ENERO!S86+FEBRERO!S86+MARZO!S86</f>
        <v>0</v>
      </c>
      <c r="J14" s="278">
        <f>ENERO!T86+FEBRERO!T86+MARZO!T86</f>
        <v>25</v>
      </c>
      <c r="L14" s="291" t="s">
        <v>49</v>
      </c>
      <c r="M14" s="278">
        <f>ABRIL!S86+MAYO!S86+JUNIO!S86</f>
        <v>0</v>
      </c>
      <c r="N14" s="278">
        <f>ABRIL!T86+MAYO!T86+JUNIO!T86</f>
        <v>34</v>
      </c>
      <c r="P14" s="291" t="s">
        <v>49</v>
      </c>
      <c r="Q14" s="278">
        <f>JULIO!S86+AGOSTO!S86+SEPTIEMBRE!S86</f>
        <v>0</v>
      </c>
      <c r="R14" s="278">
        <f>JULIO!T86+AGOSTO!T86+SEPTIEMBRE!T86</f>
        <v>37</v>
      </c>
      <c r="T14" s="291" t="s">
        <v>49</v>
      </c>
      <c r="U14" s="278">
        <f>OCTUBRE!S86+NOVIEMBRE!S86+DICIEMBRE!S86</f>
        <v>0</v>
      </c>
      <c r="V14" s="278">
        <f>OCTUBRE!T86+NOVIEMBRE!T86+DICIEMBRE!T86</f>
        <v>9</v>
      </c>
    </row>
    <row r="15" spans="2:22" hidden="1" x14ac:dyDescent="0.25">
      <c r="B15" s="343">
        <f>CONSOLIDADO!B22</f>
        <v>0</v>
      </c>
      <c r="C15" s="345"/>
      <c r="D15" s="291" t="s">
        <v>50</v>
      </c>
      <c r="E15" s="278">
        <f t="shared" si="0"/>
        <v>0</v>
      </c>
      <c r="F15" s="278">
        <f t="shared" si="0"/>
        <v>0</v>
      </c>
      <c r="H15" s="291" t="s">
        <v>50</v>
      </c>
      <c r="I15" s="278">
        <f>ENERO!S87+FEBRERO!S87+MARZO!S87</f>
        <v>0</v>
      </c>
      <c r="J15" s="278">
        <f>ENERO!T87+FEBRERO!T87+MARZO!T87</f>
        <v>0</v>
      </c>
      <c r="L15" s="291" t="s">
        <v>50</v>
      </c>
      <c r="M15" s="278">
        <f>ABRIL!S87+MAYO!S87+JUNIO!S87</f>
        <v>0</v>
      </c>
      <c r="N15" s="278">
        <f>ABRIL!T87+MAYO!T87+JUNIO!T87</f>
        <v>0</v>
      </c>
      <c r="P15" s="291" t="s">
        <v>50</v>
      </c>
      <c r="Q15" s="278">
        <f>JULIO!S87+AGOSTO!S87+SEPTIEMBRE!S87</f>
        <v>0</v>
      </c>
      <c r="R15" s="278">
        <f>JULIO!T87+AGOSTO!T87+SEPTIEMBRE!T87</f>
        <v>0</v>
      </c>
      <c r="T15" s="291" t="s">
        <v>50</v>
      </c>
      <c r="U15" s="278">
        <f>OCTUBRE!S87+NOVIEMBRE!S87+DICIEMBRE!S87</f>
        <v>0</v>
      </c>
      <c r="V15" s="278">
        <f>OCTUBRE!T87+NOVIEMBRE!T87+DICIEMBRE!T87</f>
        <v>0</v>
      </c>
    </row>
    <row r="16" spans="2:22" hidden="1" x14ac:dyDescent="0.25">
      <c r="B16" s="343">
        <f>CONSOLIDADO!B23</f>
        <v>0</v>
      </c>
      <c r="C16" s="345"/>
      <c r="D16" s="291" t="s">
        <v>51</v>
      </c>
      <c r="E16" s="278">
        <f t="shared" si="0"/>
        <v>0</v>
      </c>
      <c r="F16" s="278">
        <f t="shared" si="0"/>
        <v>0</v>
      </c>
      <c r="H16" s="291" t="s">
        <v>51</v>
      </c>
      <c r="I16" s="278">
        <f>ENERO!S88+FEBRERO!S88+MARZO!S88</f>
        <v>0</v>
      </c>
      <c r="J16" s="278">
        <f>ENERO!T88+FEBRERO!T88+MARZO!T88</f>
        <v>0</v>
      </c>
      <c r="L16" s="291" t="s">
        <v>51</v>
      </c>
      <c r="M16" s="278">
        <f>ABRIL!S88+MAYO!S88+JUNIO!S88</f>
        <v>0</v>
      </c>
      <c r="N16" s="278">
        <f>ABRIL!T88+MAYO!T88+JUNIO!T88</f>
        <v>0</v>
      </c>
      <c r="P16" s="291" t="s">
        <v>51</v>
      </c>
      <c r="Q16" s="278">
        <f>JULIO!S88+AGOSTO!S88+SEPTIEMBRE!S88</f>
        <v>0</v>
      </c>
      <c r="R16" s="278">
        <f>JULIO!T88+AGOSTO!T88+SEPTIEMBRE!T88</f>
        <v>0</v>
      </c>
      <c r="T16" s="291" t="s">
        <v>51</v>
      </c>
      <c r="U16" s="278">
        <f>OCTUBRE!S88+NOVIEMBRE!S88+DICIEMBRE!S88</f>
        <v>0</v>
      </c>
      <c r="V16" s="278">
        <f>OCTUBRE!T88+NOVIEMBRE!T88+DICIEMBRE!T88</f>
        <v>0</v>
      </c>
    </row>
    <row r="17" spans="2:22" hidden="1" x14ac:dyDescent="0.25">
      <c r="B17" s="343">
        <f>CONSOLIDADO!B24</f>
        <v>0</v>
      </c>
      <c r="C17" s="345"/>
      <c r="D17" s="291" t="s">
        <v>52</v>
      </c>
      <c r="E17" s="278">
        <f t="shared" si="0"/>
        <v>0</v>
      </c>
      <c r="F17" s="278">
        <f t="shared" si="0"/>
        <v>0</v>
      </c>
      <c r="H17" s="291" t="s">
        <v>52</v>
      </c>
      <c r="I17" s="278">
        <f>ENERO!S89+FEBRERO!S89+MARZO!S89</f>
        <v>0</v>
      </c>
      <c r="J17" s="278">
        <f>ENERO!T89+FEBRERO!T89+MARZO!T89</f>
        <v>0</v>
      </c>
      <c r="L17" s="291" t="s">
        <v>52</v>
      </c>
      <c r="M17" s="278">
        <f>ABRIL!S89+MAYO!S89+JUNIO!S89</f>
        <v>0</v>
      </c>
      <c r="N17" s="278">
        <f>ABRIL!T89+MAYO!T89+JUNIO!T89</f>
        <v>0</v>
      </c>
      <c r="P17" s="291" t="s">
        <v>52</v>
      </c>
      <c r="Q17" s="278">
        <f>JULIO!S89+AGOSTO!S89+SEPTIEMBRE!S89</f>
        <v>0</v>
      </c>
      <c r="R17" s="278">
        <f>JULIO!T89+AGOSTO!T89+SEPTIEMBRE!T89</f>
        <v>0</v>
      </c>
      <c r="T17" s="291" t="s">
        <v>52</v>
      </c>
      <c r="U17" s="278">
        <f>OCTUBRE!S89+NOVIEMBRE!S89+DICIEMBRE!S89</f>
        <v>0</v>
      </c>
      <c r="V17" s="278">
        <f>OCTUBRE!T89+NOVIEMBRE!T89+DICIEMBRE!T89</f>
        <v>0</v>
      </c>
    </row>
    <row r="18" spans="2:22" hidden="1" x14ac:dyDescent="0.25">
      <c r="B18" s="343">
        <f>CONSOLIDADO!B25</f>
        <v>0</v>
      </c>
      <c r="C18" s="345"/>
      <c r="D18" s="291" t="s">
        <v>53</v>
      </c>
      <c r="E18" s="278">
        <f t="shared" si="0"/>
        <v>0</v>
      </c>
      <c r="F18" s="278">
        <f t="shared" si="0"/>
        <v>0</v>
      </c>
      <c r="H18" s="291" t="s">
        <v>53</v>
      </c>
      <c r="I18" s="278">
        <f>ENERO!S90+FEBRERO!S90+MARZO!S90</f>
        <v>0</v>
      </c>
      <c r="J18" s="278">
        <f>ENERO!T90+FEBRERO!T90+MARZO!T90</f>
        <v>0</v>
      </c>
      <c r="L18" s="291" t="s">
        <v>53</v>
      </c>
      <c r="M18" s="278">
        <f>ABRIL!S90+MAYO!S90+JUNIO!S90</f>
        <v>0</v>
      </c>
      <c r="N18" s="278">
        <f>ABRIL!T90+MAYO!T90+JUNIO!T90</f>
        <v>0</v>
      </c>
      <c r="P18" s="291" t="s">
        <v>53</v>
      </c>
      <c r="Q18" s="278">
        <f>JULIO!S90+AGOSTO!S90+SEPTIEMBRE!S90</f>
        <v>0</v>
      </c>
      <c r="R18" s="278">
        <f>JULIO!T90+AGOSTO!T90+SEPTIEMBRE!T90</f>
        <v>0</v>
      </c>
      <c r="T18" s="291" t="s">
        <v>53</v>
      </c>
      <c r="U18" s="278">
        <f>OCTUBRE!S90+NOVIEMBRE!S90+DICIEMBRE!S90</f>
        <v>0</v>
      </c>
      <c r="V18" s="278">
        <f>OCTUBRE!T90+NOVIEMBRE!T90+DICIEMBRE!T90</f>
        <v>0</v>
      </c>
    </row>
    <row r="19" spans="2:22" hidden="1" x14ac:dyDescent="0.25">
      <c r="B19" s="343">
        <f>CONSOLIDADO!B26</f>
        <v>0</v>
      </c>
      <c r="C19" s="345"/>
      <c r="D19" s="291" t="s">
        <v>54</v>
      </c>
      <c r="E19" s="278">
        <f t="shared" si="0"/>
        <v>0</v>
      </c>
      <c r="F19" s="278">
        <f t="shared" si="0"/>
        <v>0</v>
      </c>
      <c r="H19" s="291" t="s">
        <v>54</v>
      </c>
      <c r="I19" s="278">
        <f>ENERO!S91+FEBRERO!S91+MARZO!S91</f>
        <v>0</v>
      </c>
      <c r="J19" s="278">
        <f>ENERO!T91+FEBRERO!T91+MARZO!T91</f>
        <v>0</v>
      </c>
      <c r="L19" s="291" t="s">
        <v>54</v>
      </c>
      <c r="M19" s="278">
        <f>ABRIL!S91+MAYO!S91+JUNIO!S91</f>
        <v>0</v>
      </c>
      <c r="N19" s="278">
        <f>ABRIL!T91+MAYO!T91+JUNIO!T91</f>
        <v>0</v>
      </c>
      <c r="P19" s="291" t="s">
        <v>54</v>
      </c>
      <c r="Q19" s="278">
        <f>JULIO!S91+AGOSTO!S91+SEPTIEMBRE!S91</f>
        <v>0</v>
      </c>
      <c r="R19" s="278">
        <f>JULIO!T91+AGOSTO!T91+SEPTIEMBRE!T91</f>
        <v>0</v>
      </c>
      <c r="T19" s="291" t="s">
        <v>54</v>
      </c>
      <c r="U19" s="278">
        <f>OCTUBRE!S91+NOVIEMBRE!S91+DICIEMBRE!S91</f>
        <v>0</v>
      </c>
      <c r="V19" s="278">
        <f>OCTUBRE!T91+NOVIEMBRE!T91+DICIEMBRE!T91</f>
        <v>0</v>
      </c>
    </row>
    <row r="20" spans="2:22" hidden="1" x14ac:dyDescent="0.25">
      <c r="B20" s="343">
        <f>CONSOLIDADO!B27</f>
        <v>0</v>
      </c>
      <c r="C20" s="345"/>
      <c r="D20" s="291" t="s">
        <v>55</v>
      </c>
      <c r="E20" s="278">
        <f t="shared" si="0"/>
        <v>0</v>
      </c>
      <c r="F20" s="278">
        <f t="shared" si="0"/>
        <v>0</v>
      </c>
      <c r="H20" s="291" t="s">
        <v>55</v>
      </c>
      <c r="I20" s="278">
        <f>ENERO!S92+FEBRERO!S92+MARZO!S92</f>
        <v>0</v>
      </c>
      <c r="J20" s="278">
        <f>ENERO!T92+FEBRERO!T92+MARZO!T92</f>
        <v>0</v>
      </c>
      <c r="L20" s="291" t="s">
        <v>55</v>
      </c>
      <c r="M20" s="278">
        <f>ABRIL!S92+MAYO!S92+JUNIO!S92</f>
        <v>0</v>
      </c>
      <c r="N20" s="278">
        <f>ABRIL!T92+MAYO!T92+JUNIO!T92</f>
        <v>0</v>
      </c>
      <c r="P20" s="291" t="s">
        <v>55</v>
      </c>
      <c r="Q20" s="278">
        <f>JULIO!S92+AGOSTO!S92+SEPTIEMBRE!S92</f>
        <v>0</v>
      </c>
      <c r="R20" s="278">
        <f>JULIO!T92+AGOSTO!T92+SEPTIEMBRE!T92</f>
        <v>0</v>
      </c>
      <c r="T20" s="291" t="s">
        <v>55</v>
      </c>
      <c r="U20" s="278">
        <f>OCTUBRE!S92+NOVIEMBRE!S92+DICIEMBRE!S92</f>
        <v>0</v>
      </c>
      <c r="V20" s="278">
        <f>OCTUBRE!T92+NOVIEMBRE!T92+DICIEMBRE!T92</f>
        <v>0</v>
      </c>
    </row>
    <row r="21" spans="2:22" hidden="1" x14ac:dyDescent="0.25">
      <c r="B21" s="343">
        <f>CONSOLIDADO!B28</f>
        <v>0</v>
      </c>
      <c r="C21" s="345"/>
      <c r="D21" s="291" t="s">
        <v>56</v>
      </c>
      <c r="E21" s="278">
        <f t="shared" si="0"/>
        <v>0</v>
      </c>
      <c r="F21" s="278">
        <f t="shared" si="0"/>
        <v>0</v>
      </c>
      <c r="H21" s="291" t="s">
        <v>56</v>
      </c>
      <c r="I21" s="278">
        <f>ENERO!S93+FEBRERO!S93+MARZO!S93</f>
        <v>0</v>
      </c>
      <c r="J21" s="278">
        <f>ENERO!T93+FEBRERO!T93+MARZO!T93</f>
        <v>0</v>
      </c>
      <c r="L21" s="291" t="s">
        <v>56</v>
      </c>
      <c r="M21" s="278">
        <f>ABRIL!S93+MAYO!S93+JUNIO!S93</f>
        <v>0</v>
      </c>
      <c r="N21" s="278">
        <f>ABRIL!T93+MAYO!T93+JUNIO!T93</f>
        <v>0</v>
      </c>
      <c r="P21" s="291" t="s">
        <v>56</v>
      </c>
      <c r="Q21" s="278">
        <f>JULIO!S93+AGOSTO!S93+SEPTIEMBRE!S93</f>
        <v>0</v>
      </c>
      <c r="R21" s="278">
        <f>JULIO!T93+AGOSTO!T93+SEPTIEMBRE!T93</f>
        <v>0</v>
      </c>
      <c r="T21" s="291" t="s">
        <v>56</v>
      </c>
      <c r="U21" s="278">
        <f>OCTUBRE!S93+NOVIEMBRE!S93+DICIEMBRE!S93</f>
        <v>0</v>
      </c>
      <c r="V21" s="278">
        <f>OCTUBRE!T93+NOVIEMBRE!T93+DICIEMBRE!T93</f>
        <v>0</v>
      </c>
    </row>
    <row r="22" spans="2:22" hidden="1" x14ac:dyDescent="0.25">
      <c r="B22" s="343">
        <f>CONSOLIDADO!B29</f>
        <v>0</v>
      </c>
      <c r="C22" s="345"/>
      <c r="D22" s="291" t="s">
        <v>57</v>
      </c>
      <c r="E22" s="278">
        <f t="shared" si="0"/>
        <v>0</v>
      </c>
      <c r="F22" s="278">
        <f t="shared" si="0"/>
        <v>0</v>
      </c>
      <c r="H22" s="291" t="s">
        <v>57</v>
      </c>
      <c r="I22" s="278">
        <f>ENERO!S94+FEBRERO!S94+MARZO!S94</f>
        <v>0</v>
      </c>
      <c r="J22" s="278">
        <f>ENERO!T94+FEBRERO!T94+MARZO!T94</f>
        <v>0</v>
      </c>
      <c r="L22" s="291" t="s">
        <v>57</v>
      </c>
      <c r="M22" s="278">
        <f>ABRIL!S94+MAYO!S94+JUNIO!S94</f>
        <v>0</v>
      </c>
      <c r="N22" s="278">
        <f>ABRIL!T94+MAYO!T94+JUNIO!T94</f>
        <v>0</v>
      </c>
      <c r="P22" s="291" t="s">
        <v>57</v>
      </c>
      <c r="Q22" s="278">
        <f>JULIO!S94+AGOSTO!S94+SEPTIEMBRE!S94</f>
        <v>0</v>
      </c>
      <c r="R22" s="278">
        <f>JULIO!T94+AGOSTO!T94+SEPTIEMBRE!T94</f>
        <v>0</v>
      </c>
      <c r="T22" s="291" t="s">
        <v>57</v>
      </c>
      <c r="U22" s="278">
        <f>OCTUBRE!S94+NOVIEMBRE!S94+DICIEMBRE!S94</f>
        <v>0</v>
      </c>
      <c r="V22" s="278">
        <f>OCTUBRE!T94+NOVIEMBRE!T94+DICIEMBRE!T94</f>
        <v>0</v>
      </c>
    </row>
    <row r="23" spans="2:22" hidden="1" x14ac:dyDescent="0.25">
      <c r="B23" s="343">
        <f>CONSOLIDADO!B30</f>
        <v>0</v>
      </c>
      <c r="C23" s="345"/>
      <c r="D23" s="291" t="s">
        <v>58</v>
      </c>
      <c r="E23" s="278">
        <f t="shared" si="0"/>
        <v>0</v>
      </c>
      <c r="F23" s="278">
        <f t="shared" si="0"/>
        <v>0</v>
      </c>
      <c r="H23" s="291" t="s">
        <v>58</v>
      </c>
      <c r="I23" s="278">
        <f>ENERO!S95+FEBRERO!S95+MARZO!S95</f>
        <v>0</v>
      </c>
      <c r="J23" s="278">
        <f>ENERO!T95+FEBRERO!T95+MARZO!T95</f>
        <v>0</v>
      </c>
      <c r="L23" s="291" t="s">
        <v>58</v>
      </c>
      <c r="M23" s="278">
        <f>ABRIL!S95+MAYO!S95+JUNIO!S95</f>
        <v>0</v>
      </c>
      <c r="N23" s="278">
        <f>ABRIL!T95+MAYO!T95+JUNIO!T95</f>
        <v>0</v>
      </c>
      <c r="P23" s="291" t="s">
        <v>58</v>
      </c>
      <c r="Q23" s="278">
        <f>JULIO!S95+AGOSTO!S95+SEPTIEMBRE!S95</f>
        <v>0</v>
      </c>
      <c r="R23" s="278">
        <f>JULIO!T95+AGOSTO!T95+SEPTIEMBRE!T95</f>
        <v>0</v>
      </c>
      <c r="T23" s="291" t="s">
        <v>58</v>
      </c>
      <c r="U23" s="278">
        <f>OCTUBRE!S95+NOVIEMBRE!S95+DICIEMBRE!S95</f>
        <v>0</v>
      </c>
      <c r="V23" s="278">
        <f>OCTUBRE!T95+NOVIEMBRE!T95+DICIEMBRE!T95</f>
        <v>0</v>
      </c>
    </row>
    <row r="24" spans="2:22" x14ac:dyDescent="0.25">
      <c r="B24" s="343">
        <f>CONSOLIDADO!B31</f>
        <v>1479</v>
      </c>
      <c r="C24" s="345">
        <f t="shared" si="1"/>
        <v>0.18052738336713997</v>
      </c>
      <c r="D24" s="291" t="s">
        <v>59</v>
      </c>
      <c r="E24" s="278">
        <f t="shared" si="0"/>
        <v>60</v>
      </c>
      <c r="F24" s="278">
        <f t="shared" si="0"/>
        <v>207</v>
      </c>
      <c r="H24" s="291" t="s">
        <v>59</v>
      </c>
      <c r="I24" s="278">
        <f>ENERO!S96+FEBRERO!S96+MARZO!S96</f>
        <v>20</v>
      </c>
      <c r="J24" s="278">
        <f>ENERO!T96+FEBRERO!T96+MARZO!T96</f>
        <v>81</v>
      </c>
      <c r="L24" s="291" t="s">
        <v>59</v>
      </c>
      <c r="M24" s="278">
        <f>ABRIL!S96+MAYO!S96+JUNIO!S96</f>
        <v>10</v>
      </c>
      <c r="N24" s="278">
        <f>ABRIL!T96+MAYO!T96+JUNIO!T96</f>
        <v>34</v>
      </c>
      <c r="P24" s="291" t="s">
        <v>59</v>
      </c>
      <c r="Q24" s="278">
        <f>JULIO!S96+AGOSTO!S96+SEPTIEMBRE!S96</f>
        <v>10</v>
      </c>
      <c r="R24" s="278">
        <f>JULIO!T96+AGOSTO!T96+SEPTIEMBRE!T96</f>
        <v>37</v>
      </c>
      <c r="T24" s="291" t="s">
        <v>59</v>
      </c>
      <c r="U24" s="278">
        <f>OCTUBRE!S96+NOVIEMBRE!S96+DICIEMBRE!S96</f>
        <v>20</v>
      </c>
      <c r="V24" s="278">
        <f>OCTUBRE!T96+NOVIEMBRE!T96+DICIEMBRE!T96</f>
        <v>55</v>
      </c>
    </row>
    <row r="25" spans="2:22" hidden="1" x14ac:dyDescent="0.25">
      <c r="B25" s="343">
        <f>CONSOLIDADO!B32</f>
        <v>0</v>
      </c>
      <c r="C25" s="345"/>
      <c r="D25" s="291" t="s">
        <v>60</v>
      </c>
      <c r="E25" s="278">
        <f t="shared" si="0"/>
        <v>0</v>
      </c>
      <c r="F25" s="278">
        <f t="shared" si="0"/>
        <v>0</v>
      </c>
      <c r="H25" s="291" t="s">
        <v>60</v>
      </c>
      <c r="I25" s="278">
        <f>ENERO!S97+FEBRERO!S97+MARZO!S97</f>
        <v>0</v>
      </c>
      <c r="J25" s="278">
        <f>ENERO!T97+FEBRERO!T97+MARZO!T97</f>
        <v>0</v>
      </c>
      <c r="L25" s="291" t="s">
        <v>60</v>
      </c>
      <c r="M25" s="278">
        <f>ABRIL!S97+MAYO!S97+JUNIO!S97</f>
        <v>0</v>
      </c>
      <c r="N25" s="278">
        <f>ABRIL!T97+MAYO!T97+JUNIO!T97</f>
        <v>0</v>
      </c>
      <c r="P25" s="291" t="s">
        <v>60</v>
      </c>
      <c r="Q25" s="278">
        <f>JULIO!S97+AGOSTO!S97+SEPTIEMBRE!S97</f>
        <v>0</v>
      </c>
      <c r="R25" s="278">
        <f>JULIO!T97+AGOSTO!T97+SEPTIEMBRE!T97</f>
        <v>0</v>
      </c>
      <c r="T25" s="291" t="s">
        <v>60</v>
      </c>
      <c r="U25" s="278">
        <f>OCTUBRE!S97+NOVIEMBRE!S97+DICIEMBRE!S97</f>
        <v>0</v>
      </c>
      <c r="V25" s="278">
        <f>OCTUBRE!T97+NOVIEMBRE!T97+DICIEMBRE!T97</f>
        <v>0</v>
      </c>
    </row>
    <row r="26" spans="2:22" hidden="1" x14ac:dyDescent="0.25">
      <c r="B26" s="343">
        <f>CONSOLIDADO!B33</f>
        <v>0</v>
      </c>
      <c r="C26" s="345"/>
      <c r="D26" s="291" t="s">
        <v>61</v>
      </c>
      <c r="E26" s="278">
        <f t="shared" si="0"/>
        <v>0</v>
      </c>
      <c r="F26" s="278">
        <f t="shared" si="0"/>
        <v>0</v>
      </c>
      <c r="H26" s="291" t="s">
        <v>61</v>
      </c>
      <c r="I26" s="278">
        <f>ENERO!S98+FEBRERO!S98+MARZO!S98</f>
        <v>0</v>
      </c>
      <c r="J26" s="278">
        <f>ENERO!T98+FEBRERO!T98+MARZO!T98</f>
        <v>0</v>
      </c>
      <c r="L26" s="291" t="s">
        <v>61</v>
      </c>
      <c r="M26" s="278">
        <f>ABRIL!S98+MAYO!S98+JUNIO!S98</f>
        <v>0</v>
      </c>
      <c r="N26" s="278">
        <f>ABRIL!T98+MAYO!T98+JUNIO!T98</f>
        <v>0</v>
      </c>
      <c r="P26" s="291" t="s">
        <v>61</v>
      </c>
      <c r="Q26" s="278">
        <f>JULIO!S98+AGOSTO!S98+SEPTIEMBRE!S98</f>
        <v>0</v>
      </c>
      <c r="R26" s="278">
        <f>JULIO!T98+AGOSTO!T98+SEPTIEMBRE!T98</f>
        <v>0</v>
      </c>
      <c r="T26" s="291" t="s">
        <v>61</v>
      </c>
      <c r="U26" s="278">
        <f>OCTUBRE!S98+NOVIEMBRE!S98+DICIEMBRE!S98</f>
        <v>0</v>
      </c>
      <c r="V26" s="278">
        <f>OCTUBRE!T98+NOVIEMBRE!T98+DICIEMBRE!T98</f>
        <v>0</v>
      </c>
    </row>
    <row r="27" spans="2:22" hidden="1" x14ac:dyDescent="0.25">
      <c r="B27" s="343">
        <f>CONSOLIDADO!B34</f>
        <v>0</v>
      </c>
      <c r="C27" s="345"/>
      <c r="D27" s="291" t="s">
        <v>62</v>
      </c>
      <c r="E27" s="278">
        <f t="shared" si="0"/>
        <v>0</v>
      </c>
      <c r="F27" s="278">
        <f t="shared" si="0"/>
        <v>0</v>
      </c>
      <c r="H27" s="291" t="s">
        <v>62</v>
      </c>
      <c r="I27" s="278">
        <f>ENERO!S99+FEBRERO!S99+MARZO!S99</f>
        <v>0</v>
      </c>
      <c r="J27" s="278">
        <f>ENERO!T99+FEBRERO!T99+MARZO!T99</f>
        <v>0</v>
      </c>
      <c r="L27" s="291" t="s">
        <v>62</v>
      </c>
      <c r="M27" s="278">
        <f>ABRIL!S99+MAYO!S99+JUNIO!S99</f>
        <v>0</v>
      </c>
      <c r="N27" s="278">
        <f>ABRIL!T99+MAYO!T99+JUNIO!T99</f>
        <v>0</v>
      </c>
      <c r="P27" s="291" t="s">
        <v>62</v>
      </c>
      <c r="Q27" s="278">
        <f>JULIO!S99+AGOSTO!S99+SEPTIEMBRE!S99</f>
        <v>0</v>
      </c>
      <c r="R27" s="278">
        <f>JULIO!T99+AGOSTO!T99+SEPTIEMBRE!T99</f>
        <v>0</v>
      </c>
      <c r="T27" s="291" t="s">
        <v>62</v>
      </c>
      <c r="U27" s="278">
        <f>OCTUBRE!S99+NOVIEMBRE!S99+DICIEMBRE!S99</f>
        <v>0</v>
      </c>
      <c r="V27" s="278">
        <f>OCTUBRE!T99+NOVIEMBRE!T99+DICIEMBRE!T99</f>
        <v>0</v>
      </c>
    </row>
    <row r="28" spans="2:22" hidden="1" x14ac:dyDescent="0.25">
      <c r="B28" s="343">
        <f>CONSOLIDADO!B35</f>
        <v>0</v>
      </c>
      <c r="C28" s="345"/>
      <c r="D28" s="291" t="s">
        <v>63</v>
      </c>
      <c r="E28" s="278">
        <f t="shared" si="0"/>
        <v>0</v>
      </c>
      <c r="F28" s="278">
        <f t="shared" si="0"/>
        <v>0</v>
      </c>
      <c r="H28" s="291" t="s">
        <v>63</v>
      </c>
      <c r="I28" s="278">
        <f>ENERO!S100+FEBRERO!S100+MARZO!S100</f>
        <v>0</v>
      </c>
      <c r="J28" s="278">
        <f>ENERO!T100+FEBRERO!T100+MARZO!T100</f>
        <v>0</v>
      </c>
      <c r="L28" s="291" t="s">
        <v>63</v>
      </c>
      <c r="M28" s="278">
        <f>ABRIL!S100+MAYO!S100+JUNIO!S100</f>
        <v>0</v>
      </c>
      <c r="N28" s="278">
        <f>ABRIL!T100+MAYO!T100+JUNIO!T100</f>
        <v>0</v>
      </c>
      <c r="P28" s="291" t="s">
        <v>63</v>
      </c>
      <c r="Q28" s="278">
        <f>JULIO!S100+AGOSTO!S100+SEPTIEMBRE!S100</f>
        <v>0</v>
      </c>
      <c r="R28" s="278">
        <f>JULIO!T100+AGOSTO!T100+SEPTIEMBRE!T100</f>
        <v>0</v>
      </c>
      <c r="T28" s="291" t="s">
        <v>63</v>
      </c>
      <c r="U28" s="278">
        <f>OCTUBRE!S100+NOVIEMBRE!S100+DICIEMBRE!S100</f>
        <v>0</v>
      </c>
      <c r="V28" s="278">
        <f>OCTUBRE!T100+NOVIEMBRE!T100+DICIEMBRE!T100</f>
        <v>0</v>
      </c>
    </row>
    <row r="29" spans="2:22" hidden="1" x14ac:dyDescent="0.25">
      <c r="B29" s="343">
        <f>CONSOLIDADO!B36</f>
        <v>0</v>
      </c>
      <c r="C29" s="345"/>
      <c r="D29" s="291" t="s">
        <v>64</v>
      </c>
      <c r="E29" s="278">
        <f t="shared" si="0"/>
        <v>0</v>
      </c>
      <c r="F29" s="278">
        <f t="shared" si="0"/>
        <v>0</v>
      </c>
      <c r="H29" s="291" t="s">
        <v>64</v>
      </c>
      <c r="I29" s="278">
        <f>ENERO!S101+FEBRERO!S101+MARZO!S101</f>
        <v>0</v>
      </c>
      <c r="J29" s="278">
        <f>ENERO!T101+FEBRERO!T101+MARZO!T101</f>
        <v>0</v>
      </c>
      <c r="L29" s="291" t="s">
        <v>64</v>
      </c>
      <c r="M29" s="278">
        <f>ABRIL!S101+MAYO!S101+JUNIO!S101</f>
        <v>0</v>
      </c>
      <c r="N29" s="278">
        <f>ABRIL!T101+MAYO!T101+JUNIO!T101</f>
        <v>0</v>
      </c>
      <c r="P29" s="291" t="s">
        <v>64</v>
      </c>
      <c r="Q29" s="278">
        <f>JULIO!S101+AGOSTO!S101+SEPTIEMBRE!S101</f>
        <v>0</v>
      </c>
      <c r="R29" s="278">
        <f>JULIO!T101+AGOSTO!T101+SEPTIEMBRE!T101</f>
        <v>0</v>
      </c>
      <c r="T29" s="291" t="s">
        <v>64</v>
      </c>
      <c r="U29" s="278">
        <f>OCTUBRE!S101+NOVIEMBRE!S101+DICIEMBRE!S101</f>
        <v>0</v>
      </c>
      <c r="V29" s="278">
        <f>OCTUBRE!T101+NOVIEMBRE!T101+DICIEMBRE!T101</f>
        <v>0</v>
      </c>
    </row>
    <row r="30" spans="2:22" hidden="1" x14ac:dyDescent="0.25">
      <c r="B30" s="343">
        <f>CONSOLIDADO!B37</f>
        <v>0</v>
      </c>
      <c r="C30" s="345"/>
      <c r="D30" s="291" t="s">
        <v>65</v>
      </c>
      <c r="E30" s="278">
        <f t="shared" si="0"/>
        <v>0</v>
      </c>
      <c r="F30" s="278">
        <f t="shared" si="0"/>
        <v>0</v>
      </c>
      <c r="H30" s="291" t="s">
        <v>65</v>
      </c>
      <c r="I30" s="278">
        <f>ENERO!S102+FEBRERO!S102+MARZO!S102</f>
        <v>0</v>
      </c>
      <c r="J30" s="278">
        <f>ENERO!T102+FEBRERO!T102+MARZO!T102</f>
        <v>0</v>
      </c>
      <c r="L30" s="291" t="s">
        <v>65</v>
      </c>
      <c r="M30" s="278">
        <f>ABRIL!S102+MAYO!S102+JUNIO!S102</f>
        <v>0</v>
      </c>
      <c r="N30" s="278">
        <f>ABRIL!T102+MAYO!T102+JUNIO!T102</f>
        <v>0</v>
      </c>
      <c r="P30" s="291" t="s">
        <v>65</v>
      </c>
      <c r="Q30" s="278">
        <f>JULIO!S102+AGOSTO!S102+SEPTIEMBRE!S102</f>
        <v>0</v>
      </c>
      <c r="R30" s="278">
        <f>JULIO!T102+AGOSTO!T102+SEPTIEMBRE!T102</f>
        <v>0</v>
      </c>
      <c r="T30" s="291" t="s">
        <v>65</v>
      </c>
      <c r="U30" s="278">
        <f>OCTUBRE!S102+NOVIEMBRE!S102+DICIEMBRE!S102</f>
        <v>0</v>
      </c>
      <c r="V30" s="278">
        <f>OCTUBRE!T102+NOVIEMBRE!T102+DICIEMBRE!T102</f>
        <v>0</v>
      </c>
    </row>
    <row r="31" spans="2:22" x14ac:dyDescent="0.25">
      <c r="B31" s="343">
        <f>CONSOLIDADO!B38</f>
        <v>1691</v>
      </c>
      <c r="C31" s="345">
        <f t="shared" si="1"/>
        <v>2.1289178001182733E-2</v>
      </c>
      <c r="D31" s="291" t="s">
        <v>66</v>
      </c>
      <c r="E31" s="278">
        <f t="shared" si="0"/>
        <v>23</v>
      </c>
      <c r="F31" s="278">
        <f t="shared" si="0"/>
        <v>13</v>
      </c>
      <c r="H31" s="291" t="s">
        <v>66</v>
      </c>
      <c r="I31" s="278">
        <f>ENERO!S103+FEBRERO!S103+MARZO!S103</f>
        <v>6</v>
      </c>
      <c r="J31" s="278">
        <f>ENERO!T103+FEBRERO!T103+MARZO!T103</f>
        <v>3</v>
      </c>
      <c r="L31" s="291" t="s">
        <v>66</v>
      </c>
      <c r="M31" s="278">
        <f>ABRIL!S103+MAYO!S103+JUNIO!S103</f>
        <v>10</v>
      </c>
      <c r="N31" s="278">
        <f>ABRIL!T103+MAYO!T103+JUNIO!T103</f>
        <v>4</v>
      </c>
      <c r="P31" s="291" t="s">
        <v>66</v>
      </c>
      <c r="Q31" s="278">
        <f>JULIO!S103+AGOSTO!S103+SEPTIEMBRE!S103</f>
        <v>5</v>
      </c>
      <c r="R31" s="278">
        <f>JULIO!T103+AGOSTO!T103+SEPTIEMBRE!T103</f>
        <v>2</v>
      </c>
      <c r="T31" s="291" t="s">
        <v>66</v>
      </c>
      <c r="U31" s="278">
        <f>OCTUBRE!S103+NOVIEMBRE!S103+DICIEMBRE!S103</f>
        <v>2</v>
      </c>
      <c r="V31" s="278">
        <f>OCTUBRE!T103+NOVIEMBRE!T103+DICIEMBRE!T103</f>
        <v>4</v>
      </c>
    </row>
    <row r="32" spans="2:22" x14ac:dyDescent="0.25">
      <c r="B32" s="343">
        <f>CONSOLIDADO!B39</f>
        <v>2054</v>
      </c>
      <c r="C32" s="345">
        <f t="shared" si="1"/>
        <v>9.3476144109055498E-2</v>
      </c>
      <c r="D32" s="291" t="s">
        <v>67</v>
      </c>
      <c r="E32" s="278">
        <f t="shared" si="0"/>
        <v>0</v>
      </c>
      <c r="F32" s="278">
        <f t="shared" si="0"/>
        <v>192</v>
      </c>
      <c r="H32" s="291" t="s">
        <v>67</v>
      </c>
      <c r="I32" s="278">
        <f>ENERO!S104+FEBRERO!S104+MARZO!S104</f>
        <v>0</v>
      </c>
      <c r="J32" s="278">
        <f>ENERO!T104+FEBRERO!T104+MARZO!T104</f>
        <v>21</v>
      </c>
      <c r="L32" s="291" t="s">
        <v>67</v>
      </c>
      <c r="M32" s="278">
        <f>ABRIL!S104+MAYO!S104+JUNIO!S104</f>
        <v>0</v>
      </c>
      <c r="N32" s="278">
        <f>ABRIL!T104+MAYO!T104+JUNIO!T104</f>
        <v>60</v>
      </c>
      <c r="P32" s="291" t="s">
        <v>67</v>
      </c>
      <c r="Q32" s="278">
        <f>JULIO!S104+AGOSTO!S104+SEPTIEMBRE!S104</f>
        <v>0</v>
      </c>
      <c r="R32" s="278">
        <f>JULIO!T104+AGOSTO!T104+SEPTIEMBRE!T104</f>
        <v>68</v>
      </c>
      <c r="T32" s="291" t="s">
        <v>67</v>
      </c>
      <c r="U32" s="278">
        <f>OCTUBRE!S104+NOVIEMBRE!S104+DICIEMBRE!S104</f>
        <v>0</v>
      </c>
      <c r="V32" s="278">
        <f>OCTUBRE!T104+NOVIEMBRE!T104+DICIEMBRE!T104</f>
        <v>43</v>
      </c>
    </row>
    <row r="33" spans="2:22" hidden="1" x14ac:dyDescent="0.25">
      <c r="B33" s="343">
        <f>CONSOLIDADO!B40</f>
        <v>0</v>
      </c>
      <c r="C33" s="345"/>
      <c r="D33" s="291" t="s">
        <v>68</v>
      </c>
      <c r="E33" s="278">
        <f t="shared" si="0"/>
        <v>0</v>
      </c>
      <c r="F33" s="278">
        <f t="shared" si="0"/>
        <v>0</v>
      </c>
      <c r="H33" s="291" t="s">
        <v>68</v>
      </c>
      <c r="I33" s="278">
        <f>ENERO!S105+FEBRERO!S105+MARZO!S105</f>
        <v>0</v>
      </c>
      <c r="J33" s="278">
        <f>ENERO!T105+FEBRERO!T105+MARZO!T105</f>
        <v>0</v>
      </c>
      <c r="L33" s="291" t="s">
        <v>68</v>
      </c>
      <c r="M33" s="278">
        <f>ABRIL!S105+MAYO!S105+JUNIO!S105</f>
        <v>0</v>
      </c>
      <c r="N33" s="278">
        <f>ABRIL!T105+MAYO!T105+JUNIO!T105</f>
        <v>0</v>
      </c>
      <c r="P33" s="291" t="s">
        <v>68</v>
      </c>
      <c r="Q33" s="278">
        <f>JULIO!S105+AGOSTO!S105+SEPTIEMBRE!S105</f>
        <v>0</v>
      </c>
      <c r="R33" s="278">
        <f>JULIO!T105+AGOSTO!T105+SEPTIEMBRE!T105</f>
        <v>0</v>
      </c>
      <c r="T33" s="291" t="s">
        <v>68</v>
      </c>
      <c r="U33" s="278">
        <f>OCTUBRE!S105+NOVIEMBRE!S105+DICIEMBRE!S105</f>
        <v>0</v>
      </c>
      <c r="V33" s="278">
        <f>OCTUBRE!T105+NOVIEMBRE!T105+DICIEMBRE!T105</f>
        <v>0</v>
      </c>
    </row>
    <row r="34" spans="2:22" x14ac:dyDescent="0.25">
      <c r="B34" s="343">
        <f>CONSOLIDADO!B41</f>
        <v>584</v>
      </c>
      <c r="C34" s="345">
        <f t="shared" si="1"/>
        <v>0.1386986301369863</v>
      </c>
      <c r="D34" s="291" t="s">
        <v>69</v>
      </c>
      <c r="E34" s="278">
        <f t="shared" si="0"/>
        <v>36</v>
      </c>
      <c r="F34" s="278">
        <f t="shared" si="0"/>
        <v>45</v>
      </c>
      <c r="H34" s="291" t="s">
        <v>69</v>
      </c>
      <c r="I34" s="278">
        <f>ENERO!S106+FEBRERO!S106+MARZO!S106</f>
        <v>10</v>
      </c>
      <c r="J34" s="278">
        <f>ENERO!T106+FEBRERO!T106+MARZO!T106</f>
        <v>5</v>
      </c>
      <c r="L34" s="291" t="s">
        <v>69</v>
      </c>
      <c r="M34" s="278">
        <f>ABRIL!S106+MAYO!S106+JUNIO!S106</f>
        <v>13</v>
      </c>
      <c r="N34" s="278">
        <f>ABRIL!T106+MAYO!T106+JUNIO!T106</f>
        <v>15</v>
      </c>
      <c r="P34" s="291" t="s">
        <v>69</v>
      </c>
      <c r="Q34" s="278">
        <f>JULIO!S106+AGOSTO!S106+SEPTIEMBRE!S106</f>
        <v>7</v>
      </c>
      <c r="R34" s="278">
        <f>JULIO!T106+AGOSTO!T106+SEPTIEMBRE!T106</f>
        <v>8</v>
      </c>
      <c r="T34" s="291" t="s">
        <v>69</v>
      </c>
      <c r="U34" s="278">
        <f>OCTUBRE!S106+NOVIEMBRE!S106+DICIEMBRE!S106</f>
        <v>6</v>
      </c>
      <c r="V34" s="278">
        <f>OCTUBRE!T106+NOVIEMBRE!T106+DICIEMBRE!T106</f>
        <v>17</v>
      </c>
    </row>
    <row r="35" spans="2:22" x14ac:dyDescent="0.25">
      <c r="B35" s="343">
        <f>CONSOLIDADO!B42</f>
        <v>3291</v>
      </c>
      <c r="C35" s="345">
        <f t="shared" si="1"/>
        <v>5.256760862959587E-2</v>
      </c>
      <c r="D35" s="291" t="s">
        <v>70</v>
      </c>
      <c r="E35" s="278">
        <f t="shared" si="0"/>
        <v>0</v>
      </c>
      <c r="F35" s="278">
        <f t="shared" si="0"/>
        <v>173</v>
      </c>
      <c r="H35" s="291" t="s">
        <v>70</v>
      </c>
      <c r="I35" s="278">
        <f>ENERO!S107+FEBRERO!S107+MARZO!S107</f>
        <v>0</v>
      </c>
      <c r="J35" s="278">
        <f>ENERO!T107+FEBRERO!T107+MARZO!T107</f>
        <v>48</v>
      </c>
      <c r="L35" s="291" t="s">
        <v>70</v>
      </c>
      <c r="M35" s="278">
        <f>ABRIL!S107+MAYO!S107+JUNIO!S107</f>
        <v>0</v>
      </c>
      <c r="N35" s="278">
        <f>ABRIL!T107+MAYO!T107+JUNIO!T107</f>
        <v>43</v>
      </c>
      <c r="P35" s="291" t="s">
        <v>70</v>
      </c>
      <c r="Q35" s="278">
        <f>JULIO!S107+AGOSTO!S107+SEPTIEMBRE!S107</f>
        <v>0</v>
      </c>
      <c r="R35" s="278">
        <f>JULIO!T107+AGOSTO!T107+SEPTIEMBRE!T107</f>
        <v>35</v>
      </c>
      <c r="T35" s="291" t="s">
        <v>70</v>
      </c>
      <c r="U35" s="278">
        <f>OCTUBRE!S107+NOVIEMBRE!S107+DICIEMBRE!S107</f>
        <v>0</v>
      </c>
      <c r="V35" s="278">
        <f>OCTUBRE!T107+NOVIEMBRE!T107+DICIEMBRE!T107</f>
        <v>47</v>
      </c>
    </row>
    <row r="36" spans="2:22" x14ac:dyDescent="0.25">
      <c r="B36" s="343">
        <f>CONSOLIDADO!B43</f>
        <v>1860</v>
      </c>
      <c r="C36" s="345">
        <f t="shared" si="1"/>
        <v>0.28602150537634408</v>
      </c>
      <c r="D36" s="291" t="s">
        <v>71</v>
      </c>
      <c r="E36" s="278">
        <f t="shared" si="0"/>
        <v>519</v>
      </c>
      <c r="F36" s="278">
        <f t="shared" si="0"/>
        <v>13</v>
      </c>
      <c r="H36" s="291" t="s">
        <v>71</v>
      </c>
      <c r="I36" s="278">
        <f>ENERO!S108+FEBRERO!S108+MARZO!S108</f>
        <v>142</v>
      </c>
      <c r="J36" s="278">
        <f>ENERO!T108+FEBRERO!T108+MARZO!T108</f>
        <v>3</v>
      </c>
      <c r="L36" s="291" t="s">
        <v>71</v>
      </c>
      <c r="M36" s="278">
        <f>ABRIL!S108+MAYO!S108+JUNIO!S108</f>
        <v>123</v>
      </c>
      <c r="N36" s="278">
        <f>ABRIL!T108+MAYO!T108+JUNIO!T108</f>
        <v>1</v>
      </c>
      <c r="P36" s="291" t="s">
        <v>71</v>
      </c>
      <c r="Q36" s="278">
        <f>JULIO!S108+AGOSTO!S108+SEPTIEMBRE!S108</f>
        <v>119</v>
      </c>
      <c r="R36" s="278">
        <f>JULIO!T108+AGOSTO!T108+SEPTIEMBRE!T108</f>
        <v>4</v>
      </c>
      <c r="T36" s="291" t="s">
        <v>71</v>
      </c>
      <c r="U36" s="278">
        <f>OCTUBRE!S108+NOVIEMBRE!S108+DICIEMBRE!S108</f>
        <v>135</v>
      </c>
      <c r="V36" s="278">
        <f>OCTUBRE!T108+NOVIEMBRE!T108+DICIEMBRE!T108</f>
        <v>5</v>
      </c>
    </row>
    <row r="37" spans="2:22" x14ac:dyDescent="0.25">
      <c r="B37" s="343">
        <f>CONSOLIDADO!B44</f>
        <v>7501</v>
      </c>
      <c r="C37" s="345">
        <f t="shared" si="1"/>
        <v>0.10518597520330622</v>
      </c>
      <c r="D37" s="291" t="s">
        <v>72</v>
      </c>
      <c r="E37" s="278">
        <f t="shared" si="0"/>
        <v>1</v>
      </c>
      <c r="F37" s="278">
        <f t="shared" si="0"/>
        <v>788</v>
      </c>
      <c r="H37" s="291" t="s">
        <v>72</v>
      </c>
      <c r="I37" s="278">
        <f>ENERO!S109+FEBRERO!S109+MARZO!S109</f>
        <v>1</v>
      </c>
      <c r="J37" s="278">
        <f>ENERO!T109+FEBRERO!T109+MARZO!T109</f>
        <v>196</v>
      </c>
      <c r="L37" s="291" t="s">
        <v>72</v>
      </c>
      <c r="M37" s="278">
        <f>ABRIL!S109+MAYO!S109+JUNIO!S109</f>
        <v>0</v>
      </c>
      <c r="N37" s="278">
        <f>ABRIL!T109+MAYO!T109+JUNIO!T109</f>
        <v>220</v>
      </c>
      <c r="P37" s="291" t="s">
        <v>72</v>
      </c>
      <c r="Q37" s="278">
        <f>JULIO!S109+AGOSTO!S109+SEPTIEMBRE!S109</f>
        <v>0</v>
      </c>
      <c r="R37" s="278">
        <f>JULIO!T109+AGOSTO!T109+SEPTIEMBRE!T109</f>
        <v>218</v>
      </c>
      <c r="T37" s="291" t="s">
        <v>72</v>
      </c>
      <c r="U37" s="278">
        <f>OCTUBRE!S109+NOVIEMBRE!S109+DICIEMBRE!S109</f>
        <v>0</v>
      </c>
      <c r="V37" s="278">
        <f>OCTUBRE!T109+NOVIEMBRE!T109+DICIEMBRE!T109</f>
        <v>154</v>
      </c>
    </row>
    <row r="38" spans="2:22" hidden="1" x14ac:dyDescent="0.25">
      <c r="B38" s="343">
        <f>CONSOLIDADO!B45</f>
        <v>0</v>
      </c>
      <c r="C38" s="345"/>
      <c r="D38" s="291" t="s">
        <v>73</v>
      </c>
      <c r="E38" s="278">
        <f t="shared" si="0"/>
        <v>0</v>
      </c>
      <c r="F38" s="278">
        <f t="shared" si="0"/>
        <v>0</v>
      </c>
      <c r="H38" s="291" t="s">
        <v>73</v>
      </c>
      <c r="I38" s="278">
        <f>ENERO!S110+FEBRERO!S110+MARZO!S110</f>
        <v>0</v>
      </c>
      <c r="J38" s="278">
        <f>ENERO!T110+FEBRERO!T110+MARZO!T110</f>
        <v>0</v>
      </c>
      <c r="L38" s="291" t="s">
        <v>73</v>
      </c>
      <c r="M38" s="278">
        <f>ABRIL!S110+MAYO!S110+JUNIO!S110</f>
        <v>0</v>
      </c>
      <c r="N38" s="278">
        <f>ABRIL!T110+MAYO!T110+JUNIO!T110</f>
        <v>0</v>
      </c>
      <c r="P38" s="291" t="s">
        <v>73</v>
      </c>
      <c r="Q38" s="278">
        <f>JULIO!S110+AGOSTO!S110+SEPTIEMBRE!S110</f>
        <v>0</v>
      </c>
      <c r="R38" s="278">
        <f>JULIO!T110+AGOSTO!T110+SEPTIEMBRE!T110</f>
        <v>0</v>
      </c>
      <c r="T38" s="291" t="s">
        <v>73</v>
      </c>
      <c r="U38" s="278">
        <f>OCTUBRE!S110+NOVIEMBRE!S110+DICIEMBRE!S110</f>
        <v>0</v>
      </c>
      <c r="V38" s="278">
        <f>OCTUBRE!T110+NOVIEMBRE!T110+DICIEMBRE!T110</f>
        <v>0</v>
      </c>
    </row>
    <row r="39" spans="2:22" hidden="1" x14ac:dyDescent="0.25">
      <c r="B39" s="343">
        <f>CONSOLIDADO!B46</f>
        <v>0</v>
      </c>
      <c r="C39" s="345"/>
      <c r="D39" s="292" t="s">
        <v>74</v>
      </c>
      <c r="E39" s="278">
        <f t="shared" si="0"/>
        <v>0</v>
      </c>
      <c r="F39" s="278">
        <f t="shared" si="0"/>
        <v>0</v>
      </c>
      <c r="H39" s="292" t="s">
        <v>74</v>
      </c>
      <c r="I39" s="278">
        <f>ENERO!S111+FEBRERO!S111+MARZO!S111</f>
        <v>0</v>
      </c>
      <c r="J39" s="278">
        <f>ENERO!T111+FEBRERO!T111+MARZO!T111</f>
        <v>0</v>
      </c>
      <c r="L39" s="292" t="s">
        <v>74</v>
      </c>
      <c r="M39" s="278">
        <f>ABRIL!S111+MAYO!S111+JUNIO!S111</f>
        <v>0</v>
      </c>
      <c r="N39" s="278">
        <f>ABRIL!T111+MAYO!T111+JUNIO!T111</f>
        <v>0</v>
      </c>
      <c r="P39" s="292" t="s">
        <v>74</v>
      </c>
      <c r="Q39" s="278">
        <f>JULIO!S111+AGOSTO!S111+SEPTIEMBRE!S111</f>
        <v>0</v>
      </c>
      <c r="R39" s="278">
        <f>JULIO!T111+AGOSTO!T111+SEPTIEMBRE!T111</f>
        <v>0</v>
      </c>
      <c r="T39" s="292" t="s">
        <v>74</v>
      </c>
      <c r="U39" s="278">
        <f>OCTUBRE!S111+NOVIEMBRE!S111+DICIEMBRE!S111</f>
        <v>0</v>
      </c>
      <c r="V39" s="278">
        <f>OCTUBRE!T111+NOVIEMBRE!T111+DICIEMBRE!T111</f>
        <v>0</v>
      </c>
    </row>
    <row r="40" spans="2:22" hidden="1" x14ac:dyDescent="0.25">
      <c r="B40" s="343">
        <f>CONSOLIDADO!B47</f>
        <v>0</v>
      </c>
      <c r="C40" s="345"/>
      <c r="D40" s="291" t="s">
        <v>75</v>
      </c>
      <c r="E40" s="278">
        <f t="shared" si="0"/>
        <v>0</v>
      </c>
      <c r="F40" s="278">
        <f t="shared" si="0"/>
        <v>0</v>
      </c>
      <c r="H40" s="291" t="s">
        <v>75</v>
      </c>
      <c r="I40" s="278">
        <f>ENERO!S112+FEBRERO!S112+MARZO!S112</f>
        <v>0</v>
      </c>
      <c r="J40" s="278">
        <f>ENERO!T112+FEBRERO!T112+MARZO!T112</f>
        <v>0</v>
      </c>
      <c r="L40" s="291" t="s">
        <v>75</v>
      </c>
      <c r="M40" s="278">
        <f>ABRIL!S112+MAYO!S112+JUNIO!S112</f>
        <v>0</v>
      </c>
      <c r="N40" s="278">
        <f>ABRIL!T112+MAYO!T112+JUNIO!T112</f>
        <v>0</v>
      </c>
      <c r="P40" s="291" t="s">
        <v>75</v>
      </c>
      <c r="Q40" s="278">
        <f>JULIO!S112+AGOSTO!S112+SEPTIEMBRE!S112</f>
        <v>0</v>
      </c>
      <c r="R40" s="278">
        <f>JULIO!T112+AGOSTO!T112+SEPTIEMBRE!T112</f>
        <v>0</v>
      </c>
      <c r="T40" s="291" t="s">
        <v>75</v>
      </c>
      <c r="U40" s="278">
        <f>OCTUBRE!S112+NOVIEMBRE!S112+DICIEMBRE!S112</f>
        <v>0</v>
      </c>
      <c r="V40" s="278">
        <f>OCTUBRE!T112+NOVIEMBRE!T112+DICIEMBRE!T112</f>
        <v>0</v>
      </c>
    </row>
    <row r="41" spans="2:22" hidden="1" x14ac:dyDescent="0.25">
      <c r="B41" s="343">
        <f>CONSOLIDADO!B48</f>
        <v>0</v>
      </c>
      <c r="C41" s="345"/>
      <c r="D41" s="291" t="s">
        <v>76</v>
      </c>
      <c r="E41" s="278">
        <f t="shared" si="0"/>
        <v>0</v>
      </c>
      <c r="F41" s="278">
        <f t="shared" si="0"/>
        <v>0</v>
      </c>
      <c r="H41" s="291" t="s">
        <v>76</v>
      </c>
      <c r="I41" s="278">
        <f>ENERO!S113+FEBRERO!S113+MARZO!S113</f>
        <v>0</v>
      </c>
      <c r="J41" s="278">
        <f>ENERO!T113+FEBRERO!T113+MARZO!T113</f>
        <v>0</v>
      </c>
      <c r="L41" s="291" t="s">
        <v>76</v>
      </c>
      <c r="M41" s="278">
        <f>ABRIL!S113+MAYO!S113+JUNIO!S113</f>
        <v>0</v>
      </c>
      <c r="N41" s="278">
        <f>ABRIL!T113+MAYO!T113+JUNIO!T113</f>
        <v>0</v>
      </c>
      <c r="P41" s="291" t="s">
        <v>76</v>
      </c>
      <c r="Q41" s="278">
        <f>JULIO!S113+AGOSTO!S113+SEPTIEMBRE!S113</f>
        <v>0</v>
      </c>
      <c r="R41" s="278">
        <f>JULIO!T113+AGOSTO!T113+SEPTIEMBRE!T113</f>
        <v>0</v>
      </c>
      <c r="T41" s="291" t="s">
        <v>76</v>
      </c>
      <c r="U41" s="278">
        <f>OCTUBRE!S113+NOVIEMBRE!S113+DICIEMBRE!S113</f>
        <v>0</v>
      </c>
      <c r="V41" s="278">
        <f>OCTUBRE!T113+NOVIEMBRE!T113+DICIEMBRE!T113</f>
        <v>0</v>
      </c>
    </row>
    <row r="42" spans="2:22" hidden="1" x14ac:dyDescent="0.25">
      <c r="B42" s="343">
        <f>CONSOLIDADO!B49</f>
        <v>0</v>
      </c>
      <c r="C42" s="345"/>
      <c r="D42" s="291" t="s">
        <v>77</v>
      </c>
      <c r="E42" s="278">
        <f t="shared" si="0"/>
        <v>0</v>
      </c>
      <c r="F42" s="278">
        <f t="shared" si="0"/>
        <v>0</v>
      </c>
      <c r="H42" s="291" t="s">
        <v>77</v>
      </c>
      <c r="I42" s="278">
        <f>ENERO!S114+FEBRERO!S114+MARZO!S114</f>
        <v>0</v>
      </c>
      <c r="J42" s="278">
        <f>ENERO!T114+FEBRERO!T114+MARZO!T114</f>
        <v>0</v>
      </c>
      <c r="L42" s="291" t="s">
        <v>77</v>
      </c>
      <c r="M42" s="278">
        <f>ABRIL!S114+MAYO!S114+JUNIO!S114</f>
        <v>0</v>
      </c>
      <c r="N42" s="278">
        <f>ABRIL!T114+MAYO!T114+JUNIO!T114</f>
        <v>0</v>
      </c>
      <c r="P42" s="291" t="s">
        <v>77</v>
      </c>
      <c r="Q42" s="278">
        <f>JULIO!S114+AGOSTO!S114+SEPTIEMBRE!S114</f>
        <v>0</v>
      </c>
      <c r="R42" s="278">
        <f>JULIO!T114+AGOSTO!T114+SEPTIEMBRE!T114</f>
        <v>0</v>
      </c>
      <c r="T42" s="291" t="s">
        <v>77</v>
      </c>
      <c r="U42" s="278">
        <f>OCTUBRE!S114+NOVIEMBRE!S114+DICIEMBRE!S114</f>
        <v>0</v>
      </c>
      <c r="V42" s="278">
        <f>OCTUBRE!T114+NOVIEMBRE!T114+DICIEMBRE!T114</f>
        <v>0</v>
      </c>
    </row>
    <row r="43" spans="2:22" x14ac:dyDescent="0.25">
      <c r="B43" s="343">
        <f>CONSOLIDADO!B50</f>
        <v>978</v>
      </c>
      <c r="C43" s="345">
        <f t="shared" si="1"/>
        <v>0.1492842535787321</v>
      </c>
      <c r="D43" s="291" t="s">
        <v>78</v>
      </c>
      <c r="E43" s="278">
        <f t="shared" si="0"/>
        <v>0</v>
      </c>
      <c r="F43" s="278">
        <f t="shared" si="0"/>
        <v>146</v>
      </c>
      <c r="H43" s="291" t="s">
        <v>78</v>
      </c>
      <c r="I43" s="278">
        <f>ENERO!S115+FEBRERO!S115+MARZO!S115</f>
        <v>0</v>
      </c>
      <c r="J43" s="278">
        <f>ENERO!T115+FEBRERO!T115+MARZO!T115</f>
        <v>37</v>
      </c>
      <c r="L43" s="291" t="s">
        <v>78</v>
      </c>
      <c r="M43" s="278">
        <f>ABRIL!S115+MAYO!S115+JUNIO!S115</f>
        <v>0</v>
      </c>
      <c r="N43" s="278">
        <f>ABRIL!T115+MAYO!T115+JUNIO!T115</f>
        <v>44</v>
      </c>
      <c r="P43" s="291" t="s">
        <v>78</v>
      </c>
      <c r="Q43" s="278">
        <f>JULIO!S115+AGOSTO!S115+SEPTIEMBRE!S115</f>
        <v>0</v>
      </c>
      <c r="R43" s="278">
        <f>JULIO!T115+AGOSTO!T115+SEPTIEMBRE!T115</f>
        <v>38</v>
      </c>
      <c r="T43" s="291" t="s">
        <v>78</v>
      </c>
      <c r="U43" s="278">
        <f>OCTUBRE!S115+NOVIEMBRE!S115+DICIEMBRE!S115</f>
        <v>0</v>
      </c>
      <c r="V43" s="278">
        <f>OCTUBRE!T115+NOVIEMBRE!T115+DICIEMBRE!T115</f>
        <v>27</v>
      </c>
    </row>
    <row r="44" spans="2:22" x14ac:dyDescent="0.25">
      <c r="B44" s="343">
        <f>CONSOLIDADO!B51</f>
        <v>209</v>
      </c>
      <c r="C44" s="345">
        <f t="shared" si="1"/>
        <v>5.2631578947368418E-2</v>
      </c>
      <c r="D44" s="291" t="s">
        <v>79</v>
      </c>
      <c r="E44" s="278">
        <f t="shared" si="0"/>
        <v>0</v>
      </c>
      <c r="F44" s="278">
        <f t="shared" si="0"/>
        <v>11</v>
      </c>
      <c r="H44" s="291" t="s">
        <v>79</v>
      </c>
      <c r="I44" s="278">
        <f>ENERO!S116+FEBRERO!S116+MARZO!S116</f>
        <v>0</v>
      </c>
      <c r="J44" s="278">
        <f>ENERO!T116+FEBRERO!T116+MARZO!T116</f>
        <v>0</v>
      </c>
      <c r="L44" s="291" t="s">
        <v>79</v>
      </c>
      <c r="M44" s="278">
        <f>ABRIL!S116+MAYO!S116+JUNIO!S116</f>
        <v>0</v>
      </c>
      <c r="N44" s="278">
        <f>ABRIL!T116+MAYO!T116+JUNIO!T116</f>
        <v>7</v>
      </c>
      <c r="P44" s="291" t="s">
        <v>79</v>
      </c>
      <c r="Q44" s="278">
        <f>JULIO!S116+AGOSTO!S116+SEPTIEMBRE!S116</f>
        <v>0</v>
      </c>
      <c r="R44" s="278">
        <f>JULIO!T116+AGOSTO!T116+SEPTIEMBRE!T116</f>
        <v>1</v>
      </c>
      <c r="T44" s="291" t="s">
        <v>79</v>
      </c>
      <c r="U44" s="278">
        <f>OCTUBRE!S116+NOVIEMBRE!S116+DICIEMBRE!S116</f>
        <v>0</v>
      </c>
      <c r="V44" s="278">
        <f>OCTUBRE!T116+NOVIEMBRE!T116+DICIEMBRE!T116</f>
        <v>3</v>
      </c>
    </row>
    <row r="45" spans="2:22" hidden="1" x14ac:dyDescent="0.25">
      <c r="B45" s="343">
        <f>CONSOLIDADO!B52</f>
        <v>0</v>
      </c>
      <c r="C45" s="345"/>
      <c r="D45" s="291" t="s">
        <v>80</v>
      </c>
      <c r="E45" s="278">
        <f t="shared" si="0"/>
        <v>0</v>
      </c>
      <c r="F45" s="278">
        <f t="shared" si="0"/>
        <v>0</v>
      </c>
      <c r="H45" s="291" t="s">
        <v>80</v>
      </c>
      <c r="I45" s="278">
        <f>ENERO!S117+FEBRERO!S117+MARZO!S117</f>
        <v>0</v>
      </c>
      <c r="J45" s="278">
        <f>ENERO!T117+FEBRERO!T117+MARZO!T117</f>
        <v>0</v>
      </c>
      <c r="L45" s="291" t="s">
        <v>80</v>
      </c>
      <c r="M45" s="278">
        <f>ABRIL!S117+MAYO!S117+JUNIO!S117</f>
        <v>0</v>
      </c>
      <c r="N45" s="278">
        <f>ABRIL!T117+MAYO!T117+JUNIO!T117</f>
        <v>0</v>
      </c>
      <c r="P45" s="291" t="s">
        <v>80</v>
      </c>
      <c r="Q45" s="278">
        <f>JULIO!S117+AGOSTO!S117+SEPTIEMBRE!S117</f>
        <v>0</v>
      </c>
      <c r="R45" s="278">
        <f>JULIO!T117+AGOSTO!T117+SEPTIEMBRE!T117</f>
        <v>0</v>
      </c>
      <c r="T45" s="291" t="s">
        <v>80</v>
      </c>
      <c r="U45" s="278">
        <f>OCTUBRE!S117+NOVIEMBRE!S117+DICIEMBRE!S117</f>
        <v>0</v>
      </c>
      <c r="V45" s="278">
        <f>OCTUBRE!T117+NOVIEMBRE!T117+DICIEMBRE!T117</f>
        <v>0</v>
      </c>
    </row>
    <row r="46" spans="2:22" hidden="1" x14ac:dyDescent="0.25">
      <c r="B46" s="343">
        <f>CONSOLIDADO!B53</f>
        <v>0</v>
      </c>
      <c r="C46" s="345"/>
      <c r="D46" s="291" t="s">
        <v>81</v>
      </c>
      <c r="E46" s="278">
        <f t="shared" si="0"/>
        <v>0</v>
      </c>
      <c r="F46" s="278">
        <f t="shared" si="0"/>
        <v>0</v>
      </c>
      <c r="H46" s="291" t="s">
        <v>81</v>
      </c>
      <c r="I46" s="278">
        <f>ENERO!S118+FEBRERO!S118+MARZO!S118</f>
        <v>0</v>
      </c>
      <c r="J46" s="278">
        <f>ENERO!T118+FEBRERO!T118+MARZO!T118</f>
        <v>0</v>
      </c>
      <c r="L46" s="291" t="s">
        <v>81</v>
      </c>
      <c r="M46" s="278">
        <f>ABRIL!S118+MAYO!S118+JUNIO!S118</f>
        <v>0</v>
      </c>
      <c r="N46" s="278">
        <f>ABRIL!T118+MAYO!T118+JUNIO!T118</f>
        <v>0</v>
      </c>
      <c r="P46" s="291" t="s">
        <v>81</v>
      </c>
      <c r="Q46" s="278">
        <f>JULIO!S118+AGOSTO!S118+SEPTIEMBRE!S118</f>
        <v>0</v>
      </c>
      <c r="R46" s="278">
        <f>JULIO!T118+AGOSTO!T118+SEPTIEMBRE!T118</f>
        <v>0</v>
      </c>
      <c r="T46" s="291" t="s">
        <v>81</v>
      </c>
      <c r="U46" s="278">
        <f>OCTUBRE!S118+NOVIEMBRE!S118+DICIEMBRE!S118</f>
        <v>0</v>
      </c>
      <c r="V46" s="278">
        <f>OCTUBRE!T118+NOVIEMBRE!T118+DICIEMBRE!T118</f>
        <v>0</v>
      </c>
    </row>
    <row r="47" spans="2:22" x14ac:dyDescent="0.25">
      <c r="B47" s="343">
        <f>CONSOLIDADO!B54</f>
        <v>2807</v>
      </c>
      <c r="C47" s="345">
        <f t="shared" si="1"/>
        <v>3.5625222657641609E-4</v>
      </c>
      <c r="D47" s="291" t="s">
        <v>82</v>
      </c>
      <c r="E47" s="278">
        <f t="shared" si="0"/>
        <v>0</v>
      </c>
      <c r="F47" s="278">
        <f t="shared" si="0"/>
        <v>1</v>
      </c>
      <c r="H47" s="291" t="s">
        <v>82</v>
      </c>
      <c r="I47" s="278">
        <f>ENERO!S119+FEBRERO!S119+MARZO!S119</f>
        <v>0</v>
      </c>
      <c r="J47" s="278">
        <f>ENERO!T119+FEBRERO!T119+MARZO!T119</f>
        <v>0</v>
      </c>
      <c r="L47" s="291" t="s">
        <v>82</v>
      </c>
      <c r="M47" s="278">
        <f>ABRIL!S119+MAYO!S119+JUNIO!S119</f>
        <v>0</v>
      </c>
      <c r="N47" s="278">
        <f>ABRIL!T119+MAYO!T119+JUNIO!T119</f>
        <v>1</v>
      </c>
      <c r="P47" s="291" t="s">
        <v>82</v>
      </c>
      <c r="Q47" s="278">
        <f>JULIO!S119+AGOSTO!S119+SEPTIEMBRE!S119</f>
        <v>0</v>
      </c>
      <c r="R47" s="278">
        <f>JULIO!T119+AGOSTO!T119+SEPTIEMBRE!T119</f>
        <v>0</v>
      </c>
      <c r="T47" s="291" t="s">
        <v>82</v>
      </c>
      <c r="U47" s="278">
        <f>OCTUBRE!S119+NOVIEMBRE!S119+DICIEMBRE!S119</f>
        <v>0</v>
      </c>
      <c r="V47" s="278">
        <f>OCTUBRE!T119+NOVIEMBRE!T119+DICIEMBRE!T119</f>
        <v>0</v>
      </c>
    </row>
    <row r="48" spans="2:22" x14ac:dyDescent="0.25">
      <c r="B48" s="343">
        <f>CONSOLIDADO!B55</f>
        <v>2268</v>
      </c>
      <c r="C48" s="345">
        <f t="shared" si="1"/>
        <v>8.9065255731922394E-2</v>
      </c>
      <c r="D48" s="292" t="s">
        <v>83</v>
      </c>
      <c r="E48" s="278">
        <f t="shared" si="0"/>
        <v>0</v>
      </c>
      <c r="F48" s="278">
        <f t="shared" si="0"/>
        <v>202</v>
      </c>
      <c r="H48" s="292" t="s">
        <v>83</v>
      </c>
      <c r="I48" s="278">
        <f>ENERO!S120+FEBRERO!S120+MARZO!S120</f>
        <v>0</v>
      </c>
      <c r="J48" s="278">
        <f>ENERO!T120+FEBRERO!T120+MARZO!T120</f>
        <v>48</v>
      </c>
      <c r="L48" s="292" t="s">
        <v>83</v>
      </c>
      <c r="M48" s="278">
        <f>ABRIL!S120+MAYO!S120+JUNIO!S120</f>
        <v>0</v>
      </c>
      <c r="N48" s="278">
        <f>ABRIL!T120+MAYO!T120+JUNIO!T120</f>
        <v>59</v>
      </c>
      <c r="P48" s="292" t="s">
        <v>83</v>
      </c>
      <c r="Q48" s="278">
        <f>JULIO!S120+AGOSTO!S120+SEPTIEMBRE!S120</f>
        <v>0</v>
      </c>
      <c r="R48" s="278">
        <f>JULIO!T120+AGOSTO!T120+SEPTIEMBRE!T120</f>
        <v>63</v>
      </c>
      <c r="T48" s="292" t="s">
        <v>83</v>
      </c>
      <c r="U48" s="278">
        <f>OCTUBRE!S120+NOVIEMBRE!S120+DICIEMBRE!S120</f>
        <v>0</v>
      </c>
      <c r="V48" s="278">
        <f>OCTUBRE!T120+NOVIEMBRE!T120+DICIEMBRE!T120</f>
        <v>32</v>
      </c>
    </row>
    <row r="49" spans="2:22" ht="22.5" x14ac:dyDescent="0.25">
      <c r="B49" s="343">
        <f>CONSOLIDADO!B56</f>
        <v>881</v>
      </c>
      <c r="C49" s="345">
        <f t="shared" si="1"/>
        <v>5.9023836549375708E-2</v>
      </c>
      <c r="D49" s="292" t="s">
        <v>84</v>
      </c>
      <c r="E49" s="278">
        <f t="shared" si="0"/>
        <v>5</v>
      </c>
      <c r="F49" s="278">
        <f t="shared" si="0"/>
        <v>47</v>
      </c>
      <c r="H49" s="292" t="s">
        <v>84</v>
      </c>
      <c r="I49" s="278">
        <f>ENERO!S121+FEBRERO!S121+MARZO!S121</f>
        <v>1</v>
      </c>
      <c r="J49" s="278">
        <f>ENERO!T121+FEBRERO!T121+MARZO!T121</f>
        <v>45</v>
      </c>
      <c r="L49" s="292" t="s">
        <v>84</v>
      </c>
      <c r="M49" s="278">
        <f>ABRIL!S121+MAYO!S121+JUNIO!S121</f>
        <v>1</v>
      </c>
      <c r="N49" s="278">
        <f>ABRIL!T121+MAYO!T121+JUNIO!T121</f>
        <v>2</v>
      </c>
      <c r="P49" s="292" t="s">
        <v>84</v>
      </c>
      <c r="Q49" s="278">
        <f>JULIO!S121+AGOSTO!S121+SEPTIEMBRE!S121</f>
        <v>3</v>
      </c>
      <c r="R49" s="278">
        <f>JULIO!T121+AGOSTO!T121+SEPTIEMBRE!T121</f>
        <v>0</v>
      </c>
      <c r="T49" s="292" t="s">
        <v>84</v>
      </c>
      <c r="U49" s="278">
        <f>OCTUBRE!S121+NOVIEMBRE!S121+DICIEMBRE!S121</f>
        <v>0</v>
      </c>
      <c r="V49" s="278">
        <f>OCTUBRE!T121+NOVIEMBRE!T121+DICIEMBRE!T121</f>
        <v>0</v>
      </c>
    </row>
    <row r="50" spans="2:22" x14ac:dyDescent="0.25">
      <c r="B50" s="343">
        <f>CONSOLIDADO!B57</f>
        <v>6985</v>
      </c>
      <c r="C50" s="345">
        <f t="shared" si="1"/>
        <v>8.3035075161059416E-2</v>
      </c>
      <c r="D50" s="292" t="s">
        <v>85</v>
      </c>
      <c r="E50" s="278">
        <f t="shared" si="0"/>
        <v>0</v>
      </c>
      <c r="F50" s="278">
        <f t="shared" si="0"/>
        <v>580</v>
      </c>
      <c r="H50" s="292" t="s">
        <v>85</v>
      </c>
      <c r="I50" s="278">
        <f>ENERO!S122+FEBRERO!S122+MARZO!S122</f>
        <v>0</v>
      </c>
      <c r="J50" s="278">
        <f>ENERO!T122+FEBRERO!T122+MARZO!T122</f>
        <v>74</v>
      </c>
      <c r="L50" s="292" t="s">
        <v>85</v>
      </c>
      <c r="M50" s="278">
        <f>ABRIL!S122+MAYO!S122+JUNIO!S122</f>
        <v>0</v>
      </c>
      <c r="N50" s="278">
        <f>ABRIL!T122+MAYO!T122+JUNIO!T122</f>
        <v>203</v>
      </c>
      <c r="P50" s="292" t="s">
        <v>85</v>
      </c>
      <c r="Q50" s="278">
        <f>JULIO!S122+AGOSTO!S122+SEPTIEMBRE!S122</f>
        <v>0</v>
      </c>
      <c r="R50" s="278">
        <f>JULIO!T122+AGOSTO!T122+SEPTIEMBRE!T122</f>
        <v>148</v>
      </c>
      <c r="T50" s="292" t="s">
        <v>85</v>
      </c>
      <c r="U50" s="278">
        <f>OCTUBRE!S122+NOVIEMBRE!S122+DICIEMBRE!S122</f>
        <v>0</v>
      </c>
      <c r="V50" s="278">
        <f>OCTUBRE!T122+NOVIEMBRE!T122+DICIEMBRE!T122</f>
        <v>155</v>
      </c>
    </row>
    <row r="51" spans="2:22" x14ac:dyDescent="0.25">
      <c r="B51" s="343">
        <f>CONSOLIDADO!B58</f>
        <v>3801</v>
      </c>
      <c r="C51" s="345">
        <f t="shared" si="1"/>
        <v>9.2607208629308074E-2</v>
      </c>
      <c r="D51" s="291" t="s">
        <v>86</v>
      </c>
      <c r="E51" s="278">
        <f t="shared" si="0"/>
        <v>45</v>
      </c>
      <c r="F51" s="278">
        <f t="shared" si="0"/>
        <v>307</v>
      </c>
      <c r="H51" s="291" t="s">
        <v>86</v>
      </c>
      <c r="I51" s="278">
        <f>ENERO!S123+FEBRERO!S123+MARZO!S123</f>
        <v>5</v>
      </c>
      <c r="J51" s="278">
        <f>ENERO!T123+FEBRERO!T123+MARZO!T123</f>
        <v>62</v>
      </c>
      <c r="L51" s="291" t="s">
        <v>86</v>
      </c>
      <c r="M51" s="278">
        <f>ABRIL!S123+MAYO!S123+JUNIO!S123</f>
        <v>16</v>
      </c>
      <c r="N51" s="278">
        <f>ABRIL!T123+MAYO!T123+JUNIO!T123</f>
        <v>67</v>
      </c>
      <c r="P51" s="291" t="s">
        <v>86</v>
      </c>
      <c r="Q51" s="278">
        <f>JULIO!S123+AGOSTO!S123+SEPTIEMBRE!S123</f>
        <v>12</v>
      </c>
      <c r="R51" s="278">
        <f>JULIO!T123+AGOSTO!T123+SEPTIEMBRE!T123</f>
        <v>67</v>
      </c>
      <c r="T51" s="291" t="s">
        <v>86</v>
      </c>
      <c r="U51" s="278">
        <f>OCTUBRE!S123+NOVIEMBRE!S123+DICIEMBRE!S123</f>
        <v>12</v>
      </c>
      <c r="V51" s="278">
        <f>OCTUBRE!T123+NOVIEMBRE!T123+DICIEMBRE!T123</f>
        <v>111</v>
      </c>
    </row>
    <row r="52" spans="2:22" x14ac:dyDescent="0.25">
      <c r="B52" s="343">
        <f>CONSOLIDADO!B59</f>
        <v>3148</v>
      </c>
      <c r="C52" s="345">
        <f t="shared" si="1"/>
        <v>3.2719186785260486E-2</v>
      </c>
      <c r="D52" s="291" t="s">
        <v>87</v>
      </c>
      <c r="E52" s="278">
        <f t="shared" si="0"/>
        <v>50</v>
      </c>
      <c r="F52" s="278">
        <f t="shared" si="0"/>
        <v>53</v>
      </c>
      <c r="H52" s="291" t="s">
        <v>87</v>
      </c>
      <c r="I52" s="278">
        <f>ENERO!S124+FEBRERO!S124+MARZO!S124</f>
        <v>9</v>
      </c>
      <c r="J52" s="278">
        <f>ENERO!T124+FEBRERO!T124+MARZO!T124</f>
        <v>7</v>
      </c>
      <c r="L52" s="291" t="s">
        <v>87</v>
      </c>
      <c r="M52" s="278">
        <f>ABRIL!S124+MAYO!S124+JUNIO!S124</f>
        <v>12</v>
      </c>
      <c r="N52" s="278">
        <f>ABRIL!T124+MAYO!T124+JUNIO!T124</f>
        <v>8</v>
      </c>
      <c r="P52" s="291" t="s">
        <v>87</v>
      </c>
      <c r="Q52" s="278">
        <f>JULIO!S124+AGOSTO!S124+SEPTIEMBRE!S124</f>
        <v>18</v>
      </c>
      <c r="R52" s="278">
        <f>JULIO!T124+AGOSTO!T124+SEPTIEMBRE!T124</f>
        <v>20</v>
      </c>
      <c r="T52" s="291" t="s">
        <v>87</v>
      </c>
      <c r="U52" s="278">
        <f>OCTUBRE!S124+NOVIEMBRE!S124+DICIEMBRE!S124</f>
        <v>11</v>
      </c>
      <c r="V52" s="278">
        <f>OCTUBRE!T124+NOVIEMBRE!T124+DICIEMBRE!T124</f>
        <v>18</v>
      </c>
    </row>
    <row r="53" spans="2:22" x14ac:dyDescent="0.25">
      <c r="B53" s="343">
        <f>CONSOLIDADO!B60</f>
        <v>3311</v>
      </c>
      <c r="C53" s="345">
        <f t="shared" si="1"/>
        <v>0.11084264572636665</v>
      </c>
      <c r="D53" s="291" t="s">
        <v>88</v>
      </c>
      <c r="E53" s="278">
        <f t="shared" si="0"/>
        <v>360</v>
      </c>
      <c r="F53" s="278">
        <f t="shared" si="0"/>
        <v>7</v>
      </c>
      <c r="H53" s="291" t="s">
        <v>88</v>
      </c>
      <c r="I53" s="278">
        <f>ENERO!S125+FEBRERO!S125+MARZO!S125</f>
        <v>73</v>
      </c>
      <c r="J53" s="278">
        <f>ENERO!T125+FEBRERO!T125+MARZO!T125</f>
        <v>0</v>
      </c>
      <c r="L53" s="291" t="s">
        <v>88</v>
      </c>
      <c r="M53" s="278">
        <f>ABRIL!S125+MAYO!S125+JUNIO!S125</f>
        <v>102</v>
      </c>
      <c r="N53" s="278">
        <f>ABRIL!T125+MAYO!T125+JUNIO!T125</f>
        <v>1</v>
      </c>
      <c r="P53" s="291" t="s">
        <v>88</v>
      </c>
      <c r="Q53" s="278">
        <f>JULIO!S125+AGOSTO!S125+SEPTIEMBRE!S125</f>
        <v>121</v>
      </c>
      <c r="R53" s="278">
        <f>JULIO!T125+AGOSTO!T125+SEPTIEMBRE!T125</f>
        <v>5</v>
      </c>
      <c r="T53" s="291" t="s">
        <v>88</v>
      </c>
      <c r="U53" s="278">
        <f>OCTUBRE!S125+NOVIEMBRE!S125+DICIEMBRE!S125</f>
        <v>64</v>
      </c>
      <c r="V53" s="278">
        <f>OCTUBRE!T125+NOVIEMBRE!T125+DICIEMBRE!T125</f>
        <v>1</v>
      </c>
    </row>
    <row r="54" spans="2:22" x14ac:dyDescent="0.25">
      <c r="B54" s="343">
        <f>CONSOLIDADO!B61</f>
        <v>7083</v>
      </c>
      <c r="C54" s="345">
        <f t="shared" si="1"/>
        <v>7.4121135112240583E-2</v>
      </c>
      <c r="D54" s="291" t="s">
        <v>89</v>
      </c>
      <c r="E54" s="278">
        <f t="shared" si="0"/>
        <v>0</v>
      </c>
      <c r="F54" s="278">
        <f t="shared" si="0"/>
        <v>525</v>
      </c>
      <c r="H54" s="291" t="s">
        <v>89</v>
      </c>
      <c r="I54" s="278">
        <f>ENERO!S126+FEBRERO!S126+MARZO!S126</f>
        <v>0</v>
      </c>
      <c r="J54" s="278">
        <f>ENERO!T126+FEBRERO!T126+MARZO!T126</f>
        <v>108</v>
      </c>
      <c r="L54" s="291" t="s">
        <v>89</v>
      </c>
      <c r="M54" s="278">
        <f>ABRIL!S126+MAYO!S126+JUNIO!S126</f>
        <v>0</v>
      </c>
      <c r="N54" s="278">
        <f>ABRIL!T126+MAYO!T126+JUNIO!T126</f>
        <v>171</v>
      </c>
      <c r="P54" s="291" t="s">
        <v>89</v>
      </c>
      <c r="Q54" s="278">
        <f>JULIO!S126+AGOSTO!S126+SEPTIEMBRE!S126</f>
        <v>0</v>
      </c>
      <c r="R54" s="278">
        <f>JULIO!T126+AGOSTO!T126+SEPTIEMBRE!T126</f>
        <v>166</v>
      </c>
      <c r="T54" s="291" t="s">
        <v>89</v>
      </c>
      <c r="U54" s="278">
        <f>OCTUBRE!S126+NOVIEMBRE!S126+DICIEMBRE!S126</f>
        <v>0</v>
      </c>
      <c r="V54" s="278">
        <f>OCTUBRE!T126+NOVIEMBRE!T126+DICIEMBRE!T126</f>
        <v>80</v>
      </c>
    </row>
    <row r="55" spans="2:22" hidden="1" x14ac:dyDescent="0.25">
      <c r="B55" s="343">
        <f>CONSOLIDADO!B62</f>
        <v>0</v>
      </c>
      <c r="C55" s="345"/>
      <c r="D55" s="291" t="s">
        <v>90</v>
      </c>
      <c r="E55" s="278">
        <f t="shared" si="0"/>
        <v>0</v>
      </c>
      <c r="F55" s="278">
        <f t="shared" si="0"/>
        <v>0</v>
      </c>
      <c r="H55" s="291" t="s">
        <v>90</v>
      </c>
      <c r="I55" s="278">
        <f>ENERO!S127+FEBRERO!S127+MARZO!S127</f>
        <v>0</v>
      </c>
      <c r="J55" s="278">
        <f>ENERO!T127+FEBRERO!T127+MARZO!T127</f>
        <v>0</v>
      </c>
      <c r="L55" s="291" t="s">
        <v>90</v>
      </c>
      <c r="M55" s="278">
        <f>ABRIL!S127+MAYO!S127+JUNIO!S127</f>
        <v>0</v>
      </c>
      <c r="N55" s="278">
        <f>ABRIL!T127+MAYO!T127+JUNIO!T127</f>
        <v>0</v>
      </c>
      <c r="P55" s="291" t="s">
        <v>90</v>
      </c>
      <c r="Q55" s="278">
        <f>JULIO!S127+AGOSTO!S127+SEPTIEMBRE!S127</f>
        <v>0</v>
      </c>
      <c r="R55" s="278">
        <f>JULIO!T127+AGOSTO!T127+SEPTIEMBRE!T127</f>
        <v>0</v>
      </c>
      <c r="T55" s="291" t="s">
        <v>90</v>
      </c>
      <c r="U55" s="278">
        <f>OCTUBRE!S127+NOVIEMBRE!S127+DICIEMBRE!S127</f>
        <v>0</v>
      </c>
      <c r="V55" s="278">
        <f>OCTUBRE!T127+NOVIEMBRE!T127+DICIEMBRE!T127</f>
        <v>0</v>
      </c>
    </row>
    <row r="56" spans="2:22" x14ac:dyDescent="0.25">
      <c r="B56" s="343">
        <f>CONSOLIDADO!B63</f>
        <v>2457</v>
      </c>
      <c r="C56" s="345">
        <f t="shared" si="1"/>
        <v>8.9540089540089546E-3</v>
      </c>
      <c r="D56" s="291" t="s">
        <v>91</v>
      </c>
      <c r="E56" s="278">
        <f t="shared" si="0"/>
        <v>0</v>
      </c>
      <c r="F56" s="278">
        <f t="shared" si="0"/>
        <v>22</v>
      </c>
      <c r="H56" s="291" t="s">
        <v>91</v>
      </c>
      <c r="I56" s="278">
        <f>ENERO!S128+FEBRERO!S128+MARZO!S128</f>
        <v>0</v>
      </c>
      <c r="J56" s="278">
        <f>ENERO!T128+FEBRERO!T128+MARZO!T128</f>
        <v>7</v>
      </c>
      <c r="L56" s="291" t="s">
        <v>91</v>
      </c>
      <c r="M56" s="278">
        <f>ABRIL!S128+MAYO!S128+JUNIO!S128</f>
        <v>0</v>
      </c>
      <c r="N56" s="278">
        <f>ABRIL!T128+MAYO!T128+JUNIO!T128</f>
        <v>5</v>
      </c>
      <c r="P56" s="291" t="s">
        <v>91</v>
      </c>
      <c r="Q56" s="278">
        <f>JULIO!S128+AGOSTO!S128+SEPTIEMBRE!S128</f>
        <v>0</v>
      </c>
      <c r="R56" s="278">
        <f>JULIO!T128+AGOSTO!T128+SEPTIEMBRE!T128</f>
        <v>9</v>
      </c>
      <c r="T56" s="291" t="s">
        <v>91</v>
      </c>
      <c r="U56" s="278">
        <f>OCTUBRE!S128+NOVIEMBRE!S128+DICIEMBRE!S128</f>
        <v>0</v>
      </c>
      <c r="V56" s="278">
        <f>OCTUBRE!T128+NOVIEMBRE!T128+DICIEMBRE!T128</f>
        <v>1</v>
      </c>
    </row>
    <row r="57" spans="2:22" hidden="1" x14ac:dyDescent="0.25">
      <c r="B57" s="343">
        <f>CONSOLIDADO!B64</f>
        <v>0</v>
      </c>
      <c r="C57" s="345"/>
      <c r="D57" s="291" t="s">
        <v>92</v>
      </c>
      <c r="E57" s="278">
        <f t="shared" si="0"/>
        <v>0</v>
      </c>
      <c r="F57" s="278">
        <f t="shared" si="0"/>
        <v>0</v>
      </c>
      <c r="H57" s="291" t="s">
        <v>92</v>
      </c>
      <c r="I57" s="278">
        <f>ENERO!S129+FEBRERO!S129+MARZO!S129</f>
        <v>0</v>
      </c>
      <c r="J57" s="278">
        <f>ENERO!T129+FEBRERO!T129+MARZO!T129</f>
        <v>0</v>
      </c>
      <c r="L57" s="291" t="s">
        <v>92</v>
      </c>
      <c r="M57" s="278">
        <f>ABRIL!S129+MAYO!S129+JUNIO!S129</f>
        <v>0</v>
      </c>
      <c r="N57" s="278">
        <f>ABRIL!T129+MAYO!T129+JUNIO!T129</f>
        <v>0</v>
      </c>
      <c r="P57" s="291" t="s">
        <v>92</v>
      </c>
      <c r="Q57" s="278">
        <f>JULIO!S129+AGOSTO!S129+SEPTIEMBRE!S129</f>
        <v>0</v>
      </c>
      <c r="R57" s="278">
        <f>JULIO!T129+AGOSTO!T129+SEPTIEMBRE!T129</f>
        <v>0</v>
      </c>
      <c r="T57" s="291" t="s">
        <v>92</v>
      </c>
      <c r="U57" s="278">
        <f>OCTUBRE!S129+NOVIEMBRE!S129+DICIEMBRE!S129</f>
        <v>0</v>
      </c>
      <c r="V57" s="278">
        <f>OCTUBRE!T129+NOVIEMBRE!T129+DICIEMBRE!T129</f>
        <v>0</v>
      </c>
    </row>
    <row r="58" spans="2:22" x14ac:dyDescent="0.25">
      <c r="B58" s="343">
        <f>CONSOLIDADO!B65</f>
        <v>223</v>
      </c>
      <c r="C58" s="345">
        <f t="shared" si="1"/>
        <v>8.9686098654708519E-3</v>
      </c>
      <c r="D58" s="291" t="s">
        <v>93</v>
      </c>
      <c r="E58" s="278">
        <f t="shared" si="0"/>
        <v>0</v>
      </c>
      <c r="F58" s="278">
        <f t="shared" si="0"/>
        <v>2</v>
      </c>
      <c r="H58" s="291" t="s">
        <v>93</v>
      </c>
      <c r="I58" s="278">
        <f>ENERO!S130+FEBRERO!S130+MARZO!S130</f>
        <v>0</v>
      </c>
      <c r="J58" s="278">
        <f>ENERO!T130+FEBRERO!T130+MARZO!T130</f>
        <v>2</v>
      </c>
      <c r="L58" s="291" t="s">
        <v>93</v>
      </c>
      <c r="M58" s="278">
        <f>ABRIL!S130+MAYO!S130+JUNIO!S130</f>
        <v>0</v>
      </c>
      <c r="N58" s="278">
        <f>ABRIL!T130+MAYO!T130+JUNIO!T130</f>
        <v>0</v>
      </c>
      <c r="P58" s="291" t="s">
        <v>93</v>
      </c>
      <c r="Q58" s="278">
        <f>JULIO!S130+AGOSTO!S130+SEPTIEMBRE!S130</f>
        <v>0</v>
      </c>
      <c r="R58" s="278">
        <f>JULIO!T130+AGOSTO!T130+SEPTIEMBRE!T130</f>
        <v>0</v>
      </c>
      <c r="T58" s="291" t="s">
        <v>93</v>
      </c>
      <c r="U58" s="278">
        <f>OCTUBRE!S130+NOVIEMBRE!S130+DICIEMBRE!S130</f>
        <v>0</v>
      </c>
      <c r="V58" s="278">
        <f>OCTUBRE!T130+NOVIEMBRE!T130+DICIEMBRE!T130</f>
        <v>0</v>
      </c>
    </row>
    <row r="59" spans="2:22" hidden="1" x14ac:dyDescent="0.25">
      <c r="B59" s="343">
        <f>CONSOLIDADO!B66</f>
        <v>0</v>
      </c>
      <c r="C59" s="345"/>
      <c r="D59" s="291" t="s">
        <v>94</v>
      </c>
      <c r="E59" s="278">
        <f t="shared" si="0"/>
        <v>0</v>
      </c>
      <c r="F59" s="278">
        <f t="shared" si="0"/>
        <v>0</v>
      </c>
      <c r="H59" s="291" t="s">
        <v>94</v>
      </c>
      <c r="I59" s="278">
        <f>ENERO!S131+FEBRERO!S131+MARZO!S131</f>
        <v>0</v>
      </c>
      <c r="J59" s="278">
        <f>ENERO!T131+FEBRERO!T131+MARZO!T131</f>
        <v>0</v>
      </c>
      <c r="L59" s="291" t="s">
        <v>94</v>
      </c>
      <c r="M59" s="278">
        <f>ABRIL!S131+MAYO!S131+JUNIO!S131</f>
        <v>0</v>
      </c>
      <c r="N59" s="278">
        <f>ABRIL!T131+MAYO!T131+JUNIO!T131</f>
        <v>0</v>
      </c>
      <c r="P59" s="291" t="s">
        <v>94</v>
      </c>
      <c r="Q59" s="278">
        <f>JULIO!S131+AGOSTO!S131+SEPTIEMBRE!S131</f>
        <v>0</v>
      </c>
      <c r="R59" s="278">
        <f>JULIO!T131+AGOSTO!T131+SEPTIEMBRE!T131</f>
        <v>0</v>
      </c>
      <c r="T59" s="291" t="s">
        <v>94</v>
      </c>
      <c r="U59" s="278">
        <f>OCTUBRE!S131+NOVIEMBRE!S131+DICIEMBRE!S131</f>
        <v>0</v>
      </c>
      <c r="V59" s="278">
        <f>OCTUBRE!T131+NOVIEMBRE!T131+DICIEMBRE!T131</f>
        <v>0</v>
      </c>
    </row>
    <row r="60" spans="2:22" hidden="1" x14ac:dyDescent="0.25">
      <c r="B60" s="343">
        <f>CONSOLIDADO!B67</f>
        <v>0</v>
      </c>
      <c r="C60" s="345"/>
      <c r="D60" s="291" t="s">
        <v>95</v>
      </c>
      <c r="E60" s="278">
        <f t="shared" si="0"/>
        <v>0</v>
      </c>
      <c r="F60" s="278">
        <f t="shared" si="0"/>
        <v>0</v>
      </c>
      <c r="H60" s="291" t="s">
        <v>95</v>
      </c>
      <c r="I60" s="278">
        <f>ENERO!S132+FEBRERO!S132+MARZO!S132</f>
        <v>0</v>
      </c>
      <c r="J60" s="278">
        <f>ENERO!T132+FEBRERO!T132+MARZO!T132</f>
        <v>0</v>
      </c>
      <c r="L60" s="291" t="s">
        <v>95</v>
      </c>
      <c r="M60" s="278">
        <f>ABRIL!S132+MAYO!S132+JUNIO!S132</f>
        <v>0</v>
      </c>
      <c r="N60" s="278">
        <f>ABRIL!T132+MAYO!T132+JUNIO!T132</f>
        <v>0</v>
      </c>
      <c r="P60" s="291" t="s">
        <v>95</v>
      </c>
      <c r="Q60" s="278">
        <f>JULIO!S132+AGOSTO!S132+SEPTIEMBRE!S132</f>
        <v>0</v>
      </c>
      <c r="R60" s="278">
        <f>JULIO!T132+AGOSTO!T132+SEPTIEMBRE!T132</f>
        <v>0</v>
      </c>
      <c r="T60" s="291" t="s">
        <v>95</v>
      </c>
      <c r="U60" s="278">
        <f>OCTUBRE!S132+NOVIEMBRE!S132+DICIEMBRE!S132</f>
        <v>0</v>
      </c>
      <c r="V60" s="278">
        <f>OCTUBRE!T132+NOVIEMBRE!T132+DICIEMBRE!T132</f>
        <v>0</v>
      </c>
    </row>
    <row r="61" spans="2:22" hidden="1" x14ac:dyDescent="0.25">
      <c r="B61" s="343">
        <f>CONSOLIDADO!B68</f>
        <v>0</v>
      </c>
      <c r="C61" s="345"/>
      <c r="D61" s="291" t="s">
        <v>96</v>
      </c>
      <c r="E61" s="278">
        <f t="shared" si="0"/>
        <v>0</v>
      </c>
      <c r="F61" s="278">
        <f t="shared" si="0"/>
        <v>0</v>
      </c>
      <c r="H61" s="291" t="s">
        <v>96</v>
      </c>
      <c r="I61" s="278">
        <f>ENERO!S133+FEBRERO!S133+MARZO!S133</f>
        <v>0</v>
      </c>
      <c r="J61" s="278">
        <f>ENERO!T133+FEBRERO!T133+MARZO!T133</f>
        <v>0</v>
      </c>
      <c r="L61" s="291" t="s">
        <v>96</v>
      </c>
      <c r="M61" s="278">
        <f>ABRIL!S133+MAYO!S133+JUNIO!S133</f>
        <v>0</v>
      </c>
      <c r="N61" s="278">
        <f>ABRIL!T133+MAYO!T133+JUNIO!T133</f>
        <v>0</v>
      </c>
      <c r="P61" s="291" t="s">
        <v>96</v>
      </c>
      <c r="Q61" s="278">
        <f>JULIO!S133+AGOSTO!S133+SEPTIEMBRE!S133</f>
        <v>0</v>
      </c>
      <c r="R61" s="278">
        <f>JULIO!T133+AGOSTO!T133+SEPTIEMBRE!T133</f>
        <v>0</v>
      </c>
      <c r="T61" s="291" t="s">
        <v>96</v>
      </c>
      <c r="U61" s="278">
        <f>OCTUBRE!S133+NOVIEMBRE!S133+DICIEMBRE!S133</f>
        <v>0</v>
      </c>
      <c r="V61" s="278">
        <f>OCTUBRE!T133+NOVIEMBRE!T133+DICIEMBRE!T133</f>
        <v>0</v>
      </c>
    </row>
    <row r="62" spans="2:22" hidden="1" x14ac:dyDescent="0.25">
      <c r="B62" s="343">
        <f>CONSOLIDADO!B69</f>
        <v>0</v>
      </c>
      <c r="C62" s="345"/>
      <c r="D62" s="291" t="s">
        <v>97</v>
      </c>
      <c r="E62" s="278">
        <f t="shared" si="0"/>
        <v>0</v>
      </c>
      <c r="F62" s="278">
        <f t="shared" si="0"/>
        <v>0</v>
      </c>
      <c r="H62" s="291" t="s">
        <v>97</v>
      </c>
      <c r="I62" s="278">
        <f>ENERO!S134+FEBRERO!S134+MARZO!S134</f>
        <v>0</v>
      </c>
      <c r="J62" s="278">
        <f>ENERO!T134+FEBRERO!T134+MARZO!T134</f>
        <v>0</v>
      </c>
      <c r="L62" s="291" t="s">
        <v>97</v>
      </c>
      <c r="M62" s="278">
        <f>ABRIL!S134+MAYO!S134+JUNIO!S134</f>
        <v>0</v>
      </c>
      <c r="N62" s="278">
        <f>ABRIL!T134+MAYO!T134+JUNIO!T134</f>
        <v>0</v>
      </c>
      <c r="P62" s="291" t="s">
        <v>97</v>
      </c>
      <c r="Q62" s="278">
        <f>JULIO!S134+AGOSTO!S134+SEPTIEMBRE!S134</f>
        <v>0</v>
      </c>
      <c r="R62" s="278">
        <f>JULIO!T134+AGOSTO!T134+SEPTIEMBRE!T134</f>
        <v>0</v>
      </c>
      <c r="T62" s="291" t="s">
        <v>97</v>
      </c>
      <c r="U62" s="278">
        <f>OCTUBRE!S134+NOVIEMBRE!S134+DICIEMBRE!S134</f>
        <v>0</v>
      </c>
      <c r="V62" s="278">
        <f>OCTUBRE!T134+NOVIEMBRE!T134+DICIEMBRE!T134</f>
        <v>0</v>
      </c>
    </row>
    <row r="63" spans="2:22" hidden="1" x14ac:dyDescent="0.25">
      <c r="B63" s="343">
        <f>CONSOLIDADO!B70</f>
        <v>0</v>
      </c>
      <c r="C63" s="345"/>
      <c r="D63" s="291" t="s">
        <v>98</v>
      </c>
      <c r="E63" s="278">
        <f t="shared" si="0"/>
        <v>0</v>
      </c>
      <c r="F63" s="278">
        <f t="shared" si="0"/>
        <v>0</v>
      </c>
      <c r="H63" s="291" t="s">
        <v>98</v>
      </c>
      <c r="I63" s="278">
        <f>ENERO!S135+FEBRERO!S135+MARZO!S135</f>
        <v>0</v>
      </c>
      <c r="J63" s="278">
        <f>ENERO!T135+FEBRERO!T135+MARZO!T135</f>
        <v>0</v>
      </c>
      <c r="L63" s="291" t="s">
        <v>98</v>
      </c>
      <c r="M63" s="278">
        <f>ABRIL!S135+MAYO!S135+JUNIO!S135</f>
        <v>0</v>
      </c>
      <c r="N63" s="278">
        <f>ABRIL!T135+MAYO!T135+JUNIO!T135</f>
        <v>0</v>
      </c>
      <c r="P63" s="291" t="s">
        <v>98</v>
      </c>
      <c r="Q63" s="278">
        <f>JULIO!S135+AGOSTO!S135+SEPTIEMBRE!S135</f>
        <v>0</v>
      </c>
      <c r="R63" s="278">
        <f>JULIO!T135+AGOSTO!T135+SEPTIEMBRE!T135</f>
        <v>0</v>
      </c>
      <c r="T63" s="291" t="s">
        <v>98</v>
      </c>
      <c r="U63" s="278">
        <f>OCTUBRE!S135+NOVIEMBRE!S135+DICIEMBRE!S135</f>
        <v>0</v>
      </c>
      <c r="V63" s="278">
        <f>OCTUBRE!T135+NOVIEMBRE!T135+DICIEMBRE!T135</f>
        <v>0</v>
      </c>
    </row>
    <row r="64" spans="2:22" s="288" customFormat="1" ht="18.75" hidden="1" x14ac:dyDescent="0.3">
      <c r="D64" s="293" t="s">
        <v>204</v>
      </c>
      <c r="E64" s="287"/>
      <c r="F64" s="287"/>
      <c r="H64" s="293" t="s">
        <v>204</v>
      </c>
      <c r="I64" s="289"/>
      <c r="J64" s="289"/>
      <c r="K64" s="290"/>
      <c r="L64" s="293" t="s">
        <v>204</v>
      </c>
      <c r="M64" s="289"/>
      <c r="N64" s="289"/>
      <c r="P64" s="293" t="s">
        <v>204</v>
      </c>
      <c r="Q64" s="289"/>
      <c r="R64" s="289"/>
      <c r="T64" s="293" t="s">
        <v>204</v>
      </c>
      <c r="U64" s="289"/>
      <c r="V64" s="289"/>
    </row>
    <row r="65" spans="1:22" ht="18.75" hidden="1" x14ac:dyDescent="0.25">
      <c r="B65" s="343"/>
      <c r="D65" s="293" t="s">
        <v>205</v>
      </c>
      <c r="E65" s="289"/>
      <c r="F65" s="289"/>
      <c r="H65" s="293" t="s">
        <v>205</v>
      </c>
      <c r="I65" s="289"/>
      <c r="J65" s="289"/>
      <c r="L65" s="293" t="s">
        <v>205</v>
      </c>
      <c r="M65" s="289"/>
      <c r="N65" s="289"/>
      <c r="P65" s="293" t="s">
        <v>205</v>
      </c>
      <c r="Q65" s="289"/>
      <c r="R65" s="289"/>
      <c r="T65" s="293" t="s">
        <v>205</v>
      </c>
      <c r="U65" s="289"/>
      <c r="V65" s="289"/>
    </row>
    <row r="66" spans="1:22" ht="18.75" hidden="1" x14ac:dyDescent="0.25">
      <c r="B66" s="343"/>
      <c r="D66" s="293" t="s">
        <v>206</v>
      </c>
      <c r="E66" s="289"/>
      <c r="F66" s="289"/>
      <c r="H66" s="293" t="s">
        <v>206</v>
      </c>
      <c r="I66" s="289"/>
      <c r="J66" s="289"/>
      <c r="L66" s="293" t="s">
        <v>206</v>
      </c>
      <c r="M66" s="289"/>
      <c r="N66" s="289"/>
      <c r="P66" s="293" t="s">
        <v>206</v>
      </c>
      <c r="Q66" s="289"/>
      <c r="R66" s="289"/>
      <c r="T66" s="293" t="s">
        <v>206</v>
      </c>
      <c r="U66" s="289"/>
      <c r="V66" s="289"/>
    </row>
    <row r="67" spans="1:22" ht="18.75" hidden="1" x14ac:dyDescent="0.25">
      <c r="B67" s="343"/>
      <c r="D67" s="293" t="s">
        <v>207</v>
      </c>
      <c r="E67" s="289"/>
      <c r="F67" s="289"/>
      <c r="H67" s="293" t="s">
        <v>207</v>
      </c>
      <c r="I67" s="289"/>
      <c r="J67" s="289"/>
      <c r="L67" s="293" t="s">
        <v>207</v>
      </c>
      <c r="M67" s="289"/>
      <c r="N67" s="289"/>
      <c r="P67" s="293" t="s">
        <v>207</v>
      </c>
      <c r="Q67" s="289"/>
      <c r="R67" s="289"/>
      <c r="T67" s="293" t="s">
        <v>207</v>
      </c>
      <c r="U67" s="289"/>
      <c r="V67" s="289"/>
    </row>
    <row r="68" spans="1:22" ht="18.75" hidden="1" x14ac:dyDescent="0.25">
      <c r="B68" s="343"/>
      <c r="C68" s="345"/>
      <c r="D68" s="293" t="s">
        <v>208</v>
      </c>
      <c r="E68" s="289"/>
      <c r="F68" s="289"/>
      <c r="H68" s="293" t="s">
        <v>208</v>
      </c>
      <c r="I68" s="289"/>
      <c r="J68" s="289"/>
      <c r="L68" s="293" t="s">
        <v>208</v>
      </c>
      <c r="M68" s="289"/>
      <c r="N68" s="289"/>
      <c r="P68" s="293" t="s">
        <v>208</v>
      </c>
      <c r="Q68" s="289"/>
      <c r="R68" s="289"/>
      <c r="T68" s="293" t="s">
        <v>208</v>
      </c>
      <c r="U68" s="289"/>
      <c r="V68" s="289"/>
    </row>
    <row r="69" spans="1:22" s="297" customFormat="1" ht="23.25" x14ac:dyDescent="0.35">
      <c r="B69" s="344">
        <f>CONSOLIDADO!B71</f>
        <v>81590</v>
      </c>
      <c r="C69" s="808">
        <f t="shared" ref="C69" si="2">(E69+F69)/B69</f>
        <v>7.1847040078440991E-2</v>
      </c>
      <c r="D69" s="246" t="s">
        <v>99</v>
      </c>
      <c r="E69" s="296">
        <f>SUM(E4:E68)</f>
        <v>1417</v>
      </c>
      <c r="F69" s="296">
        <f>SUM(F4:F68)</f>
        <v>4445</v>
      </c>
      <c r="H69" s="246" t="s">
        <v>99</v>
      </c>
      <c r="I69" s="296">
        <f>SUM(I4:I68)</f>
        <v>346</v>
      </c>
      <c r="J69" s="296">
        <f>SUM(J4:J68)</f>
        <v>1013</v>
      </c>
      <c r="K69" s="298"/>
      <c r="L69" s="246" t="s">
        <v>99</v>
      </c>
      <c r="M69" s="296">
        <f>SUM(M4:M68)</f>
        <v>389</v>
      </c>
      <c r="N69" s="296">
        <f>SUM(N4:N68)</f>
        <v>1254</v>
      </c>
      <c r="P69" s="246" t="s">
        <v>99</v>
      </c>
      <c r="Q69" s="296">
        <f>SUM(Q4:Q68)</f>
        <v>373</v>
      </c>
      <c r="R69" s="296">
        <f>SUM(R4:R68)</f>
        <v>1204</v>
      </c>
      <c r="T69" s="246" t="s">
        <v>99</v>
      </c>
      <c r="U69" s="296">
        <f>SUM(U4:U68)</f>
        <v>309</v>
      </c>
      <c r="V69" s="296">
        <f>SUM(V4:V68)</f>
        <v>974</v>
      </c>
    </row>
    <row r="70" spans="1:22" x14ac:dyDescent="0.25">
      <c r="A70" s="351">
        <v>0.1</v>
      </c>
      <c r="B70" s="343">
        <f>+B69*0.1</f>
        <v>8159</v>
      </c>
    </row>
    <row r="71" spans="1:22" ht="15.75" x14ac:dyDescent="0.25">
      <c r="A71" s="282" t="s">
        <v>246</v>
      </c>
      <c r="B71" s="352">
        <f>+B70-(E69+F69)</f>
        <v>2297</v>
      </c>
      <c r="C71" s="282"/>
    </row>
    <row r="75" spans="1:22" x14ac:dyDescent="0.25">
      <c r="E75" s="1141"/>
    </row>
  </sheetData>
  <autoFilter ref="A3:F71">
    <filterColumn colId="1">
      <filters>
        <filter val="1.011"/>
        <filter val="1.284"/>
        <filter val="1.479"/>
        <filter val="1.691"/>
        <filter val="1.860"/>
        <filter val="15.532"/>
        <filter val="2.054"/>
        <filter val="2.268"/>
        <filter val="2.457"/>
        <filter val="2.807"/>
        <filter val="209"/>
        <filter val="223"/>
        <filter val="3.148"/>
        <filter val="3.291"/>
        <filter val="3.311"/>
        <filter val="3.529"/>
        <filter val="3.801"/>
        <filter val="3.851"/>
        <filter val="4.982"/>
        <filter val="584"/>
        <filter val="6.985"/>
        <filter val="600"/>
        <filter val="7.083"/>
        <filter val="7.501"/>
        <filter val="753"/>
        <filter val="8.159"/>
        <filter val="81.590"/>
        <filter val="881"/>
        <filter val="966"/>
        <filter val="978"/>
      </filters>
    </filterColumn>
  </autoFilter>
  <mergeCells count="5">
    <mergeCell ref="D2:F2"/>
    <mergeCell ref="H2:I2"/>
    <mergeCell ref="L2:M2"/>
    <mergeCell ref="P2:Q2"/>
    <mergeCell ref="T2:U2"/>
  </mergeCells>
  <pageMargins left="0.7" right="0.7" top="0.75" bottom="0.75" header="0.3" footer="0.3"/>
  <pageSetup paperSize="28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2:T69"/>
  <sheetViews>
    <sheetView topLeftCell="A7" workbookViewId="0">
      <selection activeCell="D78" sqref="D78"/>
    </sheetView>
  </sheetViews>
  <sheetFormatPr baseColWidth="10" defaultRowHeight="15" x14ac:dyDescent="0.25"/>
  <cols>
    <col min="1" max="1" width="11.42578125" style="280"/>
    <col min="2" max="2" width="44.7109375" style="280" bestFit="1" customWidth="1"/>
    <col min="3" max="3" width="11.5703125" style="280" bestFit="1" customWidth="1"/>
    <col min="4" max="4" width="12.28515625" style="280" bestFit="1" customWidth="1"/>
    <col min="5" max="5" width="11.42578125" style="280"/>
    <col min="6" max="6" width="51" style="285" customWidth="1"/>
    <col min="7" max="8" width="13.28515625" style="277" customWidth="1"/>
    <col min="9" max="9" width="18.85546875" style="277" customWidth="1"/>
    <col min="10" max="10" width="51" style="285" customWidth="1"/>
    <col min="11" max="12" width="13.28515625" style="277" customWidth="1"/>
    <col min="13" max="13" width="11.42578125" style="280"/>
    <col min="14" max="14" width="51" style="285" customWidth="1"/>
    <col min="15" max="16" width="13.28515625" style="277" customWidth="1"/>
    <col min="17" max="17" width="11.42578125" style="280"/>
    <col min="18" max="18" width="51" style="285" customWidth="1"/>
    <col min="19" max="20" width="13.28515625" style="277" customWidth="1"/>
    <col min="21" max="16384" width="11.42578125" style="280"/>
  </cols>
  <sheetData>
    <row r="2" spans="2:20" s="272" customFormat="1" ht="49.5" customHeight="1" x14ac:dyDescent="0.3">
      <c r="B2" s="902" t="s">
        <v>236</v>
      </c>
      <c r="C2" s="902"/>
      <c r="D2" s="902"/>
      <c r="F2" s="901" t="s">
        <v>239</v>
      </c>
      <c r="G2" s="901"/>
      <c r="H2" s="340"/>
      <c r="I2" s="273"/>
      <c r="J2" s="901" t="s">
        <v>240</v>
      </c>
      <c r="K2" s="901"/>
      <c r="L2" s="286"/>
      <c r="N2" s="901" t="s">
        <v>241</v>
      </c>
      <c r="O2" s="901"/>
      <c r="P2" s="340"/>
      <c r="R2" s="901" t="s">
        <v>242</v>
      </c>
      <c r="S2" s="901"/>
      <c r="T2" s="340"/>
    </row>
    <row r="3" spans="2:20" s="277" customFormat="1" ht="46.5" customHeight="1" x14ac:dyDescent="0.25">
      <c r="B3" s="339" t="s">
        <v>3</v>
      </c>
      <c r="C3" s="339" t="s">
        <v>237</v>
      </c>
      <c r="D3" s="339" t="s">
        <v>238</v>
      </c>
      <c r="F3" s="339" t="s">
        <v>3</v>
      </c>
      <c r="G3" s="339" t="s">
        <v>237</v>
      </c>
      <c r="H3" s="339" t="s">
        <v>238</v>
      </c>
      <c r="J3" s="339" t="s">
        <v>3</v>
      </c>
      <c r="K3" s="339" t="s">
        <v>237</v>
      </c>
      <c r="L3" s="339" t="s">
        <v>238</v>
      </c>
      <c r="N3" s="339" t="s">
        <v>3</v>
      </c>
      <c r="O3" s="339" t="s">
        <v>237</v>
      </c>
      <c r="P3" s="339" t="s">
        <v>238</v>
      </c>
      <c r="R3" s="339" t="s">
        <v>3</v>
      </c>
      <c r="S3" s="339" t="s">
        <v>237</v>
      </c>
      <c r="T3" s="339" t="s">
        <v>238</v>
      </c>
    </row>
    <row r="4" spans="2:20" x14ac:dyDescent="0.25">
      <c r="B4" s="291" t="s">
        <v>39</v>
      </c>
      <c r="C4" s="278">
        <f>G4+K4+O4+S4</f>
        <v>175</v>
      </c>
      <c r="D4" s="278">
        <f>H4+L4+P4+T4</f>
        <v>282</v>
      </c>
      <c r="F4" s="291" t="s">
        <v>39</v>
      </c>
      <c r="G4" s="278">
        <f>+ENERO!U76+FEBRERO!U76+MARZO!U76</f>
        <v>29</v>
      </c>
      <c r="H4" s="278">
        <f>+ENERO!V76+FEBRERO!V76+MARZO!V76</f>
        <v>67</v>
      </c>
      <c r="J4" s="291" t="s">
        <v>39</v>
      </c>
      <c r="K4" s="278">
        <f>+ABRIL!U76+MAYO!U76+JUNIO!U76</f>
        <v>52</v>
      </c>
      <c r="L4" s="278">
        <f>+ABRIL!V76+MAYO!V76+JUNIO!V76</f>
        <v>68</v>
      </c>
      <c r="N4" s="291" t="s">
        <v>39</v>
      </c>
      <c r="O4" s="278">
        <f>+JULIO!U76+AGOSTO!U76+SEPTIEMBRE!U76</f>
        <v>38</v>
      </c>
      <c r="P4" s="278">
        <f>+JULIO!V76+AGOSTO!V76+SEPTIEMBRE!V76</f>
        <v>78</v>
      </c>
      <c r="R4" s="291" t="s">
        <v>39</v>
      </c>
      <c r="S4" s="278">
        <f>+OCTUBRE!U76+NOVIEMBRE!U76+DICIEMBRE!U76</f>
        <v>56</v>
      </c>
      <c r="T4" s="278">
        <f>+OCTUBRE!V76+NOVIEMBRE!V76+DICIEMBRE!V76</f>
        <v>69</v>
      </c>
    </row>
    <row r="5" spans="2:20" x14ac:dyDescent="0.25">
      <c r="B5" s="291" t="s">
        <v>40</v>
      </c>
      <c r="C5" s="278">
        <f t="shared" ref="C5:D63" si="0">G5+K5+O5+S5</f>
        <v>578</v>
      </c>
      <c r="D5" s="278">
        <f t="shared" si="0"/>
        <v>1029</v>
      </c>
      <c r="F5" s="291" t="s">
        <v>40</v>
      </c>
      <c r="G5" s="278">
        <f>+ENERO!U77+FEBRERO!U77+MARZO!U77</f>
        <v>123</v>
      </c>
      <c r="H5" s="278">
        <f>+ENERO!V77+FEBRERO!V77+MARZO!V77</f>
        <v>195</v>
      </c>
      <c r="J5" s="291" t="s">
        <v>40</v>
      </c>
      <c r="K5" s="278">
        <f>+ABRIL!U77+MAYO!U77+JUNIO!U77</f>
        <v>161</v>
      </c>
      <c r="L5" s="278">
        <f>+ABRIL!V77+MAYO!V77+JUNIO!V77</f>
        <v>248</v>
      </c>
      <c r="N5" s="291" t="s">
        <v>40</v>
      </c>
      <c r="O5" s="278">
        <f>+JULIO!U77+AGOSTO!U77+SEPTIEMBRE!U77</f>
        <v>125</v>
      </c>
      <c r="P5" s="278">
        <f>+JULIO!V77+AGOSTO!V77+SEPTIEMBRE!V77</f>
        <v>309</v>
      </c>
      <c r="R5" s="291" t="s">
        <v>40</v>
      </c>
      <c r="S5" s="278">
        <f>+OCTUBRE!U77+NOVIEMBRE!U77+DICIEMBRE!U77</f>
        <v>169</v>
      </c>
      <c r="T5" s="278">
        <f>+OCTUBRE!V77+NOVIEMBRE!V77+DICIEMBRE!V77</f>
        <v>277</v>
      </c>
    </row>
    <row r="6" spans="2:20" hidden="1" x14ac:dyDescent="0.25">
      <c r="B6" s="291" t="s">
        <v>41</v>
      </c>
      <c r="C6" s="278">
        <f t="shared" si="0"/>
        <v>0</v>
      </c>
      <c r="D6" s="278">
        <f t="shared" si="0"/>
        <v>0</v>
      </c>
      <c r="F6" s="291" t="s">
        <v>41</v>
      </c>
      <c r="G6" s="278">
        <f>+ENERO!U78+FEBRERO!U78+MARZO!U78</f>
        <v>0</v>
      </c>
      <c r="H6" s="278">
        <f>+ENERO!V78+FEBRERO!V78+MARZO!V78</f>
        <v>0</v>
      </c>
      <c r="J6" s="291" t="s">
        <v>41</v>
      </c>
      <c r="K6" s="278">
        <f>+ABRIL!U78+MAYO!U78+JUNIO!U78</f>
        <v>0</v>
      </c>
      <c r="L6" s="278">
        <f>+ABRIL!V78+MAYO!V78+JUNIO!V78</f>
        <v>0</v>
      </c>
      <c r="N6" s="291" t="s">
        <v>41</v>
      </c>
      <c r="O6" s="278">
        <f>+JULIO!U78+AGOSTO!U78+SEPTIEMBRE!U78</f>
        <v>0</v>
      </c>
      <c r="P6" s="278">
        <f>+JULIO!V78+AGOSTO!V78+SEPTIEMBRE!V78</f>
        <v>0</v>
      </c>
      <c r="R6" s="291" t="s">
        <v>41</v>
      </c>
      <c r="S6" s="278">
        <f>+OCTUBRE!U78+NOVIEMBRE!U78+DICIEMBRE!U78</f>
        <v>0</v>
      </c>
      <c r="T6" s="278">
        <f>+OCTUBRE!V78+NOVIEMBRE!V78+DICIEMBRE!V78</f>
        <v>0</v>
      </c>
    </row>
    <row r="7" spans="2:20" x14ac:dyDescent="0.25">
      <c r="B7" s="291" t="s">
        <v>42</v>
      </c>
      <c r="C7" s="278">
        <f t="shared" si="0"/>
        <v>18</v>
      </c>
      <c r="D7" s="278">
        <f t="shared" si="0"/>
        <v>88</v>
      </c>
      <c r="F7" s="291" t="s">
        <v>42</v>
      </c>
      <c r="G7" s="278">
        <f>+ENERO!U79+FEBRERO!U79+MARZO!U79</f>
        <v>3</v>
      </c>
      <c r="H7" s="278">
        <f>+ENERO!V79+FEBRERO!V79+MARZO!V79</f>
        <v>14</v>
      </c>
      <c r="J7" s="291" t="s">
        <v>42</v>
      </c>
      <c r="K7" s="278">
        <f>+ABRIL!U79+MAYO!U79+JUNIO!U79</f>
        <v>3</v>
      </c>
      <c r="L7" s="278">
        <f>+ABRIL!V79+MAYO!V79+JUNIO!V79</f>
        <v>24</v>
      </c>
      <c r="N7" s="291" t="s">
        <v>42</v>
      </c>
      <c r="O7" s="278">
        <f>+JULIO!U79+AGOSTO!U79+SEPTIEMBRE!U79</f>
        <v>8</v>
      </c>
      <c r="P7" s="278">
        <f>+JULIO!V79+AGOSTO!V79+SEPTIEMBRE!V79</f>
        <v>26</v>
      </c>
      <c r="R7" s="291" t="s">
        <v>42</v>
      </c>
      <c r="S7" s="278">
        <f>+OCTUBRE!U79+NOVIEMBRE!U79+DICIEMBRE!U79</f>
        <v>4</v>
      </c>
      <c r="T7" s="278">
        <f>+OCTUBRE!V79+NOVIEMBRE!V79+DICIEMBRE!V79</f>
        <v>24</v>
      </c>
    </row>
    <row r="8" spans="2:20" x14ac:dyDescent="0.25">
      <c r="B8" s="291" t="s">
        <v>43</v>
      </c>
      <c r="C8" s="278">
        <f t="shared" si="0"/>
        <v>33</v>
      </c>
      <c r="D8" s="278">
        <f t="shared" si="0"/>
        <v>91</v>
      </c>
      <c r="F8" s="291" t="s">
        <v>43</v>
      </c>
      <c r="G8" s="278">
        <f>+ENERO!U80+FEBRERO!U80+MARZO!U80</f>
        <v>7</v>
      </c>
      <c r="H8" s="278">
        <f>+ENERO!V80+FEBRERO!V80+MARZO!V80</f>
        <v>12</v>
      </c>
      <c r="J8" s="291" t="s">
        <v>43</v>
      </c>
      <c r="K8" s="278">
        <f>+ABRIL!U80+MAYO!U80+JUNIO!U80</f>
        <v>10</v>
      </c>
      <c r="L8" s="278">
        <f>+ABRIL!V80+MAYO!V80+JUNIO!V80</f>
        <v>15</v>
      </c>
      <c r="N8" s="291" t="s">
        <v>43</v>
      </c>
      <c r="O8" s="278">
        <f>+JULIO!U80+AGOSTO!U80+SEPTIEMBRE!U80</f>
        <v>4</v>
      </c>
      <c r="P8" s="278">
        <f>+JULIO!V80+AGOSTO!V80+SEPTIEMBRE!V80</f>
        <v>36</v>
      </c>
      <c r="R8" s="291" t="s">
        <v>43</v>
      </c>
      <c r="S8" s="278">
        <f>+OCTUBRE!U80+NOVIEMBRE!U80+DICIEMBRE!U80</f>
        <v>12</v>
      </c>
      <c r="T8" s="278">
        <f>+OCTUBRE!V80+NOVIEMBRE!V80+DICIEMBRE!V80</f>
        <v>28</v>
      </c>
    </row>
    <row r="9" spans="2:20" hidden="1" x14ac:dyDescent="0.25">
      <c r="B9" s="291" t="s">
        <v>44</v>
      </c>
      <c r="C9" s="278">
        <f t="shared" si="0"/>
        <v>0</v>
      </c>
      <c r="D9" s="278">
        <f t="shared" si="0"/>
        <v>0</v>
      </c>
      <c r="F9" s="291" t="s">
        <v>44</v>
      </c>
      <c r="G9" s="278">
        <f>+ENERO!U81+FEBRERO!U81+MARZO!U81</f>
        <v>0</v>
      </c>
      <c r="H9" s="278">
        <f>+ENERO!V81+FEBRERO!V81+MARZO!V81</f>
        <v>0</v>
      </c>
      <c r="J9" s="291" t="s">
        <v>44</v>
      </c>
      <c r="K9" s="278">
        <f>+ABRIL!U81+MAYO!U81+JUNIO!U81</f>
        <v>0</v>
      </c>
      <c r="L9" s="278">
        <f>+ABRIL!V81+MAYO!V81+JUNIO!V81</f>
        <v>0</v>
      </c>
      <c r="N9" s="291" t="s">
        <v>44</v>
      </c>
      <c r="O9" s="278">
        <f>+JULIO!U81+AGOSTO!U81+SEPTIEMBRE!U81</f>
        <v>0</v>
      </c>
      <c r="P9" s="278">
        <f>+JULIO!V81+AGOSTO!V81+SEPTIEMBRE!V81</f>
        <v>0</v>
      </c>
      <c r="R9" s="291" t="s">
        <v>44</v>
      </c>
      <c r="S9" s="278">
        <f>+OCTUBRE!U81+NOVIEMBRE!U81+DICIEMBRE!U81</f>
        <v>0</v>
      </c>
      <c r="T9" s="278">
        <f>+OCTUBRE!V81+NOVIEMBRE!V81+DICIEMBRE!V81</f>
        <v>0</v>
      </c>
    </row>
    <row r="10" spans="2:20" x14ac:dyDescent="0.25">
      <c r="B10" s="291" t="s">
        <v>45</v>
      </c>
      <c r="C10" s="278">
        <f t="shared" si="0"/>
        <v>132</v>
      </c>
      <c r="D10" s="278">
        <f t="shared" si="0"/>
        <v>344</v>
      </c>
      <c r="F10" s="291" t="s">
        <v>45</v>
      </c>
      <c r="G10" s="278">
        <f>+ENERO!U82+FEBRERO!U82+MARZO!U82</f>
        <v>53</v>
      </c>
      <c r="H10" s="278">
        <f>+ENERO!V82+FEBRERO!V82+MARZO!V82</f>
        <v>118</v>
      </c>
      <c r="J10" s="291" t="s">
        <v>45</v>
      </c>
      <c r="K10" s="278">
        <f>+ABRIL!U82+MAYO!U82+JUNIO!U82</f>
        <v>25</v>
      </c>
      <c r="L10" s="278">
        <f>+ABRIL!V82+MAYO!V82+JUNIO!V82</f>
        <v>110</v>
      </c>
      <c r="N10" s="291" t="s">
        <v>45</v>
      </c>
      <c r="O10" s="278">
        <f>+JULIO!U82+AGOSTO!U82+SEPTIEMBRE!U82</f>
        <v>13</v>
      </c>
      <c r="P10" s="278">
        <f>+JULIO!V82+AGOSTO!V82+SEPTIEMBRE!V82</f>
        <v>70</v>
      </c>
      <c r="R10" s="291" t="s">
        <v>45</v>
      </c>
      <c r="S10" s="278">
        <f>+OCTUBRE!U82+NOVIEMBRE!U82+DICIEMBRE!U82</f>
        <v>41</v>
      </c>
      <c r="T10" s="278">
        <f>+OCTUBRE!V82+NOVIEMBRE!V82+DICIEMBRE!V82</f>
        <v>46</v>
      </c>
    </row>
    <row r="11" spans="2:20" hidden="1" x14ac:dyDescent="0.25">
      <c r="B11" s="291" t="s">
        <v>46</v>
      </c>
      <c r="C11" s="278">
        <f t="shared" si="0"/>
        <v>0</v>
      </c>
      <c r="D11" s="278">
        <f t="shared" si="0"/>
        <v>0</v>
      </c>
      <c r="F11" s="291" t="s">
        <v>46</v>
      </c>
      <c r="G11" s="278">
        <f>+ENERO!U83+FEBRERO!U83+MARZO!U83</f>
        <v>0</v>
      </c>
      <c r="H11" s="278">
        <f>+ENERO!V83+FEBRERO!V83+MARZO!V83</f>
        <v>0</v>
      </c>
      <c r="J11" s="291" t="s">
        <v>46</v>
      </c>
      <c r="K11" s="278">
        <f>+ABRIL!U83+MAYO!U83+JUNIO!U83</f>
        <v>0</v>
      </c>
      <c r="L11" s="278">
        <f>+ABRIL!V83+MAYO!V83+JUNIO!V83</f>
        <v>0</v>
      </c>
      <c r="N11" s="291" t="s">
        <v>46</v>
      </c>
      <c r="O11" s="278">
        <f>+JULIO!U83+AGOSTO!U83+SEPTIEMBRE!U83</f>
        <v>0</v>
      </c>
      <c r="P11" s="278">
        <f>+JULIO!V83+AGOSTO!V83+SEPTIEMBRE!V83</f>
        <v>0</v>
      </c>
      <c r="R11" s="291" t="s">
        <v>46</v>
      </c>
      <c r="S11" s="278">
        <f>+OCTUBRE!U83+NOVIEMBRE!U83+DICIEMBRE!U83</f>
        <v>0</v>
      </c>
      <c r="T11" s="278">
        <f>+OCTUBRE!V83+NOVIEMBRE!V83+DICIEMBRE!V83</f>
        <v>0</v>
      </c>
    </row>
    <row r="12" spans="2:20" x14ac:dyDescent="0.25">
      <c r="B12" s="291" t="s">
        <v>47</v>
      </c>
      <c r="C12" s="278">
        <f t="shared" si="0"/>
        <v>28</v>
      </c>
      <c r="D12" s="278">
        <f t="shared" si="0"/>
        <v>81</v>
      </c>
      <c r="F12" s="291" t="s">
        <v>47</v>
      </c>
      <c r="G12" s="278">
        <f>+ENERO!U84+FEBRERO!U84+MARZO!U84</f>
        <v>7</v>
      </c>
      <c r="H12" s="278">
        <f>+ENERO!V84+FEBRERO!V84+MARZO!V84</f>
        <v>18</v>
      </c>
      <c r="J12" s="291" t="s">
        <v>47</v>
      </c>
      <c r="K12" s="278">
        <f>+ABRIL!U84+MAYO!U84+JUNIO!U84</f>
        <v>7</v>
      </c>
      <c r="L12" s="278">
        <f>+ABRIL!V84+MAYO!V84+JUNIO!V84</f>
        <v>28</v>
      </c>
      <c r="N12" s="291" t="s">
        <v>47</v>
      </c>
      <c r="O12" s="278">
        <f>+JULIO!U84+AGOSTO!U84+SEPTIEMBRE!U84</f>
        <v>8</v>
      </c>
      <c r="P12" s="278">
        <f>+JULIO!V84+AGOSTO!V84+SEPTIEMBRE!V84</f>
        <v>11</v>
      </c>
      <c r="R12" s="291" t="s">
        <v>47</v>
      </c>
      <c r="S12" s="278">
        <f>+OCTUBRE!U84+NOVIEMBRE!U84+DICIEMBRE!U84</f>
        <v>6</v>
      </c>
      <c r="T12" s="278">
        <f>+OCTUBRE!V84+NOVIEMBRE!V84+DICIEMBRE!V84</f>
        <v>24</v>
      </c>
    </row>
    <row r="13" spans="2:20" hidden="1" x14ac:dyDescent="0.25">
      <c r="B13" s="291" t="s">
        <v>48</v>
      </c>
      <c r="C13" s="278">
        <f t="shared" si="0"/>
        <v>0</v>
      </c>
      <c r="D13" s="278">
        <f t="shared" si="0"/>
        <v>0</v>
      </c>
      <c r="F13" s="291" t="s">
        <v>48</v>
      </c>
      <c r="G13" s="278">
        <f>+ENERO!U85+FEBRERO!U85+MARZO!U85</f>
        <v>0</v>
      </c>
      <c r="H13" s="278">
        <f>+ENERO!V85+FEBRERO!V85+MARZO!V85</f>
        <v>0</v>
      </c>
      <c r="J13" s="291" t="s">
        <v>48</v>
      </c>
      <c r="K13" s="278">
        <f>+ABRIL!U85+MAYO!U85+JUNIO!U85</f>
        <v>0</v>
      </c>
      <c r="L13" s="278">
        <f>+ABRIL!V85+MAYO!V85+JUNIO!V85</f>
        <v>0</v>
      </c>
      <c r="N13" s="291" t="s">
        <v>48</v>
      </c>
      <c r="O13" s="278">
        <f>+JULIO!U85+AGOSTO!U85+SEPTIEMBRE!U85</f>
        <v>0</v>
      </c>
      <c r="P13" s="278">
        <f>+JULIO!V85+AGOSTO!V85+SEPTIEMBRE!V85</f>
        <v>0</v>
      </c>
      <c r="R13" s="291" t="s">
        <v>48</v>
      </c>
      <c r="S13" s="278">
        <f>+OCTUBRE!U85+NOVIEMBRE!U85+DICIEMBRE!U85</f>
        <v>0</v>
      </c>
      <c r="T13" s="278">
        <f>+OCTUBRE!V85+NOVIEMBRE!V85+DICIEMBRE!V85</f>
        <v>0</v>
      </c>
    </row>
    <row r="14" spans="2:20" x14ac:dyDescent="0.25">
      <c r="B14" s="291" t="s">
        <v>49</v>
      </c>
      <c r="C14" s="278">
        <f t="shared" si="0"/>
        <v>105</v>
      </c>
      <c r="D14" s="278">
        <f t="shared" si="0"/>
        <v>70</v>
      </c>
      <c r="F14" s="291" t="s">
        <v>49</v>
      </c>
      <c r="G14" s="278">
        <f>+ENERO!U86+FEBRERO!U86+MARZO!U86</f>
        <v>21</v>
      </c>
      <c r="H14" s="278">
        <f>+ENERO!V86+FEBRERO!V86+MARZO!V86</f>
        <v>28</v>
      </c>
      <c r="J14" s="291" t="s">
        <v>49</v>
      </c>
      <c r="K14" s="278">
        <f>+ABRIL!U86+MAYO!U86+JUNIO!U86</f>
        <v>32</v>
      </c>
      <c r="L14" s="278">
        <f>+ABRIL!V86+MAYO!V86+JUNIO!V86</f>
        <v>23</v>
      </c>
      <c r="N14" s="291" t="s">
        <v>49</v>
      </c>
      <c r="O14" s="278">
        <f>+JULIO!U86+AGOSTO!U86+SEPTIEMBRE!U86</f>
        <v>23</v>
      </c>
      <c r="P14" s="278">
        <f>+JULIO!V86+AGOSTO!V86+SEPTIEMBRE!V86</f>
        <v>15</v>
      </c>
      <c r="R14" s="291" t="s">
        <v>49</v>
      </c>
      <c r="S14" s="278">
        <f>+OCTUBRE!U86+NOVIEMBRE!U86+DICIEMBRE!U86</f>
        <v>29</v>
      </c>
      <c r="T14" s="278">
        <f>+OCTUBRE!V86+NOVIEMBRE!V86+DICIEMBRE!V86</f>
        <v>4</v>
      </c>
    </row>
    <row r="15" spans="2:20" hidden="1" x14ac:dyDescent="0.25">
      <c r="B15" s="291" t="s">
        <v>50</v>
      </c>
      <c r="C15" s="278">
        <f t="shared" si="0"/>
        <v>0</v>
      </c>
      <c r="D15" s="278">
        <f t="shared" si="0"/>
        <v>0</v>
      </c>
      <c r="F15" s="291" t="s">
        <v>50</v>
      </c>
      <c r="G15" s="278">
        <f>+ENERO!U87+FEBRERO!U87+MARZO!U87</f>
        <v>0</v>
      </c>
      <c r="H15" s="278">
        <f>+ENERO!V87+FEBRERO!V87+MARZO!V87</f>
        <v>0</v>
      </c>
      <c r="J15" s="291" t="s">
        <v>50</v>
      </c>
      <c r="K15" s="278">
        <f>+ABRIL!U87+MAYO!U87+JUNIO!U87</f>
        <v>0</v>
      </c>
      <c r="L15" s="278">
        <f>+ABRIL!V87+MAYO!V87+JUNIO!V87</f>
        <v>0</v>
      </c>
      <c r="N15" s="291" t="s">
        <v>50</v>
      </c>
      <c r="O15" s="278">
        <f>+JULIO!U87+AGOSTO!U87+SEPTIEMBRE!U87</f>
        <v>0</v>
      </c>
      <c r="P15" s="278">
        <f>+JULIO!V87+AGOSTO!V87+SEPTIEMBRE!V87</f>
        <v>0</v>
      </c>
      <c r="R15" s="291" t="s">
        <v>50</v>
      </c>
      <c r="S15" s="278">
        <f>+OCTUBRE!U87+NOVIEMBRE!U87+DICIEMBRE!U87</f>
        <v>0</v>
      </c>
      <c r="T15" s="278">
        <f>+OCTUBRE!V87+NOVIEMBRE!V87+DICIEMBRE!V87</f>
        <v>0</v>
      </c>
    </row>
    <row r="16" spans="2:20" hidden="1" x14ac:dyDescent="0.25">
      <c r="B16" s="291" t="s">
        <v>51</v>
      </c>
      <c r="C16" s="278">
        <f t="shared" si="0"/>
        <v>0</v>
      </c>
      <c r="D16" s="278">
        <f t="shared" si="0"/>
        <v>0</v>
      </c>
      <c r="F16" s="291" t="s">
        <v>51</v>
      </c>
      <c r="G16" s="278">
        <f>+ENERO!U88+FEBRERO!U88+MARZO!U88</f>
        <v>0</v>
      </c>
      <c r="H16" s="278">
        <f>+ENERO!V88+FEBRERO!V88+MARZO!V88</f>
        <v>0</v>
      </c>
      <c r="J16" s="291" t="s">
        <v>51</v>
      </c>
      <c r="K16" s="278">
        <f>+ABRIL!U88+MAYO!U88+JUNIO!U88</f>
        <v>0</v>
      </c>
      <c r="L16" s="278">
        <f>+ABRIL!V88+MAYO!V88+JUNIO!V88</f>
        <v>0</v>
      </c>
      <c r="N16" s="291" t="s">
        <v>51</v>
      </c>
      <c r="O16" s="278">
        <f>+JULIO!U88+AGOSTO!U88+SEPTIEMBRE!U88</f>
        <v>0</v>
      </c>
      <c r="P16" s="278">
        <f>+JULIO!V88+AGOSTO!V88+SEPTIEMBRE!V88</f>
        <v>0</v>
      </c>
      <c r="R16" s="291" t="s">
        <v>51</v>
      </c>
      <c r="S16" s="278">
        <f>+OCTUBRE!U88+NOVIEMBRE!U88+DICIEMBRE!U88</f>
        <v>0</v>
      </c>
      <c r="T16" s="278">
        <f>+OCTUBRE!V88+NOVIEMBRE!V88+DICIEMBRE!V88</f>
        <v>0</v>
      </c>
    </row>
    <row r="17" spans="2:20" hidden="1" x14ac:dyDescent="0.25">
      <c r="B17" s="291" t="s">
        <v>52</v>
      </c>
      <c r="C17" s="278">
        <f t="shared" si="0"/>
        <v>0</v>
      </c>
      <c r="D17" s="278">
        <f t="shared" si="0"/>
        <v>0</v>
      </c>
      <c r="F17" s="291" t="s">
        <v>52</v>
      </c>
      <c r="G17" s="278">
        <f>+ENERO!U89+FEBRERO!U89+MARZO!U89</f>
        <v>0</v>
      </c>
      <c r="H17" s="278">
        <f>+ENERO!V89+FEBRERO!V89+MARZO!V89</f>
        <v>0</v>
      </c>
      <c r="J17" s="291" t="s">
        <v>52</v>
      </c>
      <c r="K17" s="278">
        <f>+ABRIL!U89+MAYO!U89+JUNIO!U89</f>
        <v>0</v>
      </c>
      <c r="L17" s="278">
        <f>+ABRIL!V89+MAYO!V89+JUNIO!V89</f>
        <v>0</v>
      </c>
      <c r="N17" s="291" t="s">
        <v>52</v>
      </c>
      <c r="O17" s="278">
        <f>+JULIO!U89+AGOSTO!U89+SEPTIEMBRE!U89</f>
        <v>0</v>
      </c>
      <c r="P17" s="278">
        <f>+JULIO!V89+AGOSTO!V89+SEPTIEMBRE!V89</f>
        <v>0</v>
      </c>
      <c r="R17" s="291" t="s">
        <v>52</v>
      </c>
      <c r="S17" s="278">
        <f>+OCTUBRE!U89+NOVIEMBRE!U89+DICIEMBRE!U89</f>
        <v>0</v>
      </c>
      <c r="T17" s="278">
        <f>+OCTUBRE!V89+NOVIEMBRE!V89+DICIEMBRE!V89</f>
        <v>0</v>
      </c>
    </row>
    <row r="18" spans="2:20" hidden="1" x14ac:dyDescent="0.25">
      <c r="B18" s="291" t="s">
        <v>53</v>
      </c>
      <c r="C18" s="278">
        <f t="shared" si="0"/>
        <v>0</v>
      </c>
      <c r="D18" s="278">
        <f t="shared" si="0"/>
        <v>0</v>
      </c>
      <c r="F18" s="291" t="s">
        <v>53</v>
      </c>
      <c r="G18" s="278">
        <f>+ENERO!U90+FEBRERO!U90+MARZO!U90</f>
        <v>0</v>
      </c>
      <c r="H18" s="278">
        <f>+ENERO!V90+FEBRERO!V90+MARZO!V90</f>
        <v>0</v>
      </c>
      <c r="J18" s="291" t="s">
        <v>53</v>
      </c>
      <c r="K18" s="278">
        <f>+ABRIL!U90+MAYO!U90+JUNIO!U90</f>
        <v>0</v>
      </c>
      <c r="L18" s="278">
        <f>+ABRIL!V90+MAYO!V90+JUNIO!V90</f>
        <v>0</v>
      </c>
      <c r="N18" s="291" t="s">
        <v>53</v>
      </c>
      <c r="O18" s="278">
        <f>+JULIO!U90+AGOSTO!U90+SEPTIEMBRE!U90</f>
        <v>0</v>
      </c>
      <c r="P18" s="278">
        <f>+JULIO!V90+AGOSTO!V90+SEPTIEMBRE!V90</f>
        <v>0</v>
      </c>
      <c r="R18" s="291" t="s">
        <v>53</v>
      </c>
      <c r="S18" s="278">
        <f>+OCTUBRE!U90+NOVIEMBRE!U90+DICIEMBRE!U90</f>
        <v>0</v>
      </c>
      <c r="T18" s="278">
        <f>+OCTUBRE!V90+NOVIEMBRE!V90+DICIEMBRE!V90</f>
        <v>0</v>
      </c>
    </row>
    <row r="19" spans="2:20" hidden="1" x14ac:dyDescent="0.25">
      <c r="B19" s="291" t="s">
        <v>54</v>
      </c>
      <c r="C19" s="278">
        <f t="shared" si="0"/>
        <v>0</v>
      </c>
      <c r="D19" s="278">
        <f t="shared" si="0"/>
        <v>0</v>
      </c>
      <c r="F19" s="291" t="s">
        <v>54</v>
      </c>
      <c r="G19" s="278">
        <f>+ENERO!U91+FEBRERO!U91+MARZO!U91</f>
        <v>0</v>
      </c>
      <c r="H19" s="278">
        <f>+ENERO!V91+FEBRERO!V91+MARZO!V91</f>
        <v>0</v>
      </c>
      <c r="J19" s="291" t="s">
        <v>54</v>
      </c>
      <c r="K19" s="278">
        <f>+ABRIL!U91+MAYO!U91+JUNIO!U91</f>
        <v>0</v>
      </c>
      <c r="L19" s="278">
        <f>+ABRIL!V91+MAYO!V91+JUNIO!V91</f>
        <v>0</v>
      </c>
      <c r="N19" s="291" t="s">
        <v>54</v>
      </c>
      <c r="O19" s="278">
        <f>+JULIO!U91+AGOSTO!U91+SEPTIEMBRE!U91</f>
        <v>0</v>
      </c>
      <c r="P19" s="278">
        <f>+JULIO!V91+AGOSTO!V91+SEPTIEMBRE!V91</f>
        <v>0</v>
      </c>
      <c r="R19" s="291" t="s">
        <v>54</v>
      </c>
      <c r="S19" s="278">
        <f>+OCTUBRE!U91+NOVIEMBRE!U91+DICIEMBRE!U91</f>
        <v>0</v>
      </c>
      <c r="T19" s="278">
        <f>+OCTUBRE!V91+NOVIEMBRE!V91+DICIEMBRE!V91</f>
        <v>0</v>
      </c>
    </row>
    <row r="20" spans="2:20" hidden="1" x14ac:dyDescent="0.25">
      <c r="B20" s="291" t="s">
        <v>55</v>
      </c>
      <c r="C20" s="278">
        <f t="shared" si="0"/>
        <v>0</v>
      </c>
      <c r="D20" s="278">
        <f t="shared" si="0"/>
        <v>0</v>
      </c>
      <c r="F20" s="291" t="s">
        <v>55</v>
      </c>
      <c r="G20" s="278">
        <f>+ENERO!U92+FEBRERO!U92+MARZO!U92</f>
        <v>0</v>
      </c>
      <c r="H20" s="278">
        <f>+ENERO!V92+FEBRERO!V92+MARZO!V92</f>
        <v>0</v>
      </c>
      <c r="J20" s="291" t="s">
        <v>55</v>
      </c>
      <c r="K20" s="278">
        <f>+ABRIL!U92+MAYO!U92+JUNIO!U92</f>
        <v>0</v>
      </c>
      <c r="L20" s="278">
        <f>+ABRIL!V92+MAYO!V92+JUNIO!V92</f>
        <v>0</v>
      </c>
      <c r="N20" s="291" t="s">
        <v>55</v>
      </c>
      <c r="O20" s="278">
        <f>+JULIO!U92+AGOSTO!U92+SEPTIEMBRE!U92</f>
        <v>0</v>
      </c>
      <c r="P20" s="278">
        <f>+JULIO!V92+AGOSTO!V92+SEPTIEMBRE!V92</f>
        <v>0</v>
      </c>
      <c r="R20" s="291" t="s">
        <v>55</v>
      </c>
      <c r="S20" s="278">
        <f>+OCTUBRE!U92+NOVIEMBRE!U92+DICIEMBRE!U92</f>
        <v>0</v>
      </c>
      <c r="T20" s="278">
        <f>+OCTUBRE!V92+NOVIEMBRE!V92+DICIEMBRE!V92</f>
        <v>0</v>
      </c>
    </row>
    <row r="21" spans="2:20" hidden="1" x14ac:dyDescent="0.25">
      <c r="B21" s="291" t="s">
        <v>56</v>
      </c>
      <c r="C21" s="278">
        <f t="shared" si="0"/>
        <v>0</v>
      </c>
      <c r="D21" s="278">
        <f t="shared" si="0"/>
        <v>0</v>
      </c>
      <c r="F21" s="291" t="s">
        <v>56</v>
      </c>
      <c r="G21" s="278">
        <f>+ENERO!U93+FEBRERO!U93+MARZO!U93</f>
        <v>0</v>
      </c>
      <c r="H21" s="278">
        <f>+ENERO!V93+FEBRERO!V93+MARZO!V93</f>
        <v>0</v>
      </c>
      <c r="J21" s="291" t="s">
        <v>56</v>
      </c>
      <c r="K21" s="278">
        <f>+ABRIL!U93+MAYO!U93+JUNIO!U93</f>
        <v>0</v>
      </c>
      <c r="L21" s="278">
        <f>+ABRIL!V93+MAYO!V93+JUNIO!V93</f>
        <v>0</v>
      </c>
      <c r="N21" s="291" t="s">
        <v>56</v>
      </c>
      <c r="O21" s="278">
        <f>+JULIO!U93+AGOSTO!U93+SEPTIEMBRE!U93</f>
        <v>0</v>
      </c>
      <c r="P21" s="278">
        <f>+JULIO!V93+AGOSTO!V93+SEPTIEMBRE!V93</f>
        <v>0</v>
      </c>
      <c r="R21" s="291" t="s">
        <v>56</v>
      </c>
      <c r="S21" s="278">
        <f>+OCTUBRE!U93+NOVIEMBRE!U93+DICIEMBRE!U93</f>
        <v>0</v>
      </c>
      <c r="T21" s="278">
        <f>+OCTUBRE!V93+NOVIEMBRE!V93+DICIEMBRE!V93</f>
        <v>0</v>
      </c>
    </row>
    <row r="22" spans="2:20" hidden="1" x14ac:dyDescent="0.25">
      <c r="B22" s="291" t="s">
        <v>57</v>
      </c>
      <c r="C22" s="278">
        <f t="shared" si="0"/>
        <v>0</v>
      </c>
      <c r="D22" s="278">
        <f t="shared" si="0"/>
        <v>0</v>
      </c>
      <c r="F22" s="291" t="s">
        <v>57</v>
      </c>
      <c r="G22" s="278">
        <f>+ENERO!U94+FEBRERO!U94+MARZO!U94</f>
        <v>0</v>
      </c>
      <c r="H22" s="278">
        <f>+ENERO!V94+FEBRERO!V94+MARZO!V94</f>
        <v>0</v>
      </c>
      <c r="J22" s="291" t="s">
        <v>57</v>
      </c>
      <c r="K22" s="278">
        <f>+ABRIL!U94+MAYO!U94+JUNIO!U94</f>
        <v>0</v>
      </c>
      <c r="L22" s="278">
        <f>+ABRIL!V94+MAYO!V94+JUNIO!V94</f>
        <v>0</v>
      </c>
      <c r="N22" s="291" t="s">
        <v>57</v>
      </c>
      <c r="O22" s="278">
        <f>+JULIO!U94+AGOSTO!U94+SEPTIEMBRE!U94</f>
        <v>0</v>
      </c>
      <c r="P22" s="278">
        <f>+JULIO!V94+AGOSTO!V94+SEPTIEMBRE!V94</f>
        <v>0</v>
      </c>
      <c r="R22" s="291" t="s">
        <v>57</v>
      </c>
      <c r="S22" s="278">
        <f>+OCTUBRE!U94+NOVIEMBRE!U94+DICIEMBRE!U94</f>
        <v>0</v>
      </c>
      <c r="T22" s="278">
        <f>+OCTUBRE!V94+NOVIEMBRE!V94+DICIEMBRE!V94</f>
        <v>0</v>
      </c>
    </row>
    <row r="23" spans="2:20" hidden="1" x14ac:dyDescent="0.25">
      <c r="B23" s="291" t="s">
        <v>58</v>
      </c>
      <c r="C23" s="278">
        <f t="shared" si="0"/>
        <v>0</v>
      </c>
      <c r="D23" s="278">
        <f t="shared" si="0"/>
        <v>0</v>
      </c>
      <c r="F23" s="291" t="s">
        <v>58</v>
      </c>
      <c r="G23" s="278">
        <f>+ENERO!U95+FEBRERO!U95+MARZO!U95</f>
        <v>0</v>
      </c>
      <c r="H23" s="278">
        <f>+ENERO!V95+FEBRERO!V95+MARZO!V95</f>
        <v>0</v>
      </c>
      <c r="J23" s="291" t="s">
        <v>58</v>
      </c>
      <c r="K23" s="278">
        <f>+ABRIL!U95+MAYO!U95+JUNIO!U95</f>
        <v>0</v>
      </c>
      <c r="L23" s="278">
        <f>+ABRIL!V95+MAYO!V95+JUNIO!V95</f>
        <v>0</v>
      </c>
      <c r="N23" s="291" t="s">
        <v>58</v>
      </c>
      <c r="O23" s="278">
        <f>+JULIO!U95+AGOSTO!U95+SEPTIEMBRE!U95</f>
        <v>0</v>
      </c>
      <c r="P23" s="278">
        <f>+JULIO!V95+AGOSTO!V95+SEPTIEMBRE!V95</f>
        <v>0</v>
      </c>
      <c r="R23" s="291" t="s">
        <v>58</v>
      </c>
      <c r="S23" s="278">
        <f>+OCTUBRE!U95+NOVIEMBRE!U95+DICIEMBRE!U95</f>
        <v>0</v>
      </c>
      <c r="T23" s="278">
        <f>+OCTUBRE!V95+NOVIEMBRE!V95+DICIEMBRE!V95</f>
        <v>0</v>
      </c>
    </row>
    <row r="24" spans="2:20" x14ac:dyDescent="0.25">
      <c r="B24" s="291" t="s">
        <v>59</v>
      </c>
      <c r="C24" s="278">
        <f t="shared" si="0"/>
        <v>203</v>
      </c>
      <c r="D24" s="278">
        <f t="shared" si="0"/>
        <v>85</v>
      </c>
      <c r="F24" s="291" t="s">
        <v>59</v>
      </c>
      <c r="G24" s="278">
        <f>+ENERO!U96+FEBRERO!U96+MARZO!U96</f>
        <v>53</v>
      </c>
      <c r="H24" s="278">
        <f>+ENERO!V96+FEBRERO!V96+MARZO!V96</f>
        <v>19</v>
      </c>
      <c r="J24" s="291" t="s">
        <v>59</v>
      </c>
      <c r="K24" s="278">
        <f>+ABRIL!U96+MAYO!U96+JUNIO!U96</f>
        <v>49</v>
      </c>
      <c r="L24" s="278">
        <f>+ABRIL!V96+MAYO!V96+JUNIO!V96</f>
        <v>18</v>
      </c>
      <c r="N24" s="291" t="s">
        <v>59</v>
      </c>
      <c r="O24" s="278">
        <f>+JULIO!U96+AGOSTO!U96+SEPTIEMBRE!U96</f>
        <v>49</v>
      </c>
      <c r="P24" s="278">
        <f>+JULIO!V96+AGOSTO!V96+SEPTIEMBRE!V96</f>
        <v>17</v>
      </c>
      <c r="R24" s="291" t="s">
        <v>59</v>
      </c>
      <c r="S24" s="278">
        <f>+OCTUBRE!U96+NOVIEMBRE!U96+DICIEMBRE!U96</f>
        <v>52</v>
      </c>
      <c r="T24" s="278">
        <f>+OCTUBRE!V96+NOVIEMBRE!V96+DICIEMBRE!V96</f>
        <v>31</v>
      </c>
    </row>
    <row r="25" spans="2:20" hidden="1" x14ac:dyDescent="0.25">
      <c r="B25" s="291" t="s">
        <v>60</v>
      </c>
      <c r="C25" s="278">
        <f t="shared" si="0"/>
        <v>0</v>
      </c>
      <c r="D25" s="278">
        <f t="shared" si="0"/>
        <v>0</v>
      </c>
      <c r="F25" s="291" t="s">
        <v>60</v>
      </c>
      <c r="G25" s="278">
        <f>+ENERO!U97+FEBRERO!U97+MARZO!U97</f>
        <v>0</v>
      </c>
      <c r="H25" s="278">
        <f>+ENERO!V97+FEBRERO!V97+MARZO!V97</f>
        <v>0</v>
      </c>
      <c r="J25" s="291" t="s">
        <v>60</v>
      </c>
      <c r="K25" s="278">
        <f>+ABRIL!U97+MAYO!U97+JUNIO!U97</f>
        <v>0</v>
      </c>
      <c r="L25" s="278">
        <f>+ABRIL!V97+MAYO!V97+JUNIO!V97</f>
        <v>0</v>
      </c>
      <c r="N25" s="291" t="s">
        <v>60</v>
      </c>
      <c r="O25" s="278">
        <f>+JULIO!U97+AGOSTO!U97+SEPTIEMBRE!U97</f>
        <v>0</v>
      </c>
      <c r="P25" s="278">
        <f>+JULIO!V97+AGOSTO!V97+SEPTIEMBRE!V97</f>
        <v>0</v>
      </c>
      <c r="R25" s="291" t="s">
        <v>60</v>
      </c>
      <c r="S25" s="278">
        <f>+OCTUBRE!U97+NOVIEMBRE!U97+DICIEMBRE!U97</f>
        <v>0</v>
      </c>
      <c r="T25" s="278">
        <f>+OCTUBRE!V97+NOVIEMBRE!V97+DICIEMBRE!V97</f>
        <v>0</v>
      </c>
    </row>
    <row r="26" spans="2:20" hidden="1" x14ac:dyDescent="0.25">
      <c r="B26" s="291" t="s">
        <v>61</v>
      </c>
      <c r="C26" s="278">
        <f t="shared" si="0"/>
        <v>0</v>
      </c>
      <c r="D26" s="278">
        <f t="shared" si="0"/>
        <v>0</v>
      </c>
      <c r="F26" s="291" t="s">
        <v>61</v>
      </c>
      <c r="G26" s="278">
        <f>+ENERO!U98+FEBRERO!U98+MARZO!U98</f>
        <v>0</v>
      </c>
      <c r="H26" s="278">
        <f>+ENERO!V98+FEBRERO!V98+MARZO!V98</f>
        <v>0</v>
      </c>
      <c r="J26" s="291" t="s">
        <v>61</v>
      </c>
      <c r="K26" s="278">
        <f>+ABRIL!U98+MAYO!U98+JUNIO!U98</f>
        <v>0</v>
      </c>
      <c r="L26" s="278">
        <f>+ABRIL!V98+MAYO!V98+JUNIO!V98</f>
        <v>0</v>
      </c>
      <c r="N26" s="291" t="s">
        <v>61</v>
      </c>
      <c r="O26" s="278">
        <f>+JULIO!U98+AGOSTO!U98+SEPTIEMBRE!U98</f>
        <v>0</v>
      </c>
      <c r="P26" s="278">
        <f>+JULIO!V98+AGOSTO!V98+SEPTIEMBRE!V98</f>
        <v>0</v>
      </c>
      <c r="R26" s="291" t="s">
        <v>61</v>
      </c>
      <c r="S26" s="278">
        <f>+OCTUBRE!U98+NOVIEMBRE!U98+DICIEMBRE!U98</f>
        <v>0</v>
      </c>
      <c r="T26" s="278">
        <f>+OCTUBRE!V98+NOVIEMBRE!V98+DICIEMBRE!V98</f>
        <v>0</v>
      </c>
    </row>
    <row r="27" spans="2:20" hidden="1" x14ac:dyDescent="0.25">
      <c r="B27" s="291" t="s">
        <v>62</v>
      </c>
      <c r="C27" s="278">
        <f t="shared" si="0"/>
        <v>0</v>
      </c>
      <c r="D27" s="278">
        <f t="shared" si="0"/>
        <v>0</v>
      </c>
      <c r="F27" s="291" t="s">
        <v>62</v>
      </c>
      <c r="G27" s="278">
        <f>+ENERO!U99+FEBRERO!U99+MARZO!U99</f>
        <v>0</v>
      </c>
      <c r="H27" s="278">
        <f>+ENERO!V99+FEBRERO!V99+MARZO!V99</f>
        <v>0</v>
      </c>
      <c r="J27" s="291" t="s">
        <v>62</v>
      </c>
      <c r="K27" s="278">
        <f>+ABRIL!U99+MAYO!U99+JUNIO!U99</f>
        <v>0</v>
      </c>
      <c r="L27" s="278">
        <f>+ABRIL!V99+MAYO!V99+JUNIO!V99</f>
        <v>0</v>
      </c>
      <c r="N27" s="291" t="s">
        <v>62</v>
      </c>
      <c r="O27" s="278">
        <f>+JULIO!U99+AGOSTO!U99+SEPTIEMBRE!U99</f>
        <v>0</v>
      </c>
      <c r="P27" s="278">
        <f>+JULIO!V99+AGOSTO!V99+SEPTIEMBRE!V99</f>
        <v>0</v>
      </c>
      <c r="R27" s="291" t="s">
        <v>62</v>
      </c>
      <c r="S27" s="278">
        <f>+OCTUBRE!U99+NOVIEMBRE!U99+DICIEMBRE!U99</f>
        <v>0</v>
      </c>
      <c r="T27" s="278">
        <f>+OCTUBRE!V99+NOVIEMBRE!V99+DICIEMBRE!V99</f>
        <v>0</v>
      </c>
    </row>
    <row r="28" spans="2:20" hidden="1" x14ac:dyDescent="0.25">
      <c r="B28" s="291" t="s">
        <v>63</v>
      </c>
      <c r="C28" s="278">
        <f t="shared" si="0"/>
        <v>0</v>
      </c>
      <c r="D28" s="278">
        <f t="shared" si="0"/>
        <v>0</v>
      </c>
      <c r="F28" s="291" t="s">
        <v>63</v>
      </c>
      <c r="G28" s="278">
        <f>+ENERO!U100+FEBRERO!U100+MARZO!U100</f>
        <v>0</v>
      </c>
      <c r="H28" s="278">
        <f>+ENERO!V100+FEBRERO!V100+MARZO!V100</f>
        <v>0</v>
      </c>
      <c r="J28" s="291" t="s">
        <v>63</v>
      </c>
      <c r="K28" s="278">
        <f>+ABRIL!U100+MAYO!U100+JUNIO!U100</f>
        <v>0</v>
      </c>
      <c r="L28" s="278">
        <f>+ABRIL!V100+MAYO!V100+JUNIO!V100</f>
        <v>0</v>
      </c>
      <c r="N28" s="291" t="s">
        <v>63</v>
      </c>
      <c r="O28" s="278">
        <f>+JULIO!U100+AGOSTO!U100+SEPTIEMBRE!U100</f>
        <v>0</v>
      </c>
      <c r="P28" s="278">
        <f>+JULIO!V100+AGOSTO!V100+SEPTIEMBRE!V100</f>
        <v>0</v>
      </c>
      <c r="R28" s="291" t="s">
        <v>63</v>
      </c>
      <c r="S28" s="278">
        <f>+OCTUBRE!U100+NOVIEMBRE!U100+DICIEMBRE!U100</f>
        <v>0</v>
      </c>
      <c r="T28" s="278">
        <f>+OCTUBRE!V100+NOVIEMBRE!V100+DICIEMBRE!V100</f>
        <v>0</v>
      </c>
    </row>
    <row r="29" spans="2:20" hidden="1" x14ac:dyDescent="0.25">
      <c r="B29" s="291" t="s">
        <v>64</v>
      </c>
      <c r="C29" s="278">
        <f t="shared" si="0"/>
        <v>0</v>
      </c>
      <c r="D29" s="278">
        <f t="shared" si="0"/>
        <v>0</v>
      </c>
      <c r="F29" s="291" t="s">
        <v>64</v>
      </c>
      <c r="G29" s="278">
        <f>+ENERO!U101+FEBRERO!U101+MARZO!U101</f>
        <v>0</v>
      </c>
      <c r="H29" s="278">
        <f>+ENERO!V101+FEBRERO!V101+MARZO!V101</f>
        <v>0</v>
      </c>
      <c r="J29" s="291" t="s">
        <v>64</v>
      </c>
      <c r="K29" s="278">
        <f>+ABRIL!U101+MAYO!U101+JUNIO!U101</f>
        <v>0</v>
      </c>
      <c r="L29" s="278">
        <f>+ABRIL!V101+MAYO!V101+JUNIO!V101</f>
        <v>0</v>
      </c>
      <c r="N29" s="291" t="s">
        <v>64</v>
      </c>
      <c r="O29" s="278">
        <f>+JULIO!U101+AGOSTO!U101+SEPTIEMBRE!U101</f>
        <v>0</v>
      </c>
      <c r="P29" s="278">
        <f>+JULIO!V101+AGOSTO!V101+SEPTIEMBRE!V101</f>
        <v>0</v>
      </c>
      <c r="R29" s="291" t="s">
        <v>64</v>
      </c>
      <c r="S29" s="278">
        <f>+OCTUBRE!U101+NOVIEMBRE!U101+DICIEMBRE!U101</f>
        <v>0</v>
      </c>
      <c r="T29" s="278">
        <f>+OCTUBRE!V101+NOVIEMBRE!V101+DICIEMBRE!V101</f>
        <v>0</v>
      </c>
    </row>
    <row r="30" spans="2:20" hidden="1" x14ac:dyDescent="0.25">
      <c r="B30" s="291" t="s">
        <v>65</v>
      </c>
      <c r="C30" s="278">
        <f t="shared" si="0"/>
        <v>0</v>
      </c>
      <c r="D30" s="278">
        <f t="shared" si="0"/>
        <v>0</v>
      </c>
      <c r="F30" s="291" t="s">
        <v>65</v>
      </c>
      <c r="G30" s="278">
        <f>+ENERO!U102+FEBRERO!U102+MARZO!U102</f>
        <v>0</v>
      </c>
      <c r="H30" s="278">
        <f>+ENERO!V102+FEBRERO!V102+MARZO!V102</f>
        <v>0</v>
      </c>
      <c r="J30" s="291" t="s">
        <v>65</v>
      </c>
      <c r="K30" s="278">
        <f>+ABRIL!U102+MAYO!U102+JUNIO!U102</f>
        <v>0</v>
      </c>
      <c r="L30" s="278">
        <f>+ABRIL!V102+MAYO!V102+JUNIO!V102</f>
        <v>0</v>
      </c>
      <c r="N30" s="291" t="s">
        <v>65</v>
      </c>
      <c r="O30" s="278">
        <f>+JULIO!U102+AGOSTO!U102+SEPTIEMBRE!U102</f>
        <v>0</v>
      </c>
      <c r="P30" s="278">
        <f>+JULIO!V102+AGOSTO!V102+SEPTIEMBRE!V102</f>
        <v>0</v>
      </c>
      <c r="R30" s="291" t="s">
        <v>65</v>
      </c>
      <c r="S30" s="278">
        <f>+OCTUBRE!U102+NOVIEMBRE!U102+DICIEMBRE!U102</f>
        <v>0</v>
      </c>
      <c r="T30" s="278">
        <f>+OCTUBRE!V102+NOVIEMBRE!V102+DICIEMBRE!V102</f>
        <v>0</v>
      </c>
    </row>
    <row r="31" spans="2:20" hidden="1" x14ac:dyDescent="0.25">
      <c r="B31" s="291" t="s">
        <v>66</v>
      </c>
      <c r="C31" s="278">
        <f t="shared" si="0"/>
        <v>0</v>
      </c>
      <c r="D31" s="278">
        <f t="shared" si="0"/>
        <v>0</v>
      </c>
      <c r="F31" s="291" t="s">
        <v>66</v>
      </c>
      <c r="G31" s="278">
        <f>+ENERO!U103+FEBRERO!U103+MARZO!U103</f>
        <v>0</v>
      </c>
      <c r="H31" s="278">
        <f>+ENERO!V103+FEBRERO!V103+MARZO!V103</f>
        <v>0</v>
      </c>
      <c r="J31" s="291" t="s">
        <v>66</v>
      </c>
      <c r="K31" s="278">
        <f>+ABRIL!U103+MAYO!U103+JUNIO!U103</f>
        <v>0</v>
      </c>
      <c r="L31" s="278">
        <f>+ABRIL!V103+MAYO!V103+JUNIO!V103</f>
        <v>0</v>
      </c>
      <c r="N31" s="291" t="s">
        <v>66</v>
      </c>
      <c r="O31" s="278">
        <f>+JULIO!U103+AGOSTO!U103+SEPTIEMBRE!U103</f>
        <v>0</v>
      </c>
      <c r="P31" s="278">
        <f>+JULIO!V103+AGOSTO!V103+SEPTIEMBRE!V103</f>
        <v>0</v>
      </c>
      <c r="R31" s="291" t="s">
        <v>66</v>
      </c>
      <c r="S31" s="278">
        <f>+OCTUBRE!U103+NOVIEMBRE!U103+DICIEMBRE!U103</f>
        <v>0</v>
      </c>
      <c r="T31" s="278">
        <f>+OCTUBRE!V103+NOVIEMBRE!V103+DICIEMBRE!V103</f>
        <v>0</v>
      </c>
    </row>
    <row r="32" spans="2:20" x14ac:dyDescent="0.25">
      <c r="B32" s="291" t="s">
        <v>67</v>
      </c>
      <c r="C32" s="278">
        <f t="shared" si="0"/>
        <v>78</v>
      </c>
      <c r="D32" s="278">
        <f t="shared" si="0"/>
        <v>107</v>
      </c>
      <c r="F32" s="291" t="s">
        <v>67</v>
      </c>
      <c r="G32" s="278">
        <f>+ENERO!U104+FEBRERO!U104+MARZO!U104</f>
        <v>28</v>
      </c>
      <c r="H32" s="278">
        <f>+ENERO!V104+FEBRERO!V104+MARZO!V104</f>
        <v>26</v>
      </c>
      <c r="J32" s="291" t="s">
        <v>67</v>
      </c>
      <c r="K32" s="278">
        <f>+ABRIL!U104+MAYO!U104+JUNIO!U104</f>
        <v>14</v>
      </c>
      <c r="L32" s="278">
        <f>+ABRIL!V104+MAYO!V104+JUNIO!V104</f>
        <v>28</v>
      </c>
      <c r="N32" s="291" t="s">
        <v>67</v>
      </c>
      <c r="O32" s="278">
        <f>+JULIO!U104+AGOSTO!U104+SEPTIEMBRE!U104</f>
        <v>20</v>
      </c>
      <c r="P32" s="278">
        <f>+JULIO!V104+AGOSTO!V104+SEPTIEMBRE!V104</f>
        <v>28</v>
      </c>
      <c r="R32" s="291" t="s">
        <v>67</v>
      </c>
      <c r="S32" s="278">
        <f>+OCTUBRE!U104+NOVIEMBRE!U104+DICIEMBRE!U104</f>
        <v>16</v>
      </c>
      <c r="T32" s="278">
        <f>+OCTUBRE!V104+NOVIEMBRE!V104+DICIEMBRE!V104</f>
        <v>25</v>
      </c>
    </row>
    <row r="33" spans="2:20" hidden="1" x14ac:dyDescent="0.25">
      <c r="B33" s="291" t="s">
        <v>68</v>
      </c>
      <c r="C33" s="278">
        <f t="shared" si="0"/>
        <v>0</v>
      </c>
      <c r="D33" s="278">
        <f t="shared" si="0"/>
        <v>0</v>
      </c>
      <c r="F33" s="291" t="s">
        <v>68</v>
      </c>
      <c r="G33" s="278">
        <f>+ENERO!U105+FEBRERO!U105+MARZO!U105</f>
        <v>0</v>
      </c>
      <c r="H33" s="278">
        <f>+ENERO!V105+FEBRERO!V105+MARZO!V105</f>
        <v>0</v>
      </c>
      <c r="J33" s="291" t="s">
        <v>68</v>
      </c>
      <c r="K33" s="278">
        <f>+ABRIL!U105+MAYO!U105+JUNIO!U105</f>
        <v>0</v>
      </c>
      <c r="L33" s="278">
        <f>+ABRIL!V105+MAYO!V105+JUNIO!V105</f>
        <v>0</v>
      </c>
      <c r="N33" s="291" t="s">
        <v>68</v>
      </c>
      <c r="O33" s="278">
        <f>+JULIO!U105+AGOSTO!U105+SEPTIEMBRE!U105</f>
        <v>0</v>
      </c>
      <c r="P33" s="278">
        <f>+JULIO!V105+AGOSTO!V105+SEPTIEMBRE!V105</f>
        <v>0</v>
      </c>
      <c r="R33" s="291" t="s">
        <v>68</v>
      </c>
      <c r="S33" s="278">
        <f>+OCTUBRE!U105+NOVIEMBRE!U105+DICIEMBRE!U105</f>
        <v>0</v>
      </c>
      <c r="T33" s="278">
        <f>+OCTUBRE!V105+NOVIEMBRE!V105+DICIEMBRE!V105</f>
        <v>0</v>
      </c>
    </row>
    <row r="34" spans="2:20" hidden="1" x14ac:dyDescent="0.25">
      <c r="B34" s="291" t="s">
        <v>69</v>
      </c>
      <c r="C34" s="278">
        <f t="shared" si="0"/>
        <v>0</v>
      </c>
      <c r="D34" s="278">
        <f t="shared" si="0"/>
        <v>0</v>
      </c>
      <c r="F34" s="291" t="s">
        <v>69</v>
      </c>
      <c r="G34" s="278">
        <f>+ENERO!U106+FEBRERO!U106+MARZO!U106</f>
        <v>0</v>
      </c>
      <c r="H34" s="278">
        <f>+ENERO!V106+FEBRERO!V106+MARZO!V106</f>
        <v>0</v>
      </c>
      <c r="J34" s="291" t="s">
        <v>69</v>
      </c>
      <c r="K34" s="278">
        <f>+ABRIL!U106+MAYO!U106+JUNIO!U106</f>
        <v>0</v>
      </c>
      <c r="L34" s="278">
        <f>+ABRIL!V106+MAYO!V106+JUNIO!V106</f>
        <v>0</v>
      </c>
      <c r="N34" s="291" t="s">
        <v>69</v>
      </c>
      <c r="O34" s="278">
        <f>+JULIO!U106+AGOSTO!U106+SEPTIEMBRE!U106</f>
        <v>0</v>
      </c>
      <c r="P34" s="278">
        <f>+JULIO!V106+AGOSTO!V106+SEPTIEMBRE!V106</f>
        <v>0</v>
      </c>
      <c r="R34" s="291" t="s">
        <v>69</v>
      </c>
      <c r="S34" s="278">
        <f>+OCTUBRE!U106+NOVIEMBRE!U106+DICIEMBRE!U106</f>
        <v>0</v>
      </c>
      <c r="T34" s="278">
        <f>+OCTUBRE!V106+NOVIEMBRE!V106+DICIEMBRE!V106</f>
        <v>0</v>
      </c>
    </row>
    <row r="35" spans="2:20" x14ac:dyDescent="0.25">
      <c r="B35" s="291" t="s">
        <v>70</v>
      </c>
      <c r="C35" s="278">
        <f t="shared" si="0"/>
        <v>42</v>
      </c>
      <c r="D35" s="278">
        <f t="shared" si="0"/>
        <v>245</v>
      </c>
      <c r="F35" s="291" t="s">
        <v>70</v>
      </c>
      <c r="G35" s="278">
        <f>+ENERO!U107+FEBRERO!U107+MARZO!U107</f>
        <v>23</v>
      </c>
      <c r="H35" s="278">
        <f>+ENERO!V107+FEBRERO!V107+MARZO!V107</f>
        <v>52</v>
      </c>
      <c r="J35" s="291" t="s">
        <v>70</v>
      </c>
      <c r="K35" s="278">
        <f>+ABRIL!U107+MAYO!U107+JUNIO!U107</f>
        <v>13</v>
      </c>
      <c r="L35" s="278">
        <f>+ABRIL!V107+MAYO!V107+JUNIO!V107</f>
        <v>69</v>
      </c>
      <c r="N35" s="291" t="s">
        <v>70</v>
      </c>
      <c r="O35" s="278">
        <f>+JULIO!U107+AGOSTO!U107+SEPTIEMBRE!U107</f>
        <v>1</v>
      </c>
      <c r="P35" s="278">
        <f>+JULIO!V107+AGOSTO!V107+SEPTIEMBRE!V107</f>
        <v>48</v>
      </c>
      <c r="R35" s="291" t="s">
        <v>70</v>
      </c>
      <c r="S35" s="278">
        <f>+OCTUBRE!U107+NOVIEMBRE!U107+DICIEMBRE!U107</f>
        <v>5</v>
      </c>
      <c r="T35" s="278">
        <f>+OCTUBRE!V107+NOVIEMBRE!V107+DICIEMBRE!V107</f>
        <v>76</v>
      </c>
    </row>
    <row r="36" spans="2:20" x14ac:dyDescent="0.25">
      <c r="B36" s="291" t="s">
        <v>71</v>
      </c>
      <c r="C36" s="278">
        <f t="shared" si="0"/>
        <v>142</v>
      </c>
      <c r="D36" s="278">
        <f t="shared" si="0"/>
        <v>173</v>
      </c>
      <c r="F36" s="291" t="s">
        <v>71</v>
      </c>
      <c r="G36" s="278">
        <f>+ENERO!U108+FEBRERO!U108+MARZO!U108</f>
        <v>23</v>
      </c>
      <c r="H36" s="278">
        <f>+ENERO!V108+FEBRERO!V108+MARZO!V108</f>
        <v>34</v>
      </c>
      <c r="J36" s="291" t="s">
        <v>71</v>
      </c>
      <c r="K36" s="278">
        <f>+ABRIL!U108+MAYO!U108+JUNIO!U108</f>
        <v>42</v>
      </c>
      <c r="L36" s="278">
        <f>+ABRIL!V108+MAYO!V108+JUNIO!V108</f>
        <v>43</v>
      </c>
      <c r="N36" s="291" t="s">
        <v>71</v>
      </c>
      <c r="O36" s="278">
        <f>+JULIO!U108+AGOSTO!U108+SEPTIEMBRE!U108</f>
        <v>33</v>
      </c>
      <c r="P36" s="278">
        <f>+JULIO!V108+AGOSTO!V108+SEPTIEMBRE!V108</f>
        <v>46</v>
      </c>
      <c r="R36" s="291" t="s">
        <v>71</v>
      </c>
      <c r="S36" s="278">
        <f>+OCTUBRE!U108+NOVIEMBRE!U108+DICIEMBRE!U108</f>
        <v>44</v>
      </c>
      <c r="T36" s="278">
        <f>+OCTUBRE!V108+NOVIEMBRE!V108+DICIEMBRE!V108</f>
        <v>50</v>
      </c>
    </row>
    <row r="37" spans="2:20" x14ac:dyDescent="0.25">
      <c r="B37" s="291" t="s">
        <v>72</v>
      </c>
      <c r="C37" s="278">
        <f t="shared" si="0"/>
        <v>4</v>
      </c>
      <c r="D37" s="278">
        <f t="shared" si="0"/>
        <v>9</v>
      </c>
      <c r="F37" s="291" t="s">
        <v>72</v>
      </c>
      <c r="G37" s="278">
        <f>+ENERO!U109+FEBRERO!U109+MARZO!U109</f>
        <v>4</v>
      </c>
      <c r="H37" s="278">
        <f>+ENERO!V109+FEBRERO!V109+MARZO!V109</f>
        <v>3</v>
      </c>
      <c r="J37" s="291" t="s">
        <v>72</v>
      </c>
      <c r="K37" s="278">
        <f>+ABRIL!U109+MAYO!U109+JUNIO!U109</f>
        <v>0</v>
      </c>
      <c r="L37" s="278">
        <f>+ABRIL!V109+MAYO!V109+JUNIO!V109</f>
        <v>6</v>
      </c>
      <c r="N37" s="291" t="s">
        <v>72</v>
      </c>
      <c r="O37" s="278">
        <f>+JULIO!U109+AGOSTO!U109+SEPTIEMBRE!U109</f>
        <v>0</v>
      </c>
      <c r="P37" s="278">
        <f>+JULIO!V109+AGOSTO!V109+SEPTIEMBRE!V109</f>
        <v>0</v>
      </c>
      <c r="R37" s="291" t="s">
        <v>72</v>
      </c>
      <c r="S37" s="278">
        <f>+OCTUBRE!U109+NOVIEMBRE!U109+DICIEMBRE!U109</f>
        <v>0</v>
      </c>
      <c r="T37" s="278">
        <f>+OCTUBRE!V109+NOVIEMBRE!V109+DICIEMBRE!V109</f>
        <v>0</v>
      </c>
    </row>
    <row r="38" spans="2:20" hidden="1" x14ac:dyDescent="0.25">
      <c r="B38" s="291" t="s">
        <v>73</v>
      </c>
      <c r="C38" s="278">
        <f t="shared" si="0"/>
        <v>0</v>
      </c>
      <c r="D38" s="278">
        <f t="shared" si="0"/>
        <v>0</v>
      </c>
      <c r="F38" s="291" t="s">
        <v>73</v>
      </c>
      <c r="G38" s="278">
        <f>+ENERO!U110+FEBRERO!U110+MARZO!U110</f>
        <v>0</v>
      </c>
      <c r="H38" s="278">
        <f>+ENERO!V110+FEBRERO!V110+MARZO!V110</f>
        <v>0</v>
      </c>
      <c r="J38" s="291" t="s">
        <v>73</v>
      </c>
      <c r="K38" s="278">
        <f>+ABRIL!U110+MAYO!U110+JUNIO!U110</f>
        <v>0</v>
      </c>
      <c r="L38" s="278">
        <f>+ABRIL!V110+MAYO!V110+JUNIO!V110</f>
        <v>0</v>
      </c>
      <c r="N38" s="291" t="s">
        <v>73</v>
      </c>
      <c r="O38" s="278">
        <f>+JULIO!U110+AGOSTO!U110+SEPTIEMBRE!U110</f>
        <v>0</v>
      </c>
      <c r="P38" s="278">
        <f>+JULIO!V110+AGOSTO!V110+SEPTIEMBRE!V110</f>
        <v>0</v>
      </c>
      <c r="R38" s="291" t="s">
        <v>73</v>
      </c>
      <c r="S38" s="278">
        <f>+OCTUBRE!U110+NOVIEMBRE!U110+DICIEMBRE!U110</f>
        <v>0</v>
      </c>
      <c r="T38" s="278">
        <f>+OCTUBRE!V110+NOVIEMBRE!V110+DICIEMBRE!V110</f>
        <v>0</v>
      </c>
    </row>
    <row r="39" spans="2:20" hidden="1" x14ac:dyDescent="0.25">
      <c r="B39" s="292" t="s">
        <v>74</v>
      </c>
      <c r="C39" s="278">
        <f t="shared" si="0"/>
        <v>0</v>
      </c>
      <c r="D39" s="278">
        <f t="shared" si="0"/>
        <v>0</v>
      </c>
      <c r="F39" s="292" t="s">
        <v>74</v>
      </c>
      <c r="G39" s="278">
        <f>+ENERO!U111+FEBRERO!U111+MARZO!U111</f>
        <v>0</v>
      </c>
      <c r="H39" s="278">
        <f>+ENERO!V111+FEBRERO!V111+MARZO!V111</f>
        <v>0</v>
      </c>
      <c r="J39" s="292" t="s">
        <v>74</v>
      </c>
      <c r="K39" s="278">
        <f>+ABRIL!U111+MAYO!U111+JUNIO!U111</f>
        <v>0</v>
      </c>
      <c r="L39" s="278">
        <f>+ABRIL!V111+MAYO!V111+JUNIO!V111</f>
        <v>0</v>
      </c>
      <c r="N39" s="292" t="s">
        <v>74</v>
      </c>
      <c r="O39" s="278">
        <f>+JULIO!U111+AGOSTO!U111+SEPTIEMBRE!U111</f>
        <v>0</v>
      </c>
      <c r="P39" s="278">
        <f>+JULIO!V111+AGOSTO!V111+SEPTIEMBRE!V111</f>
        <v>0</v>
      </c>
      <c r="R39" s="292" t="s">
        <v>74</v>
      </c>
      <c r="S39" s="278">
        <f>+OCTUBRE!U111+NOVIEMBRE!U111+DICIEMBRE!U111</f>
        <v>0</v>
      </c>
      <c r="T39" s="278">
        <f>+OCTUBRE!V111+NOVIEMBRE!V111+DICIEMBRE!V111</f>
        <v>0</v>
      </c>
    </row>
    <row r="40" spans="2:20" hidden="1" x14ac:dyDescent="0.25">
      <c r="B40" s="291" t="s">
        <v>75</v>
      </c>
      <c r="C40" s="278">
        <f t="shared" si="0"/>
        <v>0</v>
      </c>
      <c r="D40" s="278">
        <f t="shared" si="0"/>
        <v>0</v>
      </c>
      <c r="F40" s="291" t="s">
        <v>75</v>
      </c>
      <c r="G40" s="278">
        <f>+ENERO!U112+FEBRERO!U112+MARZO!U112</f>
        <v>0</v>
      </c>
      <c r="H40" s="278">
        <f>+ENERO!V112+FEBRERO!V112+MARZO!V112</f>
        <v>0</v>
      </c>
      <c r="J40" s="291" t="s">
        <v>75</v>
      </c>
      <c r="K40" s="278">
        <f>+ABRIL!U112+MAYO!U112+JUNIO!U112</f>
        <v>0</v>
      </c>
      <c r="L40" s="278">
        <f>+ABRIL!V112+MAYO!V112+JUNIO!V112</f>
        <v>0</v>
      </c>
      <c r="N40" s="291" t="s">
        <v>75</v>
      </c>
      <c r="O40" s="278">
        <f>+JULIO!U112+AGOSTO!U112+SEPTIEMBRE!U112</f>
        <v>0</v>
      </c>
      <c r="P40" s="278">
        <f>+JULIO!V112+AGOSTO!V112+SEPTIEMBRE!V112</f>
        <v>0</v>
      </c>
      <c r="R40" s="291" t="s">
        <v>75</v>
      </c>
      <c r="S40" s="278">
        <f>+OCTUBRE!U112+NOVIEMBRE!U112+DICIEMBRE!U112</f>
        <v>0</v>
      </c>
      <c r="T40" s="278">
        <f>+OCTUBRE!V112+NOVIEMBRE!V112+DICIEMBRE!V112</f>
        <v>0</v>
      </c>
    </row>
    <row r="41" spans="2:20" hidden="1" x14ac:dyDescent="0.25">
      <c r="B41" s="291" t="s">
        <v>76</v>
      </c>
      <c r="C41" s="278">
        <f t="shared" si="0"/>
        <v>0</v>
      </c>
      <c r="D41" s="278">
        <f t="shared" si="0"/>
        <v>0</v>
      </c>
      <c r="F41" s="291" t="s">
        <v>76</v>
      </c>
      <c r="G41" s="278">
        <f>+ENERO!U113+FEBRERO!U113+MARZO!U113</f>
        <v>0</v>
      </c>
      <c r="H41" s="278">
        <f>+ENERO!V113+FEBRERO!V113+MARZO!V113</f>
        <v>0</v>
      </c>
      <c r="J41" s="291" t="s">
        <v>76</v>
      </c>
      <c r="K41" s="278">
        <f>+ABRIL!U113+MAYO!U113+JUNIO!U113</f>
        <v>0</v>
      </c>
      <c r="L41" s="278">
        <f>+ABRIL!V113+MAYO!V113+JUNIO!V113</f>
        <v>0</v>
      </c>
      <c r="N41" s="291" t="s">
        <v>76</v>
      </c>
      <c r="O41" s="278">
        <f>+JULIO!U113+AGOSTO!U113+SEPTIEMBRE!U113</f>
        <v>0</v>
      </c>
      <c r="P41" s="278">
        <f>+JULIO!V113+AGOSTO!V113+SEPTIEMBRE!V113</f>
        <v>0</v>
      </c>
      <c r="R41" s="291" t="s">
        <v>76</v>
      </c>
      <c r="S41" s="278">
        <f>+OCTUBRE!U113+NOVIEMBRE!U113+DICIEMBRE!U113</f>
        <v>0</v>
      </c>
      <c r="T41" s="278">
        <f>+OCTUBRE!V113+NOVIEMBRE!V113+DICIEMBRE!V113</f>
        <v>0</v>
      </c>
    </row>
    <row r="42" spans="2:20" hidden="1" x14ac:dyDescent="0.25">
      <c r="B42" s="291" t="s">
        <v>77</v>
      </c>
      <c r="C42" s="278">
        <f t="shared" si="0"/>
        <v>0</v>
      </c>
      <c r="D42" s="278">
        <f t="shared" si="0"/>
        <v>0</v>
      </c>
      <c r="F42" s="291" t="s">
        <v>77</v>
      </c>
      <c r="G42" s="278">
        <f>+ENERO!U114+FEBRERO!U114+MARZO!U114</f>
        <v>0</v>
      </c>
      <c r="H42" s="278">
        <f>+ENERO!V114+FEBRERO!V114+MARZO!V114</f>
        <v>0</v>
      </c>
      <c r="J42" s="291" t="s">
        <v>77</v>
      </c>
      <c r="K42" s="278">
        <f>+ABRIL!U114+MAYO!U114+JUNIO!U114</f>
        <v>0</v>
      </c>
      <c r="L42" s="278">
        <f>+ABRIL!V114+MAYO!V114+JUNIO!V114</f>
        <v>0</v>
      </c>
      <c r="N42" s="291" t="s">
        <v>77</v>
      </c>
      <c r="O42" s="278">
        <f>+JULIO!U114+AGOSTO!U114+SEPTIEMBRE!U114</f>
        <v>0</v>
      </c>
      <c r="P42" s="278">
        <f>+JULIO!V114+AGOSTO!V114+SEPTIEMBRE!V114</f>
        <v>0</v>
      </c>
      <c r="R42" s="291" t="s">
        <v>77</v>
      </c>
      <c r="S42" s="278">
        <f>+OCTUBRE!U114+NOVIEMBRE!U114+DICIEMBRE!U114</f>
        <v>0</v>
      </c>
      <c r="T42" s="278">
        <f>+OCTUBRE!V114+NOVIEMBRE!V114+DICIEMBRE!V114</f>
        <v>0</v>
      </c>
    </row>
    <row r="43" spans="2:20" hidden="1" x14ac:dyDescent="0.25">
      <c r="B43" s="291" t="s">
        <v>78</v>
      </c>
      <c r="C43" s="278">
        <f t="shared" si="0"/>
        <v>0</v>
      </c>
      <c r="D43" s="278">
        <f t="shared" si="0"/>
        <v>0</v>
      </c>
      <c r="F43" s="291" t="s">
        <v>78</v>
      </c>
      <c r="G43" s="278">
        <f>+ENERO!U115+FEBRERO!U115+MARZO!U115</f>
        <v>0</v>
      </c>
      <c r="H43" s="278">
        <f>+ENERO!V115+FEBRERO!V115+MARZO!V115</f>
        <v>0</v>
      </c>
      <c r="J43" s="291" t="s">
        <v>78</v>
      </c>
      <c r="K43" s="278">
        <f>+ABRIL!U115+MAYO!U115+JUNIO!U115</f>
        <v>0</v>
      </c>
      <c r="L43" s="278">
        <f>+ABRIL!V115+MAYO!V115+JUNIO!V115</f>
        <v>0</v>
      </c>
      <c r="N43" s="291" t="s">
        <v>78</v>
      </c>
      <c r="O43" s="278">
        <f>+JULIO!U115+AGOSTO!U115+SEPTIEMBRE!U115</f>
        <v>0</v>
      </c>
      <c r="P43" s="278">
        <f>+JULIO!V115+AGOSTO!V115+SEPTIEMBRE!V115</f>
        <v>0</v>
      </c>
      <c r="R43" s="291" t="s">
        <v>78</v>
      </c>
      <c r="S43" s="278">
        <f>+OCTUBRE!U115+NOVIEMBRE!U115+DICIEMBRE!U115</f>
        <v>0</v>
      </c>
      <c r="T43" s="278">
        <f>+OCTUBRE!V115+NOVIEMBRE!V115+DICIEMBRE!V115</f>
        <v>0</v>
      </c>
    </row>
    <row r="44" spans="2:20" x14ac:dyDescent="0.25">
      <c r="B44" s="291" t="s">
        <v>79</v>
      </c>
      <c r="C44" s="278">
        <f t="shared" si="0"/>
        <v>12</v>
      </c>
      <c r="D44" s="278">
        <f t="shared" si="0"/>
        <v>20</v>
      </c>
      <c r="F44" s="291" t="s">
        <v>79</v>
      </c>
      <c r="G44" s="278">
        <f>+ENERO!U116+FEBRERO!U116+MARZO!U116</f>
        <v>0</v>
      </c>
      <c r="H44" s="278">
        <f>+ENERO!V116+FEBRERO!V116+MARZO!V116</f>
        <v>0</v>
      </c>
      <c r="J44" s="291" t="s">
        <v>79</v>
      </c>
      <c r="K44" s="278">
        <f>+ABRIL!U116+MAYO!U116+JUNIO!U116</f>
        <v>3</v>
      </c>
      <c r="L44" s="278">
        <f>+ABRIL!V116+MAYO!V116+JUNIO!V116</f>
        <v>13</v>
      </c>
      <c r="N44" s="291" t="s">
        <v>79</v>
      </c>
      <c r="O44" s="278">
        <f>+JULIO!U116+AGOSTO!U116+SEPTIEMBRE!U116</f>
        <v>6</v>
      </c>
      <c r="P44" s="278">
        <f>+JULIO!V116+AGOSTO!V116+SEPTIEMBRE!V116</f>
        <v>6</v>
      </c>
      <c r="R44" s="291" t="s">
        <v>79</v>
      </c>
      <c r="S44" s="278">
        <f>+OCTUBRE!U116+NOVIEMBRE!U116+DICIEMBRE!U116</f>
        <v>3</v>
      </c>
      <c r="T44" s="278">
        <f>+OCTUBRE!V116+NOVIEMBRE!V116+DICIEMBRE!V116</f>
        <v>1</v>
      </c>
    </row>
    <row r="45" spans="2:20" hidden="1" x14ac:dyDescent="0.25">
      <c r="B45" s="291" t="s">
        <v>80</v>
      </c>
      <c r="C45" s="278">
        <f t="shared" si="0"/>
        <v>0</v>
      </c>
      <c r="D45" s="278">
        <f t="shared" si="0"/>
        <v>0</v>
      </c>
      <c r="F45" s="291" t="s">
        <v>80</v>
      </c>
      <c r="G45" s="278">
        <f>+ENERO!U117+FEBRERO!U117+MARZO!U117</f>
        <v>0</v>
      </c>
      <c r="H45" s="278">
        <f>+ENERO!V117+FEBRERO!V117+MARZO!V117</f>
        <v>0</v>
      </c>
      <c r="J45" s="291" t="s">
        <v>80</v>
      </c>
      <c r="K45" s="278">
        <f>+ABRIL!U117+MAYO!U117+JUNIO!U117</f>
        <v>0</v>
      </c>
      <c r="L45" s="278">
        <f>+ABRIL!V117+MAYO!V117+JUNIO!V117</f>
        <v>0</v>
      </c>
      <c r="N45" s="291" t="s">
        <v>80</v>
      </c>
      <c r="O45" s="278">
        <f>+JULIO!U117+AGOSTO!U117+SEPTIEMBRE!U117</f>
        <v>0</v>
      </c>
      <c r="P45" s="278">
        <f>+JULIO!V117+AGOSTO!V117+SEPTIEMBRE!V117</f>
        <v>0</v>
      </c>
      <c r="R45" s="291" t="s">
        <v>80</v>
      </c>
      <c r="S45" s="278">
        <f>+OCTUBRE!U117+NOVIEMBRE!U117+DICIEMBRE!U117</f>
        <v>0</v>
      </c>
      <c r="T45" s="278">
        <f>+OCTUBRE!V117+NOVIEMBRE!V117+DICIEMBRE!V117</f>
        <v>0</v>
      </c>
    </row>
    <row r="46" spans="2:20" hidden="1" x14ac:dyDescent="0.25">
      <c r="B46" s="291" t="s">
        <v>81</v>
      </c>
      <c r="C46" s="278">
        <f t="shared" si="0"/>
        <v>0</v>
      </c>
      <c r="D46" s="278">
        <f t="shared" si="0"/>
        <v>0</v>
      </c>
      <c r="F46" s="291" t="s">
        <v>81</v>
      </c>
      <c r="G46" s="278">
        <f>+ENERO!U118+FEBRERO!U118+MARZO!U118</f>
        <v>0</v>
      </c>
      <c r="H46" s="278">
        <f>+ENERO!V118+FEBRERO!V118+MARZO!V118</f>
        <v>0</v>
      </c>
      <c r="J46" s="291" t="s">
        <v>81</v>
      </c>
      <c r="K46" s="278">
        <f>+ABRIL!U118+MAYO!U118+JUNIO!U118</f>
        <v>0</v>
      </c>
      <c r="L46" s="278">
        <f>+ABRIL!V118+MAYO!V118+JUNIO!V118</f>
        <v>0</v>
      </c>
      <c r="N46" s="291" t="s">
        <v>81</v>
      </c>
      <c r="O46" s="278">
        <f>+JULIO!U118+AGOSTO!U118+SEPTIEMBRE!U118</f>
        <v>0</v>
      </c>
      <c r="P46" s="278">
        <f>+JULIO!V118+AGOSTO!V118+SEPTIEMBRE!V118</f>
        <v>0</v>
      </c>
      <c r="R46" s="291" t="s">
        <v>81</v>
      </c>
      <c r="S46" s="278">
        <f>+OCTUBRE!U118+NOVIEMBRE!U118+DICIEMBRE!U118</f>
        <v>0</v>
      </c>
      <c r="T46" s="278">
        <f>+OCTUBRE!V118+NOVIEMBRE!V118+DICIEMBRE!V118</f>
        <v>0</v>
      </c>
    </row>
    <row r="47" spans="2:20" x14ac:dyDescent="0.25">
      <c r="B47" s="291" t="s">
        <v>82</v>
      </c>
      <c r="C47" s="278">
        <f t="shared" si="0"/>
        <v>26</v>
      </c>
      <c r="D47" s="278">
        <f t="shared" si="0"/>
        <v>57</v>
      </c>
      <c r="F47" s="291" t="s">
        <v>82</v>
      </c>
      <c r="G47" s="278">
        <f>+ENERO!U119+FEBRERO!U119+MARZO!U119</f>
        <v>6</v>
      </c>
      <c r="H47" s="278">
        <f>+ENERO!V119+FEBRERO!V119+MARZO!V119</f>
        <v>13</v>
      </c>
      <c r="J47" s="291" t="s">
        <v>82</v>
      </c>
      <c r="K47" s="278">
        <f>+ABRIL!U119+MAYO!U119+JUNIO!U119</f>
        <v>1</v>
      </c>
      <c r="L47" s="278">
        <f>+ABRIL!V119+MAYO!V119+JUNIO!V119</f>
        <v>19</v>
      </c>
      <c r="N47" s="291" t="s">
        <v>82</v>
      </c>
      <c r="O47" s="278">
        <f>+JULIO!U119+AGOSTO!U119+SEPTIEMBRE!U119</f>
        <v>10</v>
      </c>
      <c r="P47" s="278">
        <f>+JULIO!V119+AGOSTO!V119+SEPTIEMBRE!V119</f>
        <v>19</v>
      </c>
      <c r="R47" s="291" t="s">
        <v>82</v>
      </c>
      <c r="S47" s="278">
        <f>+OCTUBRE!U119+NOVIEMBRE!U119+DICIEMBRE!U119</f>
        <v>9</v>
      </c>
      <c r="T47" s="278">
        <f>+OCTUBRE!V119+NOVIEMBRE!V119+DICIEMBRE!V119</f>
        <v>6</v>
      </c>
    </row>
    <row r="48" spans="2:20" x14ac:dyDescent="0.25">
      <c r="B48" s="292" t="s">
        <v>83</v>
      </c>
      <c r="C48" s="278">
        <f t="shared" si="0"/>
        <v>133</v>
      </c>
      <c r="D48" s="278">
        <f t="shared" si="0"/>
        <v>148</v>
      </c>
      <c r="F48" s="292" t="s">
        <v>83</v>
      </c>
      <c r="G48" s="278">
        <f>+ENERO!U120+FEBRERO!U120+MARZO!U120</f>
        <v>68</v>
      </c>
      <c r="H48" s="278">
        <f>+ENERO!V120+FEBRERO!V120+MARZO!V120</f>
        <v>33</v>
      </c>
      <c r="J48" s="292" t="s">
        <v>83</v>
      </c>
      <c r="K48" s="278">
        <f>+ABRIL!U120+MAYO!U120+JUNIO!U120</f>
        <v>23</v>
      </c>
      <c r="L48" s="278">
        <f>+ABRIL!V120+MAYO!V120+JUNIO!V120</f>
        <v>26</v>
      </c>
      <c r="N48" s="292" t="s">
        <v>83</v>
      </c>
      <c r="O48" s="278">
        <f>+JULIO!U120+AGOSTO!U120+SEPTIEMBRE!U120</f>
        <v>25</v>
      </c>
      <c r="P48" s="278">
        <f>+JULIO!V120+AGOSTO!V120+SEPTIEMBRE!V120</f>
        <v>57</v>
      </c>
      <c r="R48" s="292" t="s">
        <v>83</v>
      </c>
      <c r="S48" s="278">
        <f>+OCTUBRE!U120+NOVIEMBRE!U120+DICIEMBRE!U120</f>
        <v>17</v>
      </c>
      <c r="T48" s="278">
        <f>+OCTUBRE!V120+NOVIEMBRE!V120+DICIEMBRE!V120</f>
        <v>32</v>
      </c>
    </row>
    <row r="49" spans="2:20" ht="22.5" x14ac:dyDescent="0.25">
      <c r="B49" s="292" t="s">
        <v>84</v>
      </c>
      <c r="C49" s="278">
        <f t="shared" si="0"/>
        <v>3</v>
      </c>
      <c r="D49" s="278">
        <f t="shared" si="0"/>
        <v>1</v>
      </c>
      <c r="F49" s="292" t="s">
        <v>84</v>
      </c>
      <c r="G49" s="278">
        <f>+ENERO!U121+FEBRERO!U121+MARZO!U121</f>
        <v>3</v>
      </c>
      <c r="H49" s="278">
        <f>+ENERO!V121+FEBRERO!V121+MARZO!V121</f>
        <v>1</v>
      </c>
      <c r="J49" s="292" t="s">
        <v>84</v>
      </c>
      <c r="K49" s="278">
        <f>+ABRIL!U121+MAYO!U121+JUNIO!U121</f>
        <v>0</v>
      </c>
      <c r="L49" s="278">
        <f>+ABRIL!V121+MAYO!V121+JUNIO!V121</f>
        <v>0</v>
      </c>
      <c r="N49" s="292" t="s">
        <v>84</v>
      </c>
      <c r="O49" s="278">
        <f>+JULIO!U121+AGOSTO!U121+SEPTIEMBRE!U121</f>
        <v>0</v>
      </c>
      <c r="P49" s="278">
        <f>+JULIO!V121+AGOSTO!V121+SEPTIEMBRE!V121</f>
        <v>0</v>
      </c>
      <c r="R49" s="292" t="s">
        <v>84</v>
      </c>
      <c r="S49" s="278">
        <f>+OCTUBRE!U121+NOVIEMBRE!U121+DICIEMBRE!U121</f>
        <v>0</v>
      </c>
      <c r="T49" s="278">
        <f>+OCTUBRE!V121+NOVIEMBRE!V121+DICIEMBRE!V121</f>
        <v>0</v>
      </c>
    </row>
    <row r="50" spans="2:20" x14ac:dyDescent="0.25">
      <c r="B50" s="292" t="s">
        <v>85</v>
      </c>
      <c r="C50" s="278">
        <f t="shared" si="0"/>
        <v>468</v>
      </c>
      <c r="D50" s="278">
        <f t="shared" si="0"/>
        <v>433</v>
      </c>
      <c r="F50" s="292" t="s">
        <v>85</v>
      </c>
      <c r="G50" s="278">
        <f>+ENERO!U122+FEBRERO!U122+MARZO!U122</f>
        <v>117</v>
      </c>
      <c r="H50" s="278">
        <f>+ENERO!V122+FEBRERO!V122+MARZO!V122</f>
        <v>122</v>
      </c>
      <c r="J50" s="292" t="s">
        <v>85</v>
      </c>
      <c r="K50" s="278">
        <f>+ABRIL!U122+MAYO!U122+JUNIO!U122</f>
        <v>94</v>
      </c>
      <c r="L50" s="278">
        <f>+ABRIL!V122+MAYO!V122+JUNIO!V122</f>
        <v>108</v>
      </c>
      <c r="N50" s="292" t="s">
        <v>85</v>
      </c>
      <c r="O50" s="278">
        <f>+JULIO!U122+AGOSTO!U122+SEPTIEMBRE!U122</f>
        <v>133</v>
      </c>
      <c r="P50" s="278">
        <f>+JULIO!V122+AGOSTO!V122+SEPTIEMBRE!V122</f>
        <v>126</v>
      </c>
      <c r="R50" s="292" t="s">
        <v>85</v>
      </c>
      <c r="S50" s="278">
        <f>+OCTUBRE!U122+NOVIEMBRE!U122+DICIEMBRE!U122</f>
        <v>124</v>
      </c>
      <c r="T50" s="278">
        <f>+OCTUBRE!V122+NOVIEMBRE!V122+DICIEMBRE!V122</f>
        <v>77</v>
      </c>
    </row>
    <row r="51" spans="2:20" x14ac:dyDescent="0.25">
      <c r="B51" s="291" t="s">
        <v>86</v>
      </c>
      <c r="C51" s="278">
        <f t="shared" si="0"/>
        <v>210</v>
      </c>
      <c r="D51" s="278">
        <f t="shared" si="0"/>
        <v>90</v>
      </c>
      <c r="F51" s="291" t="s">
        <v>86</v>
      </c>
      <c r="G51" s="278">
        <f>+ENERO!U123+FEBRERO!U123+MARZO!U123</f>
        <v>73</v>
      </c>
      <c r="H51" s="278">
        <f>+ENERO!V123+FEBRERO!V123+MARZO!V123</f>
        <v>20</v>
      </c>
      <c r="J51" s="291" t="s">
        <v>86</v>
      </c>
      <c r="K51" s="278">
        <f>+ABRIL!U123+MAYO!U123+JUNIO!U123</f>
        <v>67</v>
      </c>
      <c r="L51" s="278">
        <f>+ABRIL!V123+MAYO!V123+JUNIO!V123</f>
        <v>24</v>
      </c>
      <c r="N51" s="291" t="s">
        <v>86</v>
      </c>
      <c r="O51" s="278">
        <f>+JULIO!U123+AGOSTO!U123+SEPTIEMBRE!U123</f>
        <v>57</v>
      </c>
      <c r="P51" s="278">
        <f>+JULIO!V123+AGOSTO!V123+SEPTIEMBRE!V123</f>
        <v>28</v>
      </c>
      <c r="R51" s="291" t="s">
        <v>86</v>
      </c>
      <c r="S51" s="278">
        <f>+OCTUBRE!U123+NOVIEMBRE!U123+DICIEMBRE!U123</f>
        <v>13</v>
      </c>
      <c r="T51" s="278">
        <f>+OCTUBRE!V123+NOVIEMBRE!V123+DICIEMBRE!V123</f>
        <v>18</v>
      </c>
    </row>
    <row r="52" spans="2:20" x14ac:dyDescent="0.25">
      <c r="B52" s="291" t="s">
        <v>87</v>
      </c>
      <c r="C52" s="278">
        <f t="shared" si="0"/>
        <v>112</v>
      </c>
      <c r="D52" s="278">
        <f t="shared" si="0"/>
        <v>232</v>
      </c>
      <c r="F52" s="291" t="s">
        <v>87</v>
      </c>
      <c r="G52" s="278">
        <f>+ENERO!U124+FEBRERO!U124+MARZO!U124</f>
        <v>14</v>
      </c>
      <c r="H52" s="278">
        <f>+ENERO!V124+FEBRERO!V124+MARZO!V124</f>
        <v>29</v>
      </c>
      <c r="J52" s="291" t="s">
        <v>87</v>
      </c>
      <c r="K52" s="278">
        <f>+ABRIL!U124+MAYO!U124+JUNIO!U124</f>
        <v>31</v>
      </c>
      <c r="L52" s="278">
        <f>+ABRIL!V124+MAYO!V124+JUNIO!V124</f>
        <v>69</v>
      </c>
      <c r="N52" s="291" t="s">
        <v>87</v>
      </c>
      <c r="O52" s="278">
        <f>+JULIO!U124+AGOSTO!U124+SEPTIEMBRE!U124</f>
        <v>45</v>
      </c>
      <c r="P52" s="278">
        <f>+JULIO!V124+AGOSTO!V124+SEPTIEMBRE!V124</f>
        <v>69</v>
      </c>
      <c r="R52" s="291" t="s">
        <v>87</v>
      </c>
      <c r="S52" s="278">
        <f>+OCTUBRE!U124+NOVIEMBRE!U124+DICIEMBRE!U124</f>
        <v>22</v>
      </c>
      <c r="T52" s="278">
        <f>+OCTUBRE!V124+NOVIEMBRE!V124+DICIEMBRE!V124</f>
        <v>65</v>
      </c>
    </row>
    <row r="53" spans="2:20" hidden="1" x14ac:dyDescent="0.25">
      <c r="B53" s="291" t="s">
        <v>88</v>
      </c>
      <c r="C53" s="278">
        <f t="shared" si="0"/>
        <v>0</v>
      </c>
      <c r="D53" s="278">
        <f t="shared" si="0"/>
        <v>0</v>
      </c>
      <c r="F53" s="291" t="s">
        <v>88</v>
      </c>
      <c r="G53" s="278">
        <f>+ENERO!U125+FEBRERO!U125+MARZO!U125</f>
        <v>0</v>
      </c>
      <c r="H53" s="278">
        <f>+ENERO!V125+FEBRERO!V125+MARZO!V125</f>
        <v>0</v>
      </c>
      <c r="J53" s="291" t="s">
        <v>88</v>
      </c>
      <c r="K53" s="278">
        <f>+ABRIL!U125+MAYO!U125+JUNIO!U125</f>
        <v>0</v>
      </c>
      <c r="L53" s="278">
        <f>+ABRIL!V125+MAYO!V125+JUNIO!V125</f>
        <v>0</v>
      </c>
      <c r="N53" s="291" t="s">
        <v>88</v>
      </c>
      <c r="O53" s="278">
        <f>+JULIO!U125+AGOSTO!U125+SEPTIEMBRE!U125</f>
        <v>0</v>
      </c>
      <c r="P53" s="278">
        <f>+JULIO!V125+AGOSTO!V125+SEPTIEMBRE!V125</f>
        <v>0</v>
      </c>
      <c r="R53" s="291" t="s">
        <v>88</v>
      </c>
      <c r="S53" s="278">
        <f>+OCTUBRE!U125+NOVIEMBRE!U125+DICIEMBRE!U125</f>
        <v>0</v>
      </c>
      <c r="T53" s="278">
        <f>+OCTUBRE!V125+NOVIEMBRE!V125+DICIEMBRE!V125</f>
        <v>0</v>
      </c>
    </row>
    <row r="54" spans="2:20" x14ac:dyDescent="0.25">
      <c r="B54" s="291" t="s">
        <v>89</v>
      </c>
      <c r="C54" s="278">
        <f t="shared" si="0"/>
        <v>352</v>
      </c>
      <c r="D54" s="278">
        <f t="shared" si="0"/>
        <v>516</v>
      </c>
      <c r="F54" s="291" t="s">
        <v>89</v>
      </c>
      <c r="G54" s="278">
        <f>+ENERO!U126+FEBRERO!U126+MARZO!U126</f>
        <v>87</v>
      </c>
      <c r="H54" s="278">
        <f>+ENERO!V126+FEBRERO!V126+MARZO!V126</f>
        <v>158</v>
      </c>
      <c r="J54" s="291" t="s">
        <v>89</v>
      </c>
      <c r="K54" s="278">
        <f>+ABRIL!U126+MAYO!U126+JUNIO!U126</f>
        <v>76</v>
      </c>
      <c r="L54" s="278">
        <f>+ABRIL!V126+MAYO!V126+JUNIO!V126</f>
        <v>103</v>
      </c>
      <c r="N54" s="291" t="s">
        <v>89</v>
      </c>
      <c r="O54" s="278">
        <f>+JULIO!U126+AGOSTO!U126+SEPTIEMBRE!U126</f>
        <v>103</v>
      </c>
      <c r="P54" s="278">
        <f>+JULIO!V126+AGOSTO!V126+SEPTIEMBRE!V126</f>
        <v>138</v>
      </c>
      <c r="R54" s="291" t="s">
        <v>89</v>
      </c>
      <c r="S54" s="278">
        <f>+OCTUBRE!U126+NOVIEMBRE!U126+DICIEMBRE!U126</f>
        <v>86</v>
      </c>
      <c r="T54" s="278">
        <f>+OCTUBRE!V126+NOVIEMBRE!V126+DICIEMBRE!V126</f>
        <v>117</v>
      </c>
    </row>
    <row r="55" spans="2:20" hidden="1" x14ac:dyDescent="0.25">
      <c r="B55" s="291" t="s">
        <v>90</v>
      </c>
      <c r="C55" s="278">
        <f t="shared" si="0"/>
        <v>0</v>
      </c>
      <c r="D55" s="278">
        <f t="shared" si="0"/>
        <v>0</v>
      </c>
      <c r="F55" s="291" t="s">
        <v>90</v>
      </c>
      <c r="G55" s="278">
        <f>+ENERO!U127+FEBRERO!U127+MARZO!U127</f>
        <v>0</v>
      </c>
      <c r="H55" s="278">
        <f>+ENERO!V127+FEBRERO!V127+MARZO!V127</f>
        <v>0</v>
      </c>
      <c r="J55" s="291" t="s">
        <v>90</v>
      </c>
      <c r="K55" s="278">
        <f>+ABRIL!U127+MAYO!U127+JUNIO!U127</f>
        <v>0</v>
      </c>
      <c r="L55" s="278">
        <f>+ABRIL!V127+MAYO!V127+JUNIO!V127</f>
        <v>0</v>
      </c>
      <c r="N55" s="291" t="s">
        <v>90</v>
      </c>
      <c r="O55" s="278">
        <f>+JULIO!U127+AGOSTO!U127+SEPTIEMBRE!U127</f>
        <v>0</v>
      </c>
      <c r="P55" s="278">
        <f>+JULIO!V127+AGOSTO!V127+SEPTIEMBRE!V127</f>
        <v>0</v>
      </c>
      <c r="R55" s="291" t="s">
        <v>90</v>
      </c>
      <c r="S55" s="278">
        <f>+OCTUBRE!U127+NOVIEMBRE!U127+DICIEMBRE!U127</f>
        <v>0</v>
      </c>
      <c r="T55" s="278">
        <f>+OCTUBRE!V127+NOVIEMBRE!V127+DICIEMBRE!V127</f>
        <v>0</v>
      </c>
    </row>
    <row r="56" spans="2:20" x14ac:dyDescent="0.25">
      <c r="B56" s="291" t="s">
        <v>91</v>
      </c>
      <c r="C56" s="278">
        <f t="shared" si="0"/>
        <v>48</v>
      </c>
      <c r="D56" s="278">
        <f t="shared" si="0"/>
        <v>64</v>
      </c>
      <c r="F56" s="291" t="s">
        <v>91</v>
      </c>
      <c r="G56" s="278">
        <f>+ENERO!U128+FEBRERO!U128+MARZO!U128</f>
        <v>9</v>
      </c>
      <c r="H56" s="278">
        <f>+ENERO!V128+FEBRERO!V128+MARZO!V128</f>
        <v>11</v>
      </c>
      <c r="J56" s="291" t="s">
        <v>91</v>
      </c>
      <c r="K56" s="278">
        <f>+ABRIL!U128+MAYO!U128+JUNIO!U128</f>
        <v>11</v>
      </c>
      <c r="L56" s="278">
        <f>+ABRIL!V128+MAYO!V128+JUNIO!V128</f>
        <v>15</v>
      </c>
      <c r="N56" s="291" t="s">
        <v>91</v>
      </c>
      <c r="O56" s="278">
        <f>+JULIO!U128+AGOSTO!U128+SEPTIEMBRE!U128</f>
        <v>17</v>
      </c>
      <c r="P56" s="278">
        <f>+JULIO!V128+AGOSTO!V128+SEPTIEMBRE!V128</f>
        <v>24</v>
      </c>
      <c r="R56" s="291" t="s">
        <v>91</v>
      </c>
      <c r="S56" s="278">
        <f>+OCTUBRE!U128+NOVIEMBRE!U128+DICIEMBRE!U128</f>
        <v>11</v>
      </c>
      <c r="T56" s="278">
        <f>+OCTUBRE!V128+NOVIEMBRE!V128+DICIEMBRE!V128</f>
        <v>14</v>
      </c>
    </row>
    <row r="57" spans="2:20" hidden="1" x14ac:dyDescent="0.25">
      <c r="B57" s="291" t="s">
        <v>92</v>
      </c>
      <c r="C57" s="278">
        <f t="shared" si="0"/>
        <v>0</v>
      </c>
      <c r="D57" s="278">
        <f t="shared" si="0"/>
        <v>0</v>
      </c>
      <c r="F57" s="291" t="s">
        <v>92</v>
      </c>
      <c r="G57" s="278">
        <f>+ENERO!U129+FEBRERO!U129+MARZO!U129</f>
        <v>0</v>
      </c>
      <c r="H57" s="278">
        <f>+ENERO!V129+FEBRERO!V129+MARZO!V129</f>
        <v>0</v>
      </c>
      <c r="J57" s="291" t="s">
        <v>92</v>
      </c>
      <c r="K57" s="278">
        <f>+ABRIL!U129+MAYO!U129+JUNIO!U129</f>
        <v>0</v>
      </c>
      <c r="L57" s="278">
        <f>+ABRIL!V129+MAYO!V129+JUNIO!V129</f>
        <v>0</v>
      </c>
      <c r="N57" s="291" t="s">
        <v>92</v>
      </c>
      <c r="O57" s="278">
        <f>+JULIO!U129+AGOSTO!U129+SEPTIEMBRE!U129</f>
        <v>0</v>
      </c>
      <c r="P57" s="278">
        <f>+JULIO!V129+AGOSTO!V129+SEPTIEMBRE!V129</f>
        <v>0</v>
      </c>
      <c r="R57" s="291" t="s">
        <v>92</v>
      </c>
      <c r="S57" s="278">
        <f>+OCTUBRE!U129+NOVIEMBRE!U129+DICIEMBRE!U129</f>
        <v>0</v>
      </c>
      <c r="T57" s="278">
        <f>+OCTUBRE!V129+NOVIEMBRE!V129+DICIEMBRE!V129</f>
        <v>0</v>
      </c>
    </row>
    <row r="58" spans="2:20" hidden="1" x14ac:dyDescent="0.25">
      <c r="B58" s="291" t="s">
        <v>93</v>
      </c>
      <c r="C58" s="278">
        <f t="shared" si="0"/>
        <v>0</v>
      </c>
      <c r="D58" s="278">
        <f t="shared" si="0"/>
        <v>0</v>
      </c>
      <c r="F58" s="291" t="s">
        <v>93</v>
      </c>
      <c r="G58" s="278">
        <f>+ENERO!U130+FEBRERO!U130+MARZO!U130</f>
        <v>0</v>
      </c>
      <c r="H58" s="278">
        <f>+ENERO!V130+FEBRERO!V130+MARZO!V130</f>
        <v>0</v>
      </c>
      <c r="J58" s="291" t="s">
        <v>93</v>
      </c>
      <c r="K58" s="278">
        <f>+ABRIL!U130+MAYO!U130+JUNIO!U130</f>
        <v>0</v>
      </c>
      <c r="L58" s="278">
        <f>+ABRIL!V130+MAYO!V130+JUNIO!V130</f>
        <v>0</v>
      </c>
      <c r="N58" s="291" t="s">
        <v>93</v>
      </c>
      <c r="O58" s="278">
        <f>+JULIO!U130+AGOSTO!U130+SEPTIEMBRE!U130</f>
        <v>0</v>
      </c>
      <c r="P58" s="278">
        <f>+JULIO!V130+AGOSTO!V130+SEPTIEMBRE!V130</f>
        <v>0</v>
      </c>
      <c r="R58" s="291" t="s">
        <v>93</v>
      </c>
      <c r="S58" s="278">
        <f>+OCTUBRE!U130+NOVIEMBRE!U130+DICIEMBRE!U130</f>
        <v>0</v>
      </c>
      <c r="T58" s="278">
        <f>+OCTUBRE!V130+NOVIEMBRE!V130+DICIEMBRE!V130</f>
        <v>0</v>
      </c>
    </row>
    <row r="59" spans="2:20" hidden="1" x14ac:dyDescent="0.25">
      <c r="B59" s="291" t="s">
        <v>94</v>
      </c>
      <c r="C59" s="278">
        <f t="shared" si="0"/>
        <v>0</v>
      </c>
      <c r="D59" s="278">
        <f t="shared" si="0"/>
        <v>0</v>
      </c>
      <c r="F59" s="291" t="s">
        <v>94</v>
      </c>
      <c r="G59" s="278">
        <f>+ENERO!U131+FEBRERO!U131+MARZO!U131</f>
        <v>0</v>
      </c>
      <c r="H59" s="278">
        <f>+ENERO!V131+FEBRERO!V131+MARZO!V131</f>
        <v>0</v>
      </c>
      <c r="J59" s="291" t="s">
        <v>94</v>
      </c>
      <c r="K59" s="278">
        <f>+ABRIL!U131+MAYO!U131+JUNIO!U131</f>
        <v>0</v>
      </c>
      <c r="L59" s="278">
        <f>+ABRIL!V131+MAYO!V131+JUNIO!V131</f>
        <v>0</v>
      </c>
      <c r="N59" s="291" t="s">
        <v>94</v>
      </c>
      <c r="O59" s="278">
        <f>+JULIO!U131+AGOSTO!U131+SEPTIEMBRE!U131</f>
        <v>0</v>
      </c>
      <c r="P59" s="278">
        <f>+JULIO!V131+AGOSTO!V131+SEPTIEMBRE!V131</f>
        <v>0</v>
      </c>
      <c r="R59" s="291" t="s">
        <v>94</v>
      </c>
      <c r="S59" s="278">
        <f>+OCTUBRE!U131+NOVIEMBRE!U131+DICIEMBRE!U131</f>
        <v>0</v>
      </c>
      <c r="T59" s="278">
        <f>+OCTUBRE!V131+NOVIEMBRE!V131+DICIEMBRE!V131</f>
        <v>0</v>
      </c>
    </row>
    <row r="60" spans="2:20" hidden="1" x14ac:dyDescent="0.25">
      <c r="B60" s="291" t="s">
        <v>95</v>
      </c>
      <c r="C60" s="278">
        <f t="shared" si="0"/>
        <v>0</v>
      </c>
      <c r="D60" s="278">
        <f t="shared" si="0"/>
        <v>0</v>
      </c>
      <c r="F60" s="291" t="s">
        <v>95</v>
      </c>
      <c r="G60" s="278">
        <f>+ENERO!U132+FEBRERO!U132+MARZO!U132</f>
        <v>0</v>
      </c>
      <c r="H60" s="278">
        <f>+ENERO!V132+FEBRERO!V132+MARZO!V132</f>
        <v>0</v>
      </c>
      <c r="J60" s="291" t="s">
        <v>95</v>
      </c>
      <c r="K60" s="278">
        <f>+ABRIL!U132+MAYO!U132+JUNIO!U132</f>
        <v>0</v>
      </c>
      <c r="L60" s="278">
        <f>+ABRIL!V132+MAYO!V132+JUNIO!V132</f>
        <v>0</v>
      </c>
      <c r="N60" s="291" t="s">
        <v>95</v>
      </c>
      <c r="O60" s="278">
        <f>+JULIO!U132+AGOSTO!U132+SEPTIEMBRE!U132</f>
        <v>0</v>
      </c>
      <c r="P60" s="278">
        <f>+JULIO!V132+AGOSTO!V132+SEPTIEMBRE!V132</f>
        <v>0</v>
      </c>
      <c r="R60" s="291" t="s">
        <v>95</v>
      </c>
      <c r="S60" s="278">
        <f>+OCTUBRE!U132+NOVIEMBRE!U132+DICIEMBRE!U132</f>
        <v>0</v>
      </c>
      <c r="T60" s="278">
        <f>+OCTUBRE!V132+NOVIEMBRE!V132+DICIEMBRE!V132</f>
        <v>0</v>
      </c>
    </row>
    <row r="61" spans="2:20" hidden="1" x14ac:dyDescent="0.25">
      <c r="B61" s="291" t="s">
        <v>96</v>
      </c>
      <c r="C61" s="278">
        <f t="shared" si="0"/>
        <v>0</v>
      </c>
      <c r="D61" s="278">
        <f t="shared" si="0"/>
        <v>0</v>
      </c>
      <c r="F61" s="291" t="s">
        <v>96</v>
      </c>
      <c r="G61" s="278">
        <f>+ENERO!U133+FEBRERO!U133+MARZO!U133</f>
        <v>0</v>
      </c>
      <c r="H61" s="278">
        <f>+ENERO!V133+FEBRERO!V133+MARZO!V133</f>
        <v>0</v>
      </c>
      <c r="J61" s="291" t="s">
        <v>96</v>
      </c>
      <c r="K61" s="278">
        <f>+ABRIL!U133+MAYO!U133+JUNIO!U133</f>
        <v>0</v>
      </c>
      <c r="L61" s="278">
        <f>+ABRIL!V133+MAYO!V133+JUNIO!V133</f>
        <v>0</v>
      </c>
      <c r="N61" s="291" t="s">
        <v>96</v>
      </c>
      <c r="O61" s="278">
        <f>+JULIO!U133+AGOSTO!U133+SEPTIEMBRE!U133</f>
        <v>0</v>
      </c>
      <c r="P61" s="278">
        <f>+JULIO!V133+AGOSTO!V133+SEPTIEMBRE!V133</f>
        <v>0</v>
      </c>
      <c r="R61" s="291" t="s">
        <v>96</v>
      </c>
      <c r="S61" s="278">
        <f>+OCTUBRE!U133+NOVIEMBRE!U133+DICIEMBRE!U133</f>
        <v>0</v>
      </c>
      <c r="T61" s="278">
        <f>+OCTUBRE!V133+NOVIEMBRE!V133+DICIEMBRE!V133</f>
        <v>0</v>
      </c>
    </row>
    <row r="62" spans="2:20" hidden="1" x14ac:dyDescent="0.25">
      <c r="B62" s="291" t="s">
        <v>97</v>
      </c>
      <c r="C62" s="278">
        <f t="shared" si="0"/>
        <v>0</v>
      </c>
      <c r="D62" s="278">
        <f t="shared" si="0"/>
        <v>0</v>
      </c>
      <c r="F62" s="291" t="s">
        <v>97</v>
      </c>
      <c r="G62" s="278">
        <f>+ENERO!U134+FEBRERO!U134+MARZO!U134</f>
        <v>0</v>
      </c>
      <c r="H62" s="278">
        <f>+ENERO!V134+FEBRERO!V134+MARZO!V134</f>
        <v>0</v>
      </c>
      <c r="J62" s="291" t="s">
        <v>97</v>
      </c>
      <c r="K62" s="278">
        <f>+ABRIL!U134+MAYO!U134+JUNIO!U134</f>
        <v>0</v>
      </c>
      <c r="L62" s="278">
        <f>+ABRIL!V134+MAYO!V134+JUNIO!V134</f>
        <v>0</v>
      </c>
      <c r="N62" s="291" t="s">
        <v>97</v>
      </c>
      <c r="O62" s="278">
        <f>+JULIO!U134+AGOSTO!U134+SEPTIEMBRE!U134</f>
        <v>0</v>
      </c>
      <c r="P62" s="278">
        <f>+JULIO!V134+AGOSTO!V134+SEPTIEMBRE!V134</f>
        <v>0</v>
      </c>
      <c r="R62" s="291" t="s">
        <v>97</v>
      </c>
      <c r="S62" s="278">
        <f>+OCTUBRE!U134+NOVIEMBRE!U134+DICIEMBRE!U134</f>
        <v>0</v>
      </c>
      <c r="T62" s="278">
        <f>+OCTUBRE!V134+NOVIEMBRE!V134+DICIEMBRE!V134</f>
        <v>0</v>
      </c>
    </row>
    <row r="63" spans="2:20" hidden="1" x14ac:dyDescent="0.25">
      <c r="B63" s="291" t="s">
        <v>98</v>
      </c>
      <c r="C63" s="278">
        <f t="shared" si="0"/>
        <v>0</v>
      </c>
      <c r="D63" s="278">
        <f t="shared" si="0"/>
        <v>0</v>
      </c>
      <c r="F63" s="291" t="s">
        <v>98</v>
      </c>
      <c r="G63" s="278">
        <f>+ENERO!U135+FEBRERO!U135+MARZO!U135</f>
        <v>0</v>
      </c>
      <c r="H63" s="278">
        <f>+ENERO!V135+FEBRERO!V135+MARZO!V135</f>
        <v>0</v>
      </c>
      <c r="J63" s="291" t="s">
        <v>98</v>
      </c>
      <c r="K63" s="278">
        <f>+ABRIL!U135+MAYO!U135+JUNIO!U135</f>
        <v>0</v>
      </c>
      <c r="L63" s="278">
        <f>+ABRIL!V135+MAYO!V135+JUNIO!V135</f>
        <v>0</v>
      </c>
      <c r="N63" s="291" t="s">
        <v>98</v>
      </c>
      <c r="O63" s="278">
        <f>+JULIO!U135+AGOSTO!U135+SEPTIEMBRE!U135</f>
        <v>0</v>
      </c>
      <c r="P63" s="278">
        <f>+JULIO!V135+AGOSTO!V135+SEPTIEMBRE!V135</f>
        <v>0</v>
      </c>
      <c r="R63" s="291" t="s">
        <v>98</v>
      </c>
      <c r="S63" s="278">
        <f>+OCTUBRE!U135+NOVIEMBRE!U135+DICIEMBRE!U135</f>
        <v>0</v>
      </c>
      <c r="T63" s="278">
        <f>+OCTUBRE!V135+NOVIEMBRE!V135+DICIEMBRE!V135</f>
        <v>0</v>
      </c>
    </row>
    <row r="64" spans="2:20" s="288" customFormat="1" ht="18.75" hidden="1" x14ac:dyDescent="0.3">
      <c r="B64" s="293" t="s">
        <v>204</v>
      </c>
      <c r="C64" s="287"/>
      <c r="D64" s="287"/>
      <c r="F64" s="293" t="s">
        <v>204</v>
      </c>
      <c r="G64" s="278">
        <f>+ENERO!U136+FEBRERO!U136+MARZO!U136</f>
        <v>751</v>
      </c>
      <c r="H64" s="278">
        <f>+ENERO!V136+FEBRERO!V136+MARZO!V136</f>
        <v>973</v>
      </c>
      <c r="I64" s="290"/>
      <c r="J64" s="293" t="s">
        <v>204</v>
      </c>
      <c r="K64" s="278">
        <f>+ABRIL!U136+MAYO!U136+JUNIO!U136</f>
        <v>714</v>
      </c>
      <c r="L64" s="278">
        <f>+ABRIL!V136+MAYO!V136+JUNIO!V136</f>
        <v>1057</v>
      </c>
      <c r="N64" s="293" t="s">
        <v>204</v>
      </c>
      <c r="O64" s="278">
        <f>+JULIO!U136+AGOSTO!U136+SEPTIEMBRE!U136</f>
        <v>718</v>
      </c>
      <c r="P64" s="278">
        <f>+JULIO!V136+AGOSTO!V136+SEPTIEMBRE!V136</f>
        <v>1151</v>
      </c>
      <c r="R64" s="293" t="s">
        <v>204</v>
      </c>
      <c r="S64" s="278">
        <f>+OCTUBRE!U136+NOVIEMBRE!U136+DICIEMBRE!U136</f>
        <v>719</v>
      </c>
      <c r="T64" s="278">
        <f>+OCTUBRE!V136+NOVIEMBRE!V136+DICIEMBRE!V136</f>
        <v>984</v>
      </c>
    </row>
    <row r="65" spans="2:20" ht="18.75" hidden="1" x14ac:dyDescent="0.25">
      <c r="B65" s="293" t="s">
        <v>205</v>
      </c>
      <c r="C65" s="289"/>
      <c r="D65" s="289"/>
      <c r="F65" s="293" t="s">
        <v>205</v>
      </c>
      <c r="G65" s="278">
        <f>+ENERO!U137+FEBRERO!U137+MARZO!U137</f>
        <v>0</v>
      </c>
      <c r="H65" s="278">
        <f>+ENERO!V137+FEBRERO!V137+MARZO!V137</f>
        <v>0</v>
      </c>
      <c r="J65" s="293" t="s">
        <v>205</v>
      </c>
      <c r="K65" s="278">
        <f>+ABRIL!U137+MAYO!U137+JUNIO!U137</f>
        <v>0</v>
      </c>
      <c r="L65" s="278">
        <f>+ABRIL!V137+MAYO!V137+JUNIO!V137</f>
        <v>0</v>
      </c>
      <c r="N65" s="293" t="s">
        <v>205</v>
      </c>
      <c r="O65" s="278">
        <f>+JULIO!U137+AGOSTO!U137+SEPTIEMBRE!U137</f>
        <v>0</v>
      </c>
      <c r="P65" s="278">
        <f>+JULIO!V137+AGOSTO!V137+SEPTIEMBRE!V137</f>
        <v>0</v>
      </c>
      <c r="R65" s="293" t="s">
        <v>205</v>
      </c>
      <c r="S65" s="278">
        <f>+OCTUBRE!U137+NOVIEMBRE!U137+DICIEMBRE!U137</f>
        <v>0</v>
      </c>
      <c r="T65" s="278">
        <f>+OCTUBRE!V137+NOVIEMBRE!V137+DICIEMBRE!V137</f>
        <v>0</v>
      </c>
    </row>
    <row r="66" spans="2:20" ht="18.75" hidden="1" x14ac:dyDescent="0.25">
      <c r="B66" s="293" t="s">
        <v>206</v>
      </c>
      <c r="C66" s="289"/>
      <c r="D66" s="289"/>
      <c r="F66" s="293" t="s">
        <v>206</v>
      </c>
      <c r="G66" s="278"/>
      <c r="H66" s="278"/>
      <c r="J66" s="293" t="s">
        <v>206</v>
      </c>
      <c r="K66" s="278"/>
      <c r="L66" s="278"/>
      <c r="N66" s="293" t="s">
        <v>206</v>
      </c>
      <c r="O66" s="278"/>
      <c r="P66" s="278"/>
      <c r="R66" s="293" t="s">
        <v>206</v>
      </c>
      <c r="S66" s="278"/>
      <c r="T66" s="278"/>
    </row>
    <row r="67" spans="2:20" ht="18.75" hidden="1" x14ac:dyDescent="0.25">
      <c r="B67" s="293" t="s">
        <v>207</v>
      </c>
      <c r="C67" s="289"/>
      <c r="D67" s="289"/>
      <c r="F67" s="293" t="s">
        <v>207</v>
      </c>
      <c r="G67" s="278"/>
      <c r="H67" s="278"/>
      <c r="J67" s="293" t="s">
        <v>207</v>
      </c>
      <c r="K67" s="278"/>
      <c r="L67" s="278"/>
      <c r="N67" s="293" t="s">
        <v>207</v>
      </c>
      <c r="O67" s="278"/>
      <c r="P67" s="278"/>
      <c r="R67" s="293" t="s">
        <v>207</v>
      </c>
      <c r="S67" s="278"/>
      <c r="T67" s="278"/>
    </row>
    <row r="68" spans="2:20" ht="18.75" hidden="1" x14ac:dyDescent="0.25">
      <c r="B68" s="293" t="s">
        <v>208</v>
      </c>
      <c r="C68" s="289"/>
      <c r="D68" s="289"/>
      <c r="F68" s="293" t="s">
        <v>208</v>
      </c>
      <c r="G68" s="278"/>
      <c r="H68" s="278"/>
      <c r="J68" s="293" t="s">
        <v>208</v>
      </c>
      <c r="K68" s="278"/>
      <c r="L68" s="278"/>
      <c r="N68" s="293" t="s">
        <v>208</v>
      </c>
      <c r="O68" s="278"/>
      <c r="P68" s="278"/>
      <c r="R68" s="293" t="s">
        <v>208</v>
      </c>
      <c r="S68" s="278"/>
      <c r="T68" s="278"/>
    </row>
    <row r="69" spans="2:20" s="297" customFormat="1" ht="23.25" x14ac:dyDescent="0.35">
      <c r="B69" s="246" t="s">
        <v>99</v>
      </c>
      <c r="C69" s="296">
        <f>SUM(C4:C68)</f>
        <v>2902</v>
      </c>
      <c r="D69" s="296">
        <f>SUM(D4:D68)</f>
        <v>4165</v>
      </c>
      <c r="F69" s="246" t="s">
        <v>99</v>
      </c>
      <c r="G69" s="296">
        <f>SUM(G4:G68)</f>
        <v>1502</v>
      </c>
      <c r="H69" s="296">
        <f>SUM(H4:H68)</f>
        <v>1946</v>
      </c>
      <c r="I69" s="298"/>
      <c r="J69" s="246" t="s">
        <v>99</v>
      </c>
      <c r="K69" s="296">
        <f>SUM(K4:K68)</f>
        <v>1428</v>
      </c>
      <c r="L69" s="296">
        <f>SUM(L4:L68)</f>
        <v>2114</v>
      </c>
      <c r="N69" s="246" t="s">
        <v>99</v>
      </c>
      <c r="O69" s="296">
        <f>SUM(O4:O68)</f>
        <v>1436</v>
      </c>
      <c r="P69" s="296">
        <f>SUM(P4:P68)</f>
        <v>2302</v>
      </c>
      <c r="R69" s="246" t="s">
        <v>99</v>
      </c>
      <c r="S69" s="296">
        <f>SUM(S4:S68)</f>
        <v>1438</v>
      </c>
      <c r="T69" s="296">
        <f>SUM(T4:T68)</f>
        <v>1968</v>
      </c>
    </row>
  </sheetData>
  <autoFilter ref="C3:D69">
    <filterColumn colId="0">
      <filters>
        <filter val="116"/>
        <filter val="119"/>
        <filter val="14"/>
        <filter val="151"/>
        <filter val="17"/>
        <filter val="197"/>
        <filter val="2.183"/>
        <filter val="21"/>
        <filter val="22"/>
        <filter val="266"/>
        <filter val="3"/>
        <filter val="344"/>
        <filter val="37"/>
        <filter val="4"/>
        <filter val="409"/>
        <filter val="62"/>
        <filter val="76"/>
        <filter val="9"/>
        <filter val="90"/>
        <filter val="91"/>
        <filter val="98"/>
      </filters>
    </filterColumn>
  </autoFilter>
  <mergeCells count="5">
    <mergeCell ref="B2:D2"/>
    <mergeCell ref="F2:G2"/>
    <mergeCell ref="J2:K2"/>
    <mergeCell ref="N2:O2"/>
    <mergeCell ref="R2: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G75" sqref="G75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",[3]NOMBRE!B2," - ","( ",[3]NOMBRE!C2,[3]NOMBRE!D2,[3]NOMBRE!E2,[3]NOMBRE!F2,[3]NOMBRE!G2," )")</f>
        <v>COMUNA: 0 - ( 00000 )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",[3]NOMBRE!B3," - ","( ",[3]NOMBRE!C3,[3]NOMBRE!D3,[3]NOMBRE!E3,[3]NOMBRE!F3,[3]NOMBRE!G3,[3]NOMBRE!H3," )")</f>
        <v>ESTABLECIMIENTO/ESTRATEGIA: 0 - ( 000000 )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",[3]NOMBRE!B6," - ","( ",[3]NOMBRE!C6,[3]NOMBRE!D6," )")</f>
        <v>MES: 0 - ( 00 )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",[3]NOMBRE!B7)</f>
        <v>AÑO: 2023</v>
      </c>
      <c r="AP5" s="903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03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x14ac:dyDescent="0.25">
      <c r="A8" s="910" t="s">
        <v>3</v>
      </c>
      <c r="B8" s="913" t="s">
        <v>4</v>
      </c>
      <c r="C8" s="914"/>
      <c r="D8" s="914"/>
      <c r="E8" s="914"/>
      <c r="F8" s="914"/>
      <c r="G8" s="914"/>
      <c r="H8" s="914"/>
      <c r="I8" s="914"/>
      <c r="J8" s="914"/>
      <c r="K8" s="914"/>
      <c r="L8" s="914"/>
      <c r="M8" s="914"/>
      <c r="N8" s="914"/>
      <c r="O8" s="914"/>
      <c r="P8" s="914"/>
      <c r="Q8" s="914"/>
      <c r="R8" s="914"/>
      <c r="S8" s="914"/>
      <c r="T8" s="914"/>
      <c r="U8" s="914"/>
      <c r="V8" s="915"/>
      <c r="W8" s="910" t="s">
        <v>5</v>
      </c>
      <c r="X8" s="916"/>
      <c r="Y8" s="916"/>
      <c r="Z8" s="916"/>
      <c r="AA8" s="916"/>
      <c r="AB8" s="916"/>
      <c r="AC8" s="916"/>
      <c r="AD8" s="917"/>
      <c r="AE8" s="918" t="s">
        <v>6</v>
      </c>
      <c r="AF8" s="918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x14ac:dyDescent="0.25">
      <c r="A9" s="911"/>
      <c r="B9" s="919" t="s">
        <v>7</v>
      </c>
      <c r="C9" s="910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919" t="s">
        <v>9</v>
      </c>
      <c r="U9" s="922" t="s">
        <v>10</v>
      </c>
      <c r="V9" s="923"/>
      <c r="W9" s="924" t="s">
        <v>11</v>
      </c>
      <c r="X9" s="924"/>
      <c r="Y9" s="924"/>
      <c r="Z9" s="923"/>
      <c r="AA9" s="922" t="s">
        <v>12</v>
      </c>
      <c r="AB9" s="924"/>
      <c r="AC9" s="924"/>
      <c r="AD9" s="923"/>
      <c r="AE9" s="918"/>
      <c r="AF9" s="918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17" t="s">
        <v>13</v>
      </c>
      <c r="D10" s="18" t="s">
        <v>14</v>
      </c>
      <c r="E10" s="19" t="s">
        <v>15</v>
      </c>
      <c r="F10" s="19" t="s">
        <v>16</v>
      </c>
      <c r="G10" s="19" t="s">
        <v>17</v>
      </c>
      <c r="H10" s="20" t="s">
        <v>18</v>
      </c>
      <c r="I10" s="20" t="s">
        <v>19</v>
      </c>
      <c r="J10" s="20" t="s">
        <v>20</v>
      </c>
      <c r="K10" s="20" t="s">
        <v>21</v>
      </c>
      <c r="L10" s="20" t="s">
        <v>22</v>
      </c>
      <c r="M10" s="20" t="s">
        <v>23</v>
      </c>
      <c r="N10" s="20" t="s">
        <v>24</v>
      </c>
      <c r="O10" s="20" t="s">
        <v>25</v>
      </c>
      <c r="P10" s="20" t="s">
        <v>26</v>
      </c>
      <c r="Q10" s="20" t="s">
        <v>27</v>
      </c>
      <c r="R10" s="20" t="s">
        <v>28</v>
      </c>
      <c r="S10" s="21" t="s">
        <v>29</v>
      </c>
      <c r="T10" s="921"/>
      <c r="U10" s="22" t="s">
        <v>30</v>
      </c>
      <c r="V10" s="21" t="s">
        <v>31</v>
      </c>
      <c r="W10" s="23" t="s">
        <v>32</v>
      </c>
      <c r="X10" s="24" t="s">
        <v>33</v>
      </c>
      <c r="Y10" s="19" t="s">
        <v>34</v>
      </c>
      <c r="Z10" s="21" t="s">
        <v>35</v>
      </c>
      <c r="AA10" s="24" t="s">
        <v>32</v>
      </c>
      <c r="AB10" s="24" t="s">
        <v>33</v>
      </c>
      <c r="AC10" s="19" t="s">
        <v>34</v>
      </c>
      <c r="AD10" s="21" t="s">
        <v>36</v>
      </c>
      <c r="AE10" s="17" t="s">
        <v>37</v>
      </c>
      <c r="AF10" s="21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4982</v>
      </c>
      <c r="C11" s="27">
        <f>SUM(ENERO:DICIEMBRE!C11)</f>
        <v>2325</v>
      </c>
      <c r="D11" s="27">
        <f>SUM(ENERO:DICIEMBRE!D11)</f>
        <v>1266</v>
      </c>
      <c r="E11" s="27">
        <f>SUM(ENERO:DICIEMBRE!E11)</f>
        <v>1174</v>
      </c>
      <c r="F11" s="27">
        <f>SUM(ENERO:DICIEMBRE!F11)</f>
        <v>208</v>
      </c>
      <c r="G11" s="27">
        <f>SUM(ENERO:DICIEMBRE!G11)</f>
        <v>3</v>
      </c>
      <c r="H11" s="27">
        <f>SUM(ENERO:DICIEMBRE!H11)</f>
        <v>0</v>
      </c>
      <c r="I11" s="27">
        <f>SUM(ENERO:DICIEMBRE!I11)</f>
        <v>6</v>
      </c>
      <c r="J11" s="27">
        <f>SUM(ENERO:DICIEMBRE!J11)</f>
        <v>0</v>
      </c>
      <c r="K11" s="27">
        <f>SUM(ENERO:DICIEMBRE!K11)</f>
        <v>0</v>
      </c>
      <c r="L11" s="27">
        <f>SUM(ENERO:DICIEMBRE!L11)</f>
        <v>0</v>
      </c>
      <c r="M11" s="27">
        <f>SUM(ENERO:DICIEMBRE!M11)</f>
        <v>0</v>
      </c>
      <c r="N11" s="27">
        <f>SUM(ENERO:DICIEMBRE!N11)</f>
        <v>0</v>
      </c>
      <c r="O11" s="27">
        <f>SUM(ENERO:DICIEMBRE!O11)</f>
        <v>0</v>
      </c>
      <c r="P11" s="27">
        <f>SUM(ENERO:DICIEMBRE!P11)</f>
        <v>0</v>
      </c>
      <c r="Q11" s="27">
        <f>SUM(ENERO:DICIEMBRE!Q11)</f>
        <v>0</v>
      </c>
      <c r="R11" s="27">
        <f>SUM(ENERO:DICIEMBRE!R11)</f>
        <v>0</v>
      </c>
      <c r="S11" s="27">
        <f>SUM(ENERO:DICIEMBRE!S11)</f>
        <v>0</v>
      </c>
      <c r="T11" s="27">
        <f>SUM(ENERO:DICIEMBRE!T11)</f>
        <v>4982</v>
      </c>
      <c r="U11" s="27">
        <f>SUM(ENERO:DICIEMBRE!U11)</f>
        <v>2370</v>
      </c>
      <c r="V11" s="27">
        <f>SUM(ENERO:DICIEMBRE!V11)</f>
        <v>2612</v>
      </c>
      <c r="W11" s="25">
        <f>SUM(X11+Y11+Z11)</f>
        <v>1771</v>
      </c>
      <c r="X11" s="27">
        <f>SUM(ENERO:DICIEMBRE!X11)</f>
        <v>221</v>
      </c>
      <c r="Y11" s="27">
        <f>SUM(ENERO:DICIEMBRE!Y11)</f>
        <v>1550</v>
      </c>
      <c r="Z11" s="27">
        <f>SUM(ENERO:DICIEMBRE!Z11)</f>
        <v>0</v>
      </c>
      <c r="AA11" s="32">
        <f>SUM(AB11+AC11+AD11)</f>
        <v>54</v>
      </c>
      <c r="AB11" s="27">
        <f>SUM(ENERO:DICIEMBRE!AB11)</f>
        <v>2</v>
      </c>
      <c r="AC11" s="27">
        <f>SUM(ENERO:DICIEMBRE!AC11)</f>
        <v>52</v>
      </c>
      <c r="AD11" s="27">
        <f>SUM(ENERO:DICIEMBRE!AD11)</f>
        <v>0</v>
      </c>
      <c r="AE11" s="27">
        <f>SUM(ENERO:DICIEMBRE!AE11)</f>
        <v>0</v>
      </c>
      <c r="AF11" s="27">
        <f>SUM(ENERO:DICIEMBRE!AF11)</f>
        <v>0</v>
      </c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15532</v>
      </c>
      <c r="C12" s="27">
        <f>SUM(ENERO:DICIEMBRE!C12)</f>
        <v>1</v>
      </c>
      <c r="D12" s="27">
        <f>SUM(ENERO:DICIEMBRE!D12)</f>
        <v>0</v>
      </c>
      <c r="E12" s="27">
        <f>SUM(ENERO:DICIEMBRE!E12)</f>
        <v>0</v>
      </c>
      <c r="F12" s="27">
        <f>SUM(ENERO:DICIEMBRE!F12)</f>
        <v>208</v>
      </c>
      <c r="G12" s="27">
        <f>SUM(ENERO:DICIEMBRE!G12)</f>
        <v>398</v>
      </c>
      <c r="H12" s="27">
        <f>SUM(ENERO:DICIEMBRE!H12)</f>
        <v>727</v>
      </c>
      <c r="I12" s="27">
        <f>SUM(ENERO:DICIEMBRE!I12)</f>
        <v>907</v>
      </c>
      <c r="J12" s="27">
        <f>SUM(ENERO:DICIEMBRE!J12)</f>
        <v>839</v>
      </c>
      <c r="K12" s="27">
        <f>SUM(ENERO:DICIEMBRE!K12)</f>
        <v>1016</v>
      </c>
      <c r="L12" s="27">
        <f>SUM(ENERO:DICIEMBRE!L12)</f>
        <v>904</v>
      </c>
      <c r="M12" s="27">
        <f>SUM(ENERO:DICIEMBRE!M12)</f>
        <v>1099</v>
      </c>
      <c r="N12" s="27">
        <f>SUM(ENERO:DICIEMBRE!N12)</f>
        <v>1522</v>
      </c>
      <c r="O12" s="27">
        <f>SUM(ENERO:DICIEMBRE!O12)</f>
        <v>1683</v>
      </c>
      <c r="P12" s="27">
        <f>SUM(ENERO:DICIEMBRE!P12)</f>
        <v>1714</v>
      </c>
      <c r="Q12" s="27">
        <f>SUM(ENERO:DICIEMBRE!Q12)</f>
        <v>1572</v>
      </c>
      <c r="R12" s="27">
        <f>SUM(ENERO:DICIEMBRE!R12)</f>
        <v>1331</v>
      </c>
      <c r="S12" s="27">
        <f>SUM(ENERO:DICIEMBRE!S12)</f>
        <v>1611</v>
      </c>
      <c r="T12" s="27">
        <f>SUM(ENERO:DICIEMBRE!T12)</f>
        <v>15532</v>
      </c>
      <c r="U12" s="27">
        <f>SUM(ENERO:DICIEMBRE!U12)</f>
        <v>5629</v>
      </c>
      <c r="V12" s="27">
        <f>SUM(ENERO:DICIEMBRE!V12)</f>
        <v>9903</v>
      </c>
      <c r="W12" s="38">
        <f t="shared" ref="W12:W36" si="10">SUM(X12+Y12+Z12)</f>
        <v>0</v>
      </c>
      <c r="X12" s="27">
        <f>SUM(ENERO:DICIEMBRE!X12)</f>
        <v>0</v>
      </c>
      <c r="Y12" s="27">
        <f>SUM(ENERO:DICIEMBRE!Y12)</f>
        <v>0</v>
      </c>
      <c r="Z12" s="27">
        <f>SUM(ENERO:DICIEMBRE!Z12)</f>
        <v>0</v>
      </c>
      <c r="AA12" s="32">
        <f t="shared" ref="AA12:AA37" si="11">SUM(AB12+AC12+AD12)</f>
        <v>5021</v>
      </c>
      <c r="AB12" s="27">
        <f>SUM(ENERO:DICIEMBRE!AB12)</f>
        <v>721</v>
      </c>
      <c r="AC12" s="27">
        <f>SUM(ENERO:DICIEMBRE!AC12)</f>
        <v>4294</v>
      </c>
      <c r="AD12" s="27">
        <f>SUM(ENERO:DICIEMBRE!AD12)</f>
        <v>6</v>
      </c>
      <c r="AE12" s="27">
        <f>SUM(ENERO:DICIEMBRE!AE12)</f>
        <v>0</v>
      </c>
      <c r="AF12" s="27">
        <f>SUM(ENERO:DICIEMBRE!AF12)</f>
        <v>1126</v>
      </c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27">
        <f>SUM(ENERO:DICIEMBRE!C13)</f>
        <v>0</v>
      </c>
      <c r="D13" s="27">
        <f>SUM(ENERO:DICIEMBRE!D13)</f>
        <v>0</v>
      </c>
      <c r="E13" s="27">
        <f>SUM(ENERO:DICIEMBRE!E13)</f>
        <v>0</v>
      </c>
      <c r="F13" s="27">
        <f>SUM(ENERO:DICIEMBRE!F13)</f>
        <v>0</v>
      </c>
      <c r="G13" s="27">
        <f>SUM(ENERO:DICIEMBRE!G13)</f>
        <v>0</v>
      </c>
      <c r="H13" s="27">
        <f>SUM(ENERO:DICIEMBRE!H13)</f>
        <v>0</v>
      </c>
      <c r="I13" s="27">
        <f>SUM(ENERO:DICIEMBRE!I13)</f>
        <v>0</v>
      </c>
      <c r="J13" s="27">
        <f>SUM(ENERO:DICIEMBRE!J13)</f>
        <v>0</v>
      </c>
      <c r="K13" s="27">
        <f>SUM(ENERO:DICIEMBRE!K13)</f>
        <v>0</v>
      </c>
      <c r="L13" s="27">
        <f>SUM(ENERO:DICIEMBRE!L13)</f>
        <v>0</v>
      </c>
      <c r="M13" s="27">
        <f>SUM(ENERO:DICIEMBRE!M13)</f>
        <v>0</v>
      </c>
      <c r="N13" s="27">
        <f>SUM(ENERO:DICIEMBRE!N13)</f>
        <v>0</v>
      </c>
      <c r="O13" s="27">
        <f>SUM(ENERO:DICIEMBRE!O13)</f>
        <v>0</v>
      </c>
      <c r="P13" s="27">
        <f>SUM(ENERO:DICIEMBRE!P13)</f>
        <v>0</v>
      </c>
      <c r="Q13" s="27">
        <f>SUM(ENERO:DICIEMBRE!Q13)</f>
        <v>0</v>
      </c>
      <c r="R13" s="27">
        <f>SUM(ENERO:DICIEMBRE!R13)</f>
        <v>0</v>
      </c>
      <c r="S13" s="27">
        <f>SUM(ENERO:DICIEMBRE!S13)</f>
        <v>0</v>
      </c>
      <c r="T13" s="27">
        <f>SUM(ENERO:DICIEMBRE!T13)</f>
        <v>0</v>
      </c>
      <c r="U13" s="27">
        <f>SUM(ENERO:DICIEMBRE!U13)</f>
        <v>0</v>
      </c>
      <c r="V13" s="27">
        <f>SUM(ENERO:DICIEMBRE!V13)</f>
        <v>0</v>
      </c>
      <c r="W13" s="38">
        <f t="shared" si="10"/>
        <v>0</v>
      </c>
      <c r="X13" s="27">
        <f>SUM(ENERO:DICIEMBRE!X13)</f>
        <v>0</v>
      </c>
      <c r="Y13" s="27">
        <f>SUM(ENERO:DICIEMBRE!Y13)</f>
        <v>0</v>
      </c>
      <c r="Z13" s="27">
        <f>SUM(ENERO:DICIEMBRE!Z13)</f>
        <v>0</v>
      </c>
      <c r="AA13" s="32">
        <f t="shared" si="11"/>
        <v>0</v>
      </c>
      <c r="AB13" s="27">
        <f>SUM(ENERO:DICIEMBRE!AB13)</f>
        <v>0</v>
      </c>
      <c r="AC13" s="27">
        <f>SUM(ENERO:DICIEMBRE!AC13)</f>
        <v>0</v>
      </c>
      <c r="AD13" s="27">
        <f>SUM(ENERO:DICIEMBRE!AD13)</f>
        <v>0</v>
      </c>
      <c r="AE13" s="27">
        <f>SUM(ENERO:DICIEMBRE!AE13)</f>
        <v>0</v>
      </c>
      <c r="AF13" s="27">
        <f>SUM(ENERO:DICIEMBRE!AF13)</f>
        <v>0</v>
      </c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600</v>
      </c>
      <c r="C14" s="27">
        <f>SUM(ENERO:DICIEMBRE!C14)</f>
        <v>324</v>
      </c>
      <c r="D14" s="27">
        <f>SUM(ENERO:DICIEMBRE!D14)</f>
        <v>170</v>
      </c>
      <c r="E14" s="27">
        <f>SUM(ENERO:DICIEMBRE!E14)</f>
        <v>91</v>
      </c>
      <c r="F14" s="27">
        <f>SUM(ENERO:DICIEMBRE!F14)</f>
        <v>14</v>
      </c>
      <c r="G14" s="27">
        <f>SUM(ENERO:DICIEMBRE!G14)</f>
        <v>1</v>
      </c>
      <c r="H14" s="27">
        <f>SUM(ENERO:DICIEMBRE!H14)</f>
        <v>0</v>
      </c>
      <c r="I14" s="27">
        <f>SUM(ENERO:DICIEMBRE!I14)</f>
        <v>0</v>
      </c>
      <c r="J14" s="27">
        <f>SUM(ENERO:DICIEMBRE!J14)</f>
        <v>0</v>
      </c>
      <c r="K14" s="27">
        <f>SUM(ENERO:DICIEMBRE!K14)</f>
        <v>0</v>
      </c>
      <c r="L14" s="27">
        <f>SUM(ENERO:DICIEMBRE!L14)</f>
        <v>0</v>
      </c>
      <c r="M14" s="27">
        <f>SUM(ENERO:DICIEMBRE!M14)</f>
        <v>0</v>
      </c>
      <c r="N14" s="27">
        <f>SUM(ENERO:DICIEMBRE!N14)</f>
        <v>0</v>
      </c>
      <c r="O14" s="27">
        <f>SUM(ENERO:DICIEMBRE!O14)</f>
        <v>0</v>
      </c>
      <c r="P14" s="27">
        <f>SUM(ENERO:DICIEMBRE!P14)</f>
        <v>0</v>
      </c>
      <c r="Q14" s="27">
        <f>SUM(ENERO:DICIEMBRE!Q14)</f>
        <v>0</v>
      </c>
      <c r="R14" s="27">
        <f>SUM(ENERO:DICIEMBRE!R14)</f>
        <v>0</v>
      </c>
      <c r="S14" s="27">
        <f>SUM(ENERO:DICIEMBRE!S14)</f>
        <v>0</v>
      </c>
      <c r="T14" s="27">
        <f>SUM(ENERO:DICIEMBRE!T14)</f>
        <v>600</v>
      </c>
      <c r="U14" s="27">
        <f>SUM(ENERO:DICIEMBRE!U14)</f>
        <v>355</v>
      </c>
      <c r="V14" s="27">
        <f>SUM(ENERO:DICIEMBRE!V14)</f>
        <v>245</v>
      </c>
      <c r="W14" s="38">
        <f t="shared" si="10"/>
        <v>109</v>
      </c>
      <c r="X14" s="27">
        <f>SUM(ENERO:DICIEMBRE!X14)</f>
        <v>38</v>
      </c>
      <c r="Y14" s="27">
        <f>SUM(ENERO:DICIEMBRE!Y14)</f>
        <v>71</v>
      </c>
      <c r="Z14" s="27">
        <f>SUM(ENERO:DICIEMBRE!Z14)</f>
        <v>0</v>
      </c>
      <c r="AA14" s="32">
        <f t="shared" si="11"/>
        <v>4</v>
      </c>
      <c r="AB14" s="27">
        <f>SUM(ENERO:DICIEMBRE!AB14)</f>
        <v>0</v>
      </c>
      <c r="AC14" s="27">
        <f>SUM(ENERO:DICIEMBRE!AC14)</f>
        <v>4</v>
      </c>
      <c r="AD14" s="27">
        <f>SUM(ENERO:DICIEMBRE!AD14)</f>
        <v>0</v>
      </c>
      <c r="AE14" s="27">
        <f>SUM(ENERO:DICIEMBRE!AE14)</f>
        <v>0</v>
      </c>
      <c r="AF14" s="27">
        <f>SUM(ENERO:DICIEMBRE!AF14)</f>
        <v>0</v>
      </c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966</v>
      </c>
      <c r="C15" s="27">
        <f>SUM(ENERO:DICIEMBRE!C15)</f>
        <v>0</v>
      </c>
      <c r="D15" s="27">
        <f>SUM(ENERO:DICIEMBRE!D15)</f>
        <v>0</v>
      </c>
      <c r="E15" s="27">
        <f>SUM(ENERO:DICIEMBRE!E15)</f>
        <v>0</v>
      </c>
      <c r="F15" s="27">
        <f>SUM(ENERO:DICIEMBRE!F15)</f>
        <v>18</v>
      </c>
      <c r="G15" s="27">
        <f>SUM(ENERO:DICIEMBRE!G15)</f>
        <v>14</v>
      </c>
      <c r="H15" s="27">
        <f>SUM(ENERO:DICIEMBRE!H15)</f>
        <v>21</v>
      </c>
      <c r="I15" s="27">
        <f>SUM(ENERO:DICIEMBRE!I15)</f>
        <v>28</v>
      </c>
      <c r="J15" s="27">
        <f>SUM(ENERO:DICIEMBRE!J15)</f>
        <v>21</v>
      </c>
      <c r="K15" s="27">
        <f>SUM(ENERO:DICIEMBRE!K15)</f>
        <v>21</v>
      </c>
      <c r="L15" s="27">
        <f>SUM(ENERO:DICIEMBRE!L15)</f>
        <v>63</v>
      </c>
      <c r="M15" s="27">
        <f>SUM(ENERO:DICIEMBRE!M15)</f>
        <v>63</v>
      </c>
      <c r="N15" s="27">
        <f>SUM(ENERO:DICIEMBRE!N15)</f>
        <v>71</v>
      </c>
      <c r="O15" s="27">
        <f>SUM(ENERO:DICIEMBRE!O15)</f>
        <v>95</v>
      </c>
      <c r="P15" s="27">
        <f>SUM(ENERO:DICIEMBRE!P15)</f>
        <v>134</v>
      </c>
      <c r="Q15" s="27">
        <f>SUM(ENERO:DICIEMBRE!Q15)</f>
        <v>133</v>
      </c>
      <c r="R15" s="27">
        <f>SUM(ENERO:DICIEMBRE!R15)</f>
        <v>109</v>
      </c>
      <c r="S15" s="27">
        <f>SUM(ENERO:DICIEMBRE!S15)</f>
        <v>175</v>
      </c>
      <c r="T15" s="27">
        <f>SUM(ENERO:DICIEMBRE!T15)</f>
        <v>966</v>
      </c>
      <c r="U15" s="27">
        <f>SUM(ENERO:DICIEMBRE!U15)</f>
        <v>431</v>
      </c>
      <c r="V15" s="27">
        <f>SUM(ENERO:DICIEMBRE!V15)</f>
        <v>535</v>
      </c>
      <c r="W15" s="38">
        <f t="shared" si="10"/>
        <v>0</v>
      </c>
      <c r="X15" s="27">
        <f>SUM(ENERO:DICIEMBRE!X15)</f>
        <v>0</v>
      </c>
      <c r="Y15" s="27">
        <f>SUM(ENERO:DICIEMBRE!Y15)</f>
        <v>0</v>
      </c>
      <c r="Z15" s="27">
        <f>SUM(ENERO:DICIEMBRE!Z15)</f>
        <v>0</v>
      </c>
      <c r="AA15" s="45">
        <f t="shared" si="11"/>
        <v>247</v>
      </c>
      <c r="AB15" s="27">
        <f>SUM(ENERO:DICIEMBRE!AB15)</f>
        <v>112</v>
      </c>
      <c r="AC15" s="27">
        <f>SUM(ENERO:DICIEMBRE!AC15)</f>
        <v>135</v>
      </c>
      <c r="AD15" s="27">
        <f>SUM(ENERO:DICIEMBRE!AD15)</f>
        <v>0</v>
      </c>
      <c r="AE15" s="27">
        <f>SUM(ENERO:DICIEMBRE!AE15)</f>
        <v>0</v>
      </c>
      <c r="AF15" s="27">
        <f>SUM(ENERO:DICIEMBRE!AF15)</f>
        <v>0</v>
      </c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753</v>
      </c>
      <c r="C16" s="27">
        <f>SUM(ENERO:DICIEMBRE!C16)</f>
        <v>422</v>
      </c>
      <c r="D16" s="27">
        <f>SUM(ENERO:DICIEMBRE!D16)</f>
        <v>177</v>
      </c>
      <c r="E16" s="27">
        <f>SUM(ENERO:DICIEMBRE!E16)</f>
        <v>115</v>
      </c>
      <c r="F16" s="27">
        <f>SUM(ENERO:DICIEMBRE!F16)</f>
        <v>38</v>
      </c>
      <c r="G16" s="27">
        <f>SUM(ENERO:DICIEMBRE!G16)</f>
        <v>1</v>
      </c>
      <c r="H16" s="27">
        <f>SUM(ENERO:DICIEMBRE!H16)</f>
        <v>0</v>
      </c>
      <c r="I16" s="27">
        <f>SUM(ENERO:DICIEMBRE!I16)</f>
        <v>0</v>
      </c>
      <c r="J16" s="27">
        <f>SUM(ENERO:DICIEMBRE!J16)</f>
        <v>0</v>
      </c>
      <c r="K16" s="27">
        <f>SUM(ENERO:DICIEMBRE!K16)</f>
        <v>0</v>
      </c>
      <c r="L16" s="27">
        <f>SUM(ENERO:DICIEMBRE!L16)</f>
        <v>0</v>
      </c>
      <c r="M16" s="27">
        <f>SUM(ENERO:DICIEMBRE!M16)</f>
        <v>0</v>
      </c>
      <c r="N16" s="27">
        <f>SUM(ENERO:DICIEMBRE!N16)</f>
        <v>0</v>
      </c>
      <c r="O16" s="27">
        <f>SUM(ENERO:DICIEMBRE!O16)</f>
        <v>0</v>
      </c>
      <c r="P16" s="27">
        <f>SUM(ENERO:DICIEMBRE!P16)</f>
        <v>0</v>
      </c>
      <c r="Q16" s="27">
        <f>SUM(ENERO:DICIEMBRE!Q16)</f>
        <v>0</v>
      </c>
      <c r="R16" s="27">
        <f>SUM(ENERO:DICIEMBRE!R16)</f>
        <v>0</v>
      </c>
      <c r="S16" s="27">
        <f>SUM(ENERO:DICIEMBRE!S16)</f>
        <v>0</v>
      </c>
      <c r="T16" s="27">
        <f>SUM(ENERO:DICIEMBRE!T16)</f>
        <v>753</v>
      </c>
      <c r="U16" s="27">
        <f>SUM(ENERO:DICIEMBRE!U16)</f>
        <v>417</v>
      </c>
      <c r="V16" s="27">
        <f>SUM(ENERO:DICIEMBRE!V16)</f>
        <v>336</v>
      </c>
      <c r="W16" s="38">
        <f t="shared" si="10"/>
        <v>210</v>
      </c>
      <c r="X16" s="27">
        <f>SUM(ENERO:DICIEMBRE!X16)</f>
        <v>90</v>
      </c>
      <c r="Y16" s="27">
        <f>SUM(ENERO:DICIEMBRE!Y16)</f>
        <v>120</v>
      </c>
      <c r="Z16" s="27">
        <f>SUM(ENERO:DICIEMBRE!Z16)</f>
        <v>0</v>
      </c>
      <c r="AA16" s="45">
        <f t="shared" si="11"/>
        <v>4</v>
      </c>
      <c r="AB16" s="27">
        <f>SUM(ENERO:DICIEMBRE!AB16)</f>
        <v>1</v>
      </c>
      <c r="AC16" s="27">
        <f>SUM(ENERO:DICIEMBRE!AC16)</f>
        <v>3</v>
      </c>
      <c r="AD16" s="27">
        <f>SUM(ENERO:DICIEMBRE!AD16)</f>
        <v>0</v>
      </c>
      <c r="AE16" s="27">
        <f>SUM(ENERO:DICIEMBRE!AE16)</f>
        <v>0</v>
      </c>
      <c r="AF16" s="27">
        <f>SUM(ENERO:DICIEMBRE!AF16)</f>
        <v>0</v>
      </c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3851</v>
      </c>
      <c r="C17" s="27">
        <f>SUM(ENERO:DICIEMBRE!C17)</f>
        <v>0</v>
      </c>
      <c r="D17" s="27">
        <f>SUM(ENERO:DICIEMBRE!D17)</f>
        <v>0</v>
      </c>
      <c r="E17" s="27">
        <f>SUM(ENERO:DICIEMBRE!E17)</f>
        <v>0</v>
      </c>
      <c r="F17" s="27">
        <f>SUM(ENERO:DICIEMBRE!F17)</f>
        <v>21</v>
      </c>
      <c r="G17" s="27">
        <f>SUM(ENERO:DICIEMBRE!G17)</f>
        <v>16</v>
      </c>
      <c r="H17" s="27">
        <f>SUM(ENERO:DICIEMBRE!H17)</f>
        <v>16</v>
      </c>
      <c r="I17" s="27">
        <f>SUM(ENERO:DICIEMBRE!I17)</f>
        <v>39</v>
      </c>
      <c r="J17" s="27">
        <f>SUM(ENERO:DICIEMBRE!J17)</f>
        <v>40</v>
      </c>
      <c r="K17" s="27">
        <f>SUM(ENERO:DICIEMBRE!K17)</f>
        <v>63</v>
      </c>
      <c r="L17" s="27">
        <f>SUM(ENERO:DICIEMBRE!L17)</f>
        <v>103</v>
      </c>
      <c r="M17" s="27">
        <f>SUM(ENERO:DICIEMBRE!M17)</f>
        <v>218</v>
      </c>
      <c r="N17" s="27">
        <f>SUM(ENERO:DICIEMBRE!N17)</f>
        <v>342</v>
      </c>
      <c r="O17" s="27">
        <f>SUM(ENERO:DICIEMBRE!O17)</f>
        <v>508</v>
      </c>
      <c r="P17" s="27">
        <f>SUM(ENERO:DICIEMBRE!P17)</f>
        <v>579</v>
      </c>
      <c r="Q17" s="27">
        <f>SUM(ENERO:DICIEMBRE!Q17)</f>
        <v>635</v>
      </c>
      <c r="R17" s="27">
        <f>SUM(ENERO:DICIEMBRE!R17)</f>
        <v>595</v>
      </c>
      <c r="S17" s="27">
        <f>SUM(ENERO:DICIEMBRE!S17)</f>
        <v>676</v>
      </c>
      <c r="T17" s="27">
        <f>SUM(ENERO:DICIEMBRE!T17)</f>
        <v>3851</v>
      </c>
      <c r="U17" s="27">
        <f>SUM(ENERO:DICIEMBRE!U17)</f>
        <v>2148</v>
      </c>
      <c r="V17" s="27">
        <f>SUM(ENERO:DICIEMBRE!V17)</f>
        <v>1703</v>
      </c>
      <c r="W17" s="38">
        <f t="shared" si="10"/>
        <v>0</v>
      </c>
      <c r="X17" s="27">
        <f>SUM(ENERO:DICIEMBRE!X17)</f>
        <v>0</v>
      </c>
      <c r="Y17" s="27">
        <f>SUM(ENERO:DICIEMBRE!Y17)</f>
        <v>0</v>
      </c>
      <c r="Z17" s="27">
        <f>SUM(ENERO:DICIEMBRE!Z17)</f>
        <v>0</v>
      </c>
      <c r="AA17" s="45">
        <f t="shared" si="11"/>
        <v>1037</v>
      </c>
      <c r="AB17" s="27">
        <f>SUM(ENERO:DICIEMBRE!AB17)</f>
        <v>281</v>
      </c>
      <c r="AC17" s="27">
        <f>SUM(ENERO:DICIEMBRE!AC17)</f>
        <v>756</v>
      </c>
      <c r="AD17" s="27">
        <f>SUM(ENERO:DICIEMBRE!AD17)</f>
        <v>0</v>
      </c>
      <c r="AE17" s="27">
        <f>SUM(ENERO:DICIEMBRE!AE17)</f>
        <v>0</v>
      </c>
      <c r="AF17" s="27">
        <f>SUM(ENERO:DICIEMBRE!AF17)</f>
        <v>0</v>
      </c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27">
        <f>SUM(ENERO:DICIEMBRE!C18)</f>
        <v>0</v>
      </c>
      <c r="D18" s="27">
        <f>SUM(ENERO:DICIEMBRE!D18)</f>
        <v>0</v>
      </c>
      <c r="E18" s="27">
        <f>SUM(ENERO:DICIEMBRE!E18)</f>
        <v>0</v>
      </c>
      <c r="F18" s="27">
        <f>SUM(ENERO:DICIEMBRE!F18)</f>
        <v>0</v>
      </c>
      <c r="G18" s="27">
        <f>SUM(ENERO:DICIEMBRE!G18)</f>
        <v>0</v>
      </c>
      <c r="H18" s="27">
        <f>SUM(ENERO:DICIEMBRE!H18)</f>
        <v>0</v>
      </c>
      <c r="I18" s="27">
        <f>SUM(ENERO:DICIEMBRE!I18)</f>
        <v>0</v>
      </c>
      <c r="J18" s="27">
        <f>SUM(ENERO:DICIEMBRE!J18)</f>
        <v>0</v>
      </c>
      <c r="K18" s="27">
        <f>SUM(ENERO:DICIEMBRE!K18)</f>
        <v>0</v>
      </c>
      <c r="L18" s="27">
        <f>SUM(ENERO:DICIEMBRE!L18)</f>
        <v>0</v>
      </c>
      <c r="M18" s="27">
        <f>SUM(ENERO:DICIEMBRE!M18)</f>
        <v>0</v>
      </c>
      <c r="N18" s="27">
        <f>SUM(ENERO:DICIEMBRE!N18)</f>
        <v>0</v>
      </c>
      <c r="O18" s="27">
        <f>SUM(ENERO:DICIEMBRE!O18)</f>
        <v>0</v>
      </c>
      <c r="P18" s="27">
        <f>SUM(ENERO:DICIEMBRE!P18)</f>
        <v>0</v>
      </c>
      <c r="Q18" s="27">
        <f>SUM(ENERO:DICIEMBRE!Q18)</f>
        <v>0</v>
      </c>
      <c r="R18" s="27">
        <f>SUM(ENERO:DICIEMBRE!R18)</f>
        <v>0</v>
      </c>
      <c r="S18" s="27">
        <f>SUM(ENERO:DICIEMBRE!S18)</f>
        <v>0</v>
      </c>
      <c r="T18" s="27">
        <f>SUM(ENERO:DICIEMBRE!T18)</f>
        <v>0</v>
      </c>
      <c r="U18" s="27">
        <f>SUM(ENERO:DICIEMBRE!U18)</f>
        <v>0</v>
      </c>
      <c r="V18" s="27">
        <f>SUM(ENERO:DICIEMBRE!V18)</f>
        <v>0</v>
      </c>
      <c r="W18" s="38">
        <f t="shared" si="10"/>
        <v>0</v>
      </c>
      <c r="X18" s="27">
        <f>SUM(ENERO:DICIEMBRE!X18)</f>
        <v>0</v>
      </c>
      <c r="Y18" s="27">
        <f>SUM(ENERO:DICIEMBRE!Y18)</f>
        <v>0</v>
      </c>
      <c r="Z18" s="27">
        <f>SUM(ENERO:DICIEMBRE!Z18)</f>
        <v>0</v>
      </c>
      <c r="AA18" s="45">
        <f t="shared" si="11"/>
        <v>0</v>
      </c>
      <c r="AB18" s="27">
        <f>SUM(ENERO:DICIEMBRE!AB18)</f>
        <v>0</v>
      </c>
      <c r="AC18" s="27">
        <f>SUM(ENERO:DICIEMBRE!AC18)</f>
        <v>0</v>
      </c>
      <c r="AD18" s="27">
        <f>SUM(ENERO:DICIEMBRE!AD18)</f>
        <v>0</v>
      </c>
      <c r="AE18" s="27">
        <f>SUM(ENERO:DICIEMBRE!AE18)</f>
        <v>0</v>
      </c>
      <c r="AF18" s="27">
        <f>SUM(ENERO:DICIEMBRE!AF18)</f>
        <v>0</v>
      </c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1284</v>
      </c>
      <c r="C19" s="27">
        <f>SUM(ENERO:DICIEMBRE!C19)</f>
        <v>0</v>
      </c>
      <c r="D19" s="27">
        <f>SUM(ENERO:DICIEMBRE!D19)</f>
        <v>0</v>
      </c>
      <c r="E19" s="27">
        <f>SUM(ENERO:DICIEMBRE!E19)</f>
        <v>3</v>
      </c>
      <c r="F19" s="27">
        <f>SUM(ENERO:DICIEMBRE!F19)</f>
        <v>54</v>
      </c>
      <c r="G19" s="27">
        <f>SUM(ENERO:DICIEMBRE!G19)</f>
        <v>48</v>
      </c>
      <c r="H19" s="27">
        <f>SUM(ENERO:DICIEMBRE!H19)</f>
        <v>76</v>
      </c>
      <c r="I19" s="27">
        <f>SUM(ENERO:DICIEMBRE!I19)</f>
        <v>78</v>
      </c>
      <c r="J19" s="27">
        <f>SUM(ENERO:DICIEMBRE!J19)</f>
        <v>110</v>
      </c>
      <c r="K19" s="27">
        <f>SUM(ENERO:DICIEMBRE!K19)</f>
        <v>122</v>
      </c>
      <c r="L19" s="27">
        <f>SUM(ENERO:DICIEMBRE!L19)</f>
        <v>144</v>
      </c>
      <c r="M19" s="27">
        <f>SUM(ENERO:DICIEMBRE!M19)</f>
        <v>112</v>
      </c>
      <c r="N19" s="27">
        <f>SUM(ENERO:DICIEMBRE!N19)</f>
        <v>131</v>
      </c>
      <c r="O19" s="27">
        <f>SUM(ENERO:DICIEMBRE!O19)</f>
        <v>120</v>
      </c>
      <c r="P19" s="27">
        <f>SUM(ENERO:DICIEMBRE!P19)</f>
        <v>78</v>
      </c>
      <c r="Q19" s="27">
        <f>SUM(ENERO:DICIEMBRE!Q19)</f>
        <v>92</v>
      </c>
      <c r="R19" s="27">
        <f>SUM(ENERO:DICIEMBRE!R19)</f>
        <v>72</v>
      </c>
      <c r="S19" s="27">
        <f>SUM(ENERO:DICIEMBRE!S19)</f>
        <v>44</v>
      </c>
      <c r="T19" s="27">
        <f>SUM(ENERO:DICIEMBRE!T19)</f>
        <v>1284</v>
      </c>
      <c r="U19" s="27">
        <f>SUM(ENERO:DICIEMBRE!U19)</f>
        <v>201</v>
      </c>
      <c r="V19" s="27">
        <f>SUM(ENERO:DICIEMBRE!V19)</f>
        <v>1083</v>
      </c>
      <c r="W19" s="38">
        <f t="shared" si="10"/>
        <v>1</v>
      </c>
      <c r="X19" s="27">
        <f>SUM(ENERO:DICIEMBRE!X19)</f>
        <v>0</v>
      </c>
      <c r="Y19" s="27">
        <f>SUM(ENERO:DICIEMBRE!Y19)</f>
        <v>1</v>
      </c>
      <c r="Z19" s="27">
        <f>SUM(ENERO:DICIEMBRE!Z19)</f>
        <v>0</v>
      </c>
      <c r="AA19" s="45">
        <f t="shared" si="11"/>
        <v>557</v>
      </c>
      <c r="AB19" s="27">
        <f>SUM(ENERO:DICIEMBRE!AB19)</f>
        <v>171</v>
      </c>
      <c r="AC19" s="27">
        <f>SUM(ENERO:DICIEMBRE!AC19)</f>
        <v>386</v>
      </c>
      <c r="AD19" s="27">
        <f>SUM(ENERO:DICIEMBRE!AD19)</f>
        <v>0</v>
      </c>
      <c r="AE19" s="27">
        <f>SUM(ENERO:DICIEMBRE!AE19)</f>
        <v>0</v>
      </c>
      <c r="AF19" s="27">
        <f>SUM(ENERO:DICIEMBRE!AF19)</f>
        <v>0</v>
      </c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27">
        <f>SUM(ENERO:DICIEMBRE!C20)</f>
        <v>0</v>
      </c>
      <c r="D20" s="27">
        <f>SUM(ENERO:DICIEMBRE!D20)</f>
        <v>0</v>
      </c>
      <c r="E20" s="27">
        <f>SUM(ENERO:DICIEMBRE!E20)</f>
        <v>0</v>
      </c>
      <c r="F20" s="27">
        <f>SUM(ENERO:DICIEMBRE!F20)</f>
        <v>0</v>
      </c>
      <c r="G20" s="27">
        <f>SUM(ENERO:DICIEMBRE!G20)</f>
        <v>0</v>
      </c>
      <c r="H20" s="27">
        <f>SUM(ENERO:DICIEMBRE!H20)</f>
        <v>0</v>
      </c>
      <c r="I20" s="27">
        <f>SUM(ENERO:DICIEMBRE!I20)</f>
        <v>0</v>
      </c>
      <c r="J20" s="27">
        <f>SUM(ENERO:DICIEMBRE!J20)</f>
        <v>0</v>
      </c>
      <c r="K20" s="27">
        <f>SUM(ENERO:DICIEMBRE!K20)</f>
        <v>0</v>
      </c>
      <c r="L20" s="27">
        <f>SUM(ENERO:DICIEMBRE!L20)</f>
        <v>0</v>
      </c>
      <c r="M20" s="27">
        <f>SUM(ENERO:DICIEMBRE!M20)</f>
        <v>0</v>
      </c>
      <c r="N20" s="27">
        <f>SUM(ENERO:DICIEMBRE!N20)</f>
        <v>0</v>
      </c>
      <c r="O20" s="27">
        <f>SUM(ENERO:DICIEMBRE!O20)</f>
        <v>0</v>
      </c>
      <c r="P20" s="27">
        <f>SUM(ENERO:DICIEMBRE!P20)</f>
        <v>0</v>
      </c>
      <c r="Q20" s="27">
        <f>SUM(ENERO:DICIEMBRE!Q20)</f>
        <v>0</v>
      </c>
      <c r="R20" s="27">
        <f>SUM(ENERO:DICIEMBRE!R20)</f>
        <v>0</v>
      </c>
      <c r="S20" s="27">
        <f>SUM(ENERO:DICIEMBRE!S20)</f>
        <v>0</v>
      </c>
      <c r="T20" s="27">
        <f>SUM(ENERO:DICIEMBRE!T20)</f>
        <v>0</v>
      </c>
      <c r="U20" s="27">
        <f>SUM(ENERO:DICIEMBRE!U20)</f>
        <v>0</v>
      </c>
      <c r="V20" s="27">
        <f>SUM(ENERO:DICIEMBRE!V20)</f>
        <v>0</v>
      </c>
      <c r="W20" s="38">
        <f t="shared" si="10"/>
        <v>0</v>
      </c>
      <c r="X20" s="27">
        <f>SUM(ENERO:DICIEMBRE!X20)</f>
        <v>0</v>
      </c>
      <c r="Y20" s="27">
        <f>SUM(ENERO:DICIEMBRE!Y20)</f>
        <v>0</v>
      </c>
      <c r="Z20" s="27">
        <f>SUM(ENERO:DICIEMBRE!Z20)</f>
        <v>0</v>
      </c>
      <c r="AA20" s="45">
        <f t="shared" si="11"/>
        <v>0</v>
      </c>
      <c r="AB20" s="27">
        <f>SUM(ENERO:DICIEMBRE!AB20)</f>
        <v>0</v>
      </c>
      <c r="AC20" s="27">
        <f>SUM(ENERO:DICIEMBRE!AC20)</f>
        <v>0</v>
      </c>
      <c r="AD20" s="27">
        <f>SUM(ENERO:DICIEMBRE!AD20)</f>
        <v>0</v>
      </c>
      <c r="AE20" s="27">
        <f>SUM(ENERO:DICIEMBRE!AE20)</f>
        <v>0</v>
      </c>
      <c r="AF20" s="27">
        <f>SUM(ENERO:DICIEMBRE!AF20)</f>
        <v>0</v>
      </c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1011</v>
      </c>
      <c r="C21" s="27">
        <f>SUM(ENERO:DICIEMBRE!C21)</f>
        <v>0</v>
      </c>
      <c r="D21" s="27">
        <f>SUM(ENERO:DICIEMBRE!D21)</f>
        <v>0</v>
      </c>
      <c r="E21" s="27">
        <f>SUM(ENERO:DICIEMBRE!E21)</f>
        <v>0</v>
      </c>
      <c r="F21" s="27">
        <f>SUM(ENERO:DICIEMBRE!F21)</f>
        <v>9</v>
      </c>
      <c r="G21" s="27">
        <f>SUM(ENERO:DICIEMBRE!G21)</f>
        <v>33</v>
      </c>
      <c r="H21" s="27">
        <f>SUM(ENERO:DICIEMBRE!H21)</f>
        <v>23</v>
      </c>
      <c r="I21" s="27">
        <f>SUM(ENERO:DICIEMBRE!I21)</f>
        <v>38</v>
      </c>
      <c r="J21" s="27">
        <f>SUM(ENERO:DICIEMBRE!J21)</f>
        <v>40</v>
      </c>
      <c r="K21" s="27">
        <f>SUM(ENERO:DICIEMBRE!K21)</f>
        <v>51</v>
      </c>
      <c r="L21" s="27">
        <f>SUM(ENERO:DICIEMBRE!L21)</f>
        <v>70</v>
      </c>
      <c r="M21" s="27">
        <f>SUM(ENERO:DICIEMBRE!M21)</f>
        <v>100</v>
      </c>
      <c r="N21" s="27">
        <f>SUM(ENERO:DICIEMBRE!N21)</f>
        <v>126</v>
      </c>
      <c r="O21" s="27">
        <f>SUM(ENERO:DICIEMBRE!O21)</f>
        <v>143</v>
      </c>
      <c r="P21" s="27">
        <f>SUM(ENERO:DICIEMBRE!P21)</f>
        <v>144</v>
      </c>
      <c r="Q21" s="27">
        <f>SUM(ENERO:DICIEMBRE!Q21)</f>
        <v>112</v>
      </c>
      <c r="R21" s="27">
        <f>SUM(ENERO:DICIEMBRE!R21)</f>
        <v>60</v>
      </c>
      <c r="S21" s="27">
        <f>SUM(ENERO:DICIEMBRE!S21)</f>
        <v>62</v>
      </c>
      <c r="T21" s="27">
        <f>SUM(ENERO:DICIEMBRE!T21)</f>
        <v>1011</v>
      </c>
      <c r="U21" s="27">
        <f>SUM(ENERO:DICIEMBRE!U21)</f>
        <v>376</v>
      </c>
      <c r="V21" s="27">
        <f>SUM(ENERO:DICIEMBRE!V21)</f>
        <v>635</v>
      </c>
      <c r="W21" s="38">
        <f t="shared" si="10"/>
        <v>3</v>
      </c>
      <c r="X21" s="27">
        <f>SUM(ENERO:DICIEMBRE!X21)</f>
        <v>0</v>
      </c>
      <c r="Y21" s="27">
        <f>SUM(ENERO:DICIEMBRE!Y21)</f>
        <v>3</v>
      </c>
      <c r="Z21" s="27">
        <f>SUM(ENERO:DICIEMBRE!Z21)</f>
        <v>0</v>
      </c>
      <c r="AA21" s="45">
        <f t="shared" si="11"/>
        <v>530</v>
      </c>
      <c r="AB21" s="27">
        <f>SUM(ENERO:DICIEMBRE!AB21)</f>
        <v>230</v>
      </c>
      <c r="AC21" s="27">
        <f>SUM(ENERO:DICIEMBRE!AC21)</f>
        <v>300</v>
      </c>
      <c r="AD21" s="27">
        <f>SUM(ENERO:DICIEMBRE!AD21)</f>
        <v>0</v>
      </c>
      <c r="AE21" s="27">
        <f>SUM(ENERO:DICIEMBRE!AE21)</f>
        <v>0</v>
      </c>
      <c r="AF21" s="27">
        <f>SUM(ENERO:DICIEMBRE!AF21)</f>
        <v>0</v>
      </c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27">
        <f>SUM(ENERO:DICIEMBRE!C22)</f>
        <v>0</v>
      </c>
      <c r="D22" s="27">
        <f>SUM(ENERO:DICIEMBRE!D22)</f>
        <v>0</v>
      </c>
      <c r="E22" s="27">
        <f>SUM(ENERO:DICIEMBRE!E22)</f>
        <v>0</v>
      </c>
      <c r="F22" s="27">
        <f>SUM(ENERO:DICIEMBRE!F22)</f>
        <v>0</v>
      </c>
      <c r="G22" s="27">
        <f>SUM(ENERO:DICIEMBRE!G22)</f>
        <v>0</v>
      </c>
      <c r="H22" s="27">
        <f>SUM(ENERO:DICIEMBRE!H22)</f>
        <v>0</v>
      </c>
      <c r="I22" s="27">
        <f>SUM(ENERO:DICIEMBRE!I22)</f>
        <v>0</v>
      </c>
      <c r="J22" s="27">
        <f>SUM(ENERO:DICIEMBRE!J22)</f>
        <v>0</v>
      </c>
      <c r="K22" s="27">
        <f>SUM(ENERO:DICIEMBRE!K22)</f>
        <v>0</v>
      </c>
      <c r="L22" s="27">
        <f>SUM(ENERO:DICIEMBRE!L22)</f>
        <v>0</v>
      </c>
      <c r="M22" s="27">
        <f>SUM(ENERO:DICIEMBRE!M22)</f>
        <v>0</v>
      </c>
      <c r="N22" s="27">
        <f>SUM(ENERO:DICIEMBRE!N22)</f>
        <v>0</v>
      </c>
      <c r="O22" s="27">
        <f>SUM(ENERO:DICIEMBRE!O22)</f>
        <v>0</v>
      </c>
      <c r="P22" s="27">
        <f>SUM(ENERO:DICIEMBRE!P22)</f>
        <v>0</v>
      </c>
      <c r="Q22" s="27">
        <f>SUM(ENERO:DICIEMBRE!Q22)</f>
        <v>0</v>
      </c>
      <c r="R22" s="27">
        <f>SUM(ENERO:DICIEMBRE!R22)</f>
        <v>0</v>
      </c>
      <c r="S22" s="27">
        <f>SUM(ENERO:DICIEMBRE!S22)</f>
        <v>0</v>
      </c>
      <c r="T22" s="27">
        <f>SUM(ENERO:DICIEMBRE!T22)</f>
        <v>0</v>
      </c>
      <c r="U22" s="27">
        <f>SUM(ENERO:DICIEMBRE!U22)</f>
        <v>0</v>
      </c>
      <c r="V22" s="27">
        <f>SUM(ENERO:DICIEMBRE!V22)</f>
        <v>0</v>
      </c>
      <c r="W22" s="38">
        <f t="shared" si="10"/>
        <v>0</v>
      </c>
      <c r="X22" s="27">
        <f>SUM(ENERO:DICIEMBRE!X22)</f>
        <v>0</v>
      </c>
      <c r="Y22" s="27">
        <f>SUM(ENERO:DICIEMBRE!Y22)</f>
        <v>0</v>
      </c>
      <c r="Z22" s="27">
        <f>SUM(ENERO:DICIEMBRE!Z22)</f>
        <v>0</v>
      </c>
      <c r="AA22" s="45">
        <f t="shared" si="11"/>
        <v>0</v>
      </c>
      <c r="AB22" s="27">
        <f>SUM(ENERO:DICIEMBRE!AB22)</f>
        <v>0</v>
      </c>
      <c r="AC22" s="27">
        <f>SUM(ENERO:DICIEMBRE!AC22)</f>
        <v>0</v>
      </c>
      <c r="AD22" s="27">
        <f>SUM(ENERO:DICIEMBRE!AD22)</f>
        <v>0</v>
      </c>
      <c r="AE22" s="27">
        <f>SUM(ENERO:DICIEMBRE!AE22)</f>
        <v>0</v>
      </c>
      <c r="AF22" s="27">
        <f>SUM(ENERO:DICIEMBRE!AF22)</f>
        <v>0</v>
      </c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27">
        <f>SUM(ENERO:DICIEMBRE!C23)</f>
        <v>0</v>
      </c>
      <c r="D23" s="27">
        <f>SUM(ENERO:DICIEMBRE!D23)</f>
        <v>0</v>
      </c>
      <c r="E23" s="27">
        <f>SUM(ENERO:DICIEMBRE!E23)</f>
        <v>0</v>
      </c>
      <c r="F23" s="27">
        <f>SUM(ENERO:DICIEMBRE!F23)</f>
        <v>0</v>
      </c>
      <c r="G23" s="27">
        <f>SUM(ENERO:DICIEMBRE!G23)</f>
        <v>0</v>
      </c>
      <c r="H23" s="27">
        <f>SUM(ENERO:DICIEMBRE!H23)</f>
        <v>0</v>
      </c>
      <c r="I23" s="27">
        <f>SUM(ENERO:DICIEMBRE!I23)</f>
        <v>0</v>
      </c>
      <c r="J23" s="27">
        <f>SUM(ENERO:DICIEMBRE!J23)</f>
        <v>0</v>
      </c>
      <c r="K23" s="27">
        <f>SUM(ENERO:DICIEMBRE!K23)</f>
        <v>0</v>
      </c>
      <c r="L23" s="27">
        <f>SUM(ENERO:DICIEMBRE!L23)</f>
        <v>0</v>
      </c>
      <c r="M23" s="27">
        <f>SUM(ENERO:DICIEMBRE!M23)</f>
        <v>0</v>
      </c>
      <c r="N23" s="27">
        <f>SUM(ENERO:DICIEMBRE!N23)</f>
        <v>0</v>
      </c>
      <c r="O23" s="27">
        <f>SUM(ENERO:DICIEMBRE!O23)</f>
        <v>0</v>
      </c>
      <c r="P23" s="27">
        <f>SUM(ENERO:DICIEMBRE!P23)</f>
        <v>0</v>
      </c>
      <c r="Q23" s="27">
        <f>SUM(ENERO:DICIEMBRE!Q23)</f>
        <v>0</v>
      </c>
      <c r="R23" s="27">
        <f>SUM(ENERO:DICIEMBRE!R23)</f>
        <v>0</v>
      </c>
      <c r="S23" s="27">
        <f>SUM(ENERO:DICIEMBRE!S23)</f>
        <v>0</v>
      </c>
      <c r="T23" s="27">
        <f>SUM(ENERO:DICIEMBRE!T23)</f>
        <v>0</v>
      </c>
      <c r="U23" s="27">
        <f>SUM(ENERO:DICIEMBRE!U23)</f>
        <v>0</v>
      </c>
      <c r="V23" s="27">
        <f>SUM(ENERO:DICIEMBRE!V23)</f>
        <v>0</v>
      </c>
      <c r="W23" s="38">
        <f t="shared" si="10"/>
        <v>0</v>
      </c>
      <c r="X23" s="27">
        <f>SUM(ENERO:DICIEMBRE!X23)</f>
        <v>0</v>
      </c>
      <c r="Y23" s="27">
        <f>SUM(ENERO:DICIEMBRE!Y23)</f>
        <v>0</v>
      </c>
      <c r="Z23" s="27">
        <f>SUM(ENERO:DICIEMBRE!Z23)</f>
        <v>0</v>
      </c>
      <c r="AA23" s="45">
        <f t="shared" si="11"/>
        <v>0</v>
      </c>
      <c r="AB23" s="27">
        <f>SUM(ENERO:DICIEMBRE!AB23)</f>
        <v>0</v>
      </c>
      <c r="AC23" s="27">
        <f>SUM(ENERO:DICIEMBRE!AC23)</f>
        <v>0</v>
      </c>
      <c r="AD23" s="27">
        <f>SUM(ENERO:DICIEMBRE!AD23)</f>
        <v>0</v>
      </c>
      <c r="AE23" s="27">
        <f>SUM(ENERO:DICIEMBRE!AE23)</f>
        <v>0</v>
      </c>
      <c r="AF23" s="27">
        <f>SUM(ENERO:DICIEMBRE!AF23)</f>
        <v>0</v>
      </c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27">
        <f>SUM(ENERO:DICIEMBRE!C24)</f>
        <v>0</v>
      </c>
      <c r="D24" s="27">
        <f>SUM(ENERO:DICIEMBRE!D24)</f>
        <v>0</v>
      </c>
      <c r="E24" s="27">
        <f>SUM(ENERO:DICIEMBRE!E24)</f>
        <v>0</v>
      </c>
      <c r="F24" s="27">
        <f>SUM(ENERO:DICIEMBRE!F24)</f>
        <v>0</v>
      </c>
      <c r="G24" s="27">
        <f>SUM(ENERO:DICIEMBRE!G24)</f>
        <v>0</v>
      </c>
      <c r="H24" s="27">
        <f>SUM(ENERO:DICIEMBRE!H24)</f>
        <v>0</v>
      </c>
      <c r="I24" s="27">
        <f>SUM(ENERO:DICIEMBRE!I24)</f>
        <v>0</v>
      </c>
      <c r="J24" s="27">
        <f>SUM(ENERO:DICIEMBRE!J24)</f>
        <v>0</v>
      </c>
      <c r="K24" s="27">
        <f>SUM(ENERO:DICIEMBRE!K24)</f>
        <v>0</v>
      </c>
      <c r="L24" s="27">
        <f>SUM(ENERO:DICIEMBRE!L24)</f>
        <v>0</v>
      </c>
      <c r="M24" s="27">
        <f>SUM(ENERO:DICIEMBRE!M24)</f>
        <v>0</v>
      </c>
      <c r="N24" s="27">
        <f>SUM(ENERO:DICIEMBRE!N24)</f>
        <v>0</v>
      </c>
      <c r="O24" s="27">
        <f>SUM(ENERO:DICIEMBRE!O24)</f>
        <v>0</v>
      </c>
      <c r="P24" s="27">
        <f>SUM(ENERO:DICIEMBRE!P24)</f>
        <v>0</v>
      </c>
      <c r="Q24" s="27">
        <f>SUM(ENERO:DICIEMBRE!Q24)</f>
        <v>0</v>
      </c>
      <c r="R24" s="27">
        <f>SUM(ENERO:DICIEMBRE!R24)</f>
        <v>0</v>
      </c>
      <c r="S24" s="27">
        <f>SUM(ENERO:DICIEMBRE!S24)</f>
        <v>0</v>
      </c>
      <c r="T24" s="27">
        <f>SUM(ENERO:DICIEMBRE!T24)</f>
        <v>0</v>
      </c>
      <c r="U24" s="27">
        <f>SUM(ENERO:DICIEMBRE!U24)</f>
        <v>0</v>
      </c>
      <c r="V24" s="27">
        <f>SUM(ENERO:DICIEMBRE!V24)</f>
        <v>0</v>
      </c>
      <c r="W24" s="38">
        <f t="shared" si="10"/>
        <v>0</v>
      </c>
      <c r="X24" s="27">
        <f>SUM(ENERO:DICIEMBRE!X24)</f>
        <v>0</v>
      </c>
      <c r="Y24" s="27">
        <f>SUM(ENERO:DICIEMBRE!Y24)</f>
        <v>0</v>
      </c>
      <c r="Z24" s="27">
        <f>SUM(ENERO:DICIEMBRE!Z24)</f>
        <v>0</v>
      </c>
      <c r="AA24" s="45">
        <f t="shared" si="11"/>
        <v>0</v>
      </c>
      <c r="AB24" s="27">
        <f>SUM(ENERO:DICIEMBRE!AB24)</f>
        <v>0</v>
      </c>
      <c r="AC24" s="27">
        <f>SUM(ENERO:DICIEMBRE!AC24)</f>
        <v>0</v>
      </c>
      <c r="AD24" s="27">
        <f>SUM(ENERO:DICIEMBRE!AD24)</f>
        <v>0</v>
      </c>
      <c r="AE24" s="27">
        <f>SUM(ENERO:DICIEMBRE!AE24)</f>
        <v>0</v>
      </c>
      <c r="AF24" s="27">
        <f>SUM(ENERO:DICIEMBRE!AF24)</f>
        <v>0</v>
      </c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27">
        <f>SUM(ENERO:DICIEMBRE!C25)</f>
        <v>0</v>
      </c>
      <c r="D25" s="27">
        <f>SUM(ENERO:DICIEMBRE!D25)</f>
        <v>0</v>
      </c>
      <c r="E25" s="27">
        <f>SUM(ENERO:DICIEMBRE!E25)</f>
        <v>0</v>
      </c>
      <c r="F25" s="27">
        <f>SUM(ENERO:DICIEMBRE!F25)</f>
        <v>0</v>
      </c>
      <c r="G25" s="27">
        <f>SUM(ENERO:DICIEMBRE!G25)</f>
        <v>0</v>
      </c>
      <c r="H25" s="27">
        <f>SUM(ENERO:DICIEMBRE!H25)</f>
        <v>0</v>
      </c>
      <c r="I25" s="27">
        <f>SUM(ENERO:DICIEMBRE!I25)</f>
        <v>0</v>
      </c>
      <c r="J25" s="27">
        <f>SUM(ENERO:DICIEMBRE!J25)</f>
        <v>0</v>
      </c>
      <c r="K25" s="27">
        <f>SUM(ENERO:DICIEMBRE!K25)</f>
        <v>0</v>
      </c>
      <c r="L25" s="27">
        <f>SUM(ENERO:DICIEMBRE!L25)</f>
        <v>0</v>
      </c>
      <c r="M25" s="27">
        <f>SUM(ENERO:DICIEMBRE!M25)</f>
        <v>0</v>
      </c>
      <c r="N25" s="27">
        <f>SUM(ENERO:DICIEMBRE!N25)</f>
        <v>0</v>
      </c>
      <c r="O25" s="27">
        <f>SUM(ENERO:DICIEMBRE!O25)</f>
        <v>0</v>
      </c>
      <c r="P25" s="27">
        <f>SUM(ENERO:DICIEMBRE!P25)</f>
        <v>0</v>
      </c>
      <c r="Q25" s="27">
        <f>SUM(ENERO:DICIEMBRE!Q25)</f>
        <v>0</v>
      </c>
      <c r="R25" s="27">
        <f>SUM(ENERO:DICIEMBRE!R25)</f>
        <v>0</v>
      </c>
      <c r="S25" s="27">
        <f>SUM(ENERO:DICIEMBRE!S25)</f>
        <v>0</v>
      </c>
      <c r="T25" s="27">
        <f>SUM(ENERO:DICIEMBRE!T25)</f>
        <v>0</v>
      </c>
      <c r="U25" s="27">
        <f>SUM(ENERO:DICIEMBRE!U25)</f>
        <v>0</v>
      </c>
      <c r="V25" s="27">
        <f>SUM(ENERO:DICIEMBRE!V25)</f>
        <v>0</v>
      </c>
      <c r="W25" s="38">
        <f t="shared" si="10"/>
        <v>0</v>
      </c>
      <c r="X25" s="27">
        <f>SUM(ENERO:DICIEMBRE!X25)</f>
        <v>0</v>
      </c>
      <c r="Y25" s="27">
        <f>SUM(ENERO:DICIEMBRE!Y25)</f>
        <v>0</v>
      </c>
      <c r="Z25" s="27">
        <f>SUM(ENERO:DICIEMBRE!Z25)</f>
        <v>0</v>
      </c>
      <c r="AA25" s="45">
        <f t="shared" si="11"/>
        <v>0</v>
      </c>
      <c r="AB25" s="27">
        <f>SUM(ENERO:DICIEMBRE!AB25)</f>
        <v>0</v>
      </c>
      <c r="AC25" s="27">
        <f>SUM(ENERO:DICIEMBRE!AC25)</f>
        <v>0</v>
      </c>
      <c r="AD25" s="27">
        <f>SUM(ENERO:DICIEMBRE!AD25)</f>
        <v>0</v>
      </c>
      <c r="AE25" s="27">
        <f>SUM(ENERO:DICIEMBRE!AE25)</f>
        <v>0</v>
      </c>
      <c r="AF25" s="27">
        <f>SUM(ENERO:DICIEMBRE!AF25)</f>
        <v>0</v>
      </c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27">
        <f>SUM(ENERO:DICIEMBRE!C26)</f>
        <v>0</v>
      </c>
      <c r="D26" s="27">
        <f>SUM(ENERO:DICIEMBRE!D26)</f>
        <v>0</v>
      </c>
      <c r="E26" s="27">
        <f>SUM(ENERO:DICIEMBRE!E26)</f>
        <v>0</v>
      </c>
      <c r="F26" s="27">
        <f>SUM(ENERO:DICIEMBRE!F26)</f>
        <v>0</v>
      </c>
      <c r="G26" s="27">
        <f>SUM(ENERO:DICIEMBRE!G26)</f>
        <v>0</v>
      </c>
      <c r="H26" s="27">
        <f>SUM(ENERO:DICIEMBRE!H26)</f>
        <v>0</v>
      </c>
      <c r="I26" s="27">
        <f>SUM(ENERO:DICIEMBRE!I26)</f>
        <v>0</v>
      </c>
      <c r="J26" s="27">
        <f>SUM(ENERO:DICIEMBRE!J26)</f>
        <v>0</v>
      </c>
      <c r="K26" s="27">
        <f>SUM(ENERO:DICIEMBRE!K26)</f>
        <v>0</v>
      </c>
      <c r="L26" s="27">
        <f>SUM(ENERO:DICIEMBRE!L26)</f>
        <v>0</v>
      </c>
      <c r="M26" s="27">
        <f>SUM(ENERO:DICIEMBRE!M26)</f>
        <v>0</v>
      </c>
      <c r="N26" s="27">
        <f>SUM(ENERO:DICIEMBRE!N26)</f>
        <v>0</v>
      </c>
      <c r="O26" s="27">
        <f>SUM(ENERO:DICIEMBRE!O26)</f>
        <v>0</v>
      </c>
      <c r="P26" s="27">
        <f>SUM(ENERO:DICIEMBRE!P26)</f>
        <v>0</v>
      </c>
      <c r="Q26" s="27">
        <f>SUM(ENERO:DICIEMBRE!Q26)</f>
        <v>0</v>
      </c>
      <c r="R26" s="27">
        <f>SUM(ENERO:DICIEMBRE!R26)</f>
        <v>0</v>
      </c>
      <c r="S26" s="27">
        <f>SUM(ENERO:DICIEMBRE!S26)</f>
        <v>0</v>
      </c>
      <c r="T26" s="27">
        <f>SUM(ENERO:DICIEMBRE!T26)</f>
        <v>0</v>
      </c>
      <c r="U26" s="27">
        <f>SUM(ENERO:DICIEMBRE!U26)</f>
        <v>0</v>
      </c>
      <c r="V26" s="27">
        <f>SUM(ENERO:DICIEMBRE!V26)</f>
        <v>0</v>
      </c>
      <c r="W26" s="38">
        <f t="shared" si="10"/>
        <v>0</v>
      </c>
      <c r="X26" s="27">
        <f>SUM(ENERO:DICIEMBRE!X26)</f>
        <v>0</v>
      </c>
      <c r="Y26" s="27">
        <f>SUM(ENERO:DICIEMBRE!Y26)</f>
        <v>0</v>
      </c>
      <c r="Z26" s="27">
        <f>SUM(ENERO:DICIEMBRE!Z26)</f>
        <v>0</v>
      </c>
      <c r="AA26" s="45">
        <f t="shared" si="11"/>
        <v>0</v>
      </c>
      <c r="AB26" s="27">
        <f>SUM(ENERO:DICIEMBRE!AB26)</f>
        <v>0</v>
      </c>
      <c r="AC26" s="27">
        <f>SUM(ENERO:DICIEMBRE!AC26)</f>
        <v>0</v>
      </c>
      <c r="AD26" s="27">
        <f>SUM(ENERO:DICIEMBRE!AD26)</f>
        <v>0</v>
      </c>
      <c r="AE26" s="27">
        <f>SUM(ENERO:DICIEMBRE!AE26)</f>
        <v>0</v>
      </c>
      <c r="AF26" s="27">
        <f>SUM(ENERO:DICIEMBRE!AF26)</f>
        <v>0</v>
      </c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27">
        <f>SUM(ENERO:DICIEMBRE!C27)</f>
        <v>0</v>
      </c>
      <c r="D27" s="27">
        <f>SUM(ENERO:DICIEMBRE!D27)</f>
        <v>0</v>
      </c>
      <c r="E27" s="27">
        <f>SUM(ENERO:DICIEMBRE!E27)</f>
        <v>0</v>
      </c>
      <c r="F27" s="27">
        <f>SUM(ENERO:DICIEMBRE!F27)</f>
        <v>0</v>
      </c>
      <c r="G27" s="27">
        <f>SUM(ENERO:DICIEMBRE!G27)</f>
        <v>0</v>
      </c>
      <c r="H27" s="27">
        <f>SUM(ENERO:DICIEMBRE!H27)</f>
        <v>0</v>
      </c>
      <c r="I27" s="27">
        <f>SUM(ENERO:DICIEMBRE!I27)</f>
        <v>0</v>
      </c>
      <c r="J27" s="27">
        <f>SUM(ENERO:DICIEMBRE!J27)</f>
        <v>0</v>
      </c>
      <c r="K27" s="27">
        <f>SUM(ENERO:DICIEMBRE!K27)</f>
        <v>0</v>
      </c>
      <c r="L27" s="27">
        <f>SUM(ENERO:DICIEMBRE!L27)</f>
        <v>0</v>
      </c>
      <c r="M27" s="27">
        <f>SUM(ENERO:DICIEMBRE!M27)</f>
        <v>0</v>
      </c>
      <c r="N27" s="27">
        <f>SUM(ENERO:DICIEMBRE!N27)</f>
        <v>0</v>
      </c>
      <c r="O27" s="27">
        <f>SUM(ENERO:DICIEMBRE!O27)</f>
        <v>0</v>
      </c>
      <c r="P27" s="27">
        <f>SUM(ENERO:DICIEMBRE!P27)</f>
        <v>0</v>
      </c>
      <c r="Q27" s="27">
        <f>SUM(ENERO:DICIEMBRE!Q27)</f>
        <v>0</v>
      </c>
      <c r="R27" s="27">
        <f>SUM(ENERO:DICIEMBRE!R27)</f>
        <v>0</v>
      </c>
      <c r="S27" s="27">
        <f>SUM(ENERO:DICIEMBRE!S27)</f>
        <v>0</v>
      </c>
      <c r="T27" s="27">
        <f>SUM(ENERO:DICIEMBRE!T27)</f>
        <v>0</v>
      </c>
      <c r="U27" s="27">
        <f>SUM(ENERO:DICIEMBRE!U27)</f>
        <v>0</v>
      </c>
      <c r="V27" s="27">
        <f>SUM(ENERO:DICIEMBRE!V27)</f>
        <v>0</v>
      </c>
      <c r="W27" s="38">
        <f t="shared" si="10"/>
        <v>0</v>
      </c>
      <c r="X27" s="27">
        <f>SUM(ENERO:DICIEMBRE!X27)</f>
        <v>0</v>
      </c>
      <c r="Y27" s="27">
        <f>SUM(ENERO:DICIEMBRE!Y27)</f>
        <v>0</v>
      </c>
      <c r="Z27" s="27">
        <f>SUM(ENERO:DICIEMBRE!Z27)</f>
        <v>0</v>
      </c>
      <c r="AA27" s="45">
        <f t="shared" si="11"/>
        <v>0</v>
      </c>
      <c r="AB27" s="27">
        <f>SUM(ENERO:DICIEMBRE!AB27)</f>
        <v>0</v>
      </c>
      <c r="AC27" s="27">
        <f>SUM(ENERO:DICIEMBRE!AC27)</f>
        <v>0</v>
      </c>
      <c r="AD27" s="27">
        <f>SUM(ENERO:DICIEMBRE!AD27)</f>
        <v>0</v>
      </c>
      <c r="AE27" s="27">
        <f>SUM(ENERO:DICIEMBRE!AE27)</f>
        <v>0</v>
      </c>
      <c r="AF27" s="27">
        <f>SUM(ENERO:DICIEMBRE!AF27)</f>
        <v>0</v>
      </c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27">
        <f>SUM(ENERO:DICIEMBRE!C28)</f>
        <v>0</v>
      </c>
      <c r="D28" s="27">
        <f>SUM(ENERO:DICIEMBRE!D28)</f>
        <v>0</v>
      </c>
      <c r="E28" s="27">
        <f>SUM(ENERO:DICIEMBRE!E28)</f>
        <v>0</v>
      </c>
      <c r="F28" s="27">
        <f>SUM(ENERO:DICIEMBRE!F28)</f>
        <v>0</v>
      </c>
      <c r="G28" s="27">
        <f>SUM(ENERO:DICIEMBRE!G28)</f>
        <v>0</v>
      </c>
      <c r="H28" s="27">
        <f>SUM(ENERO:DICIEMBRE!H28)</f>
        <v>0</v>
      </c>
      <c r="I28" s="27">
        <f>SUM(ENERO:DICIEMBRE!I28)</f>
        <v>0</v>
      </c>
      <c r="J28" s="27">
        <f>SUM(ENERO:DICIEMBRE!J28)</f>
        <v>0</v>
      </c>
      <c r="K28" s="27">
        <f>SUM(ENERO:DICIEMBRE!K28)</f>
        <v>0</v>
      </c>
      <c r="L28" s="27">
        <f>SUM(ENERO:DICIEMBRE!L28)</f>
        <v>0</v>
      </c>
      <c r="M28" s="27">
        <f>SUM(ENERO:DICIEMBRE!M28)</f>
        <v>0</v>
      </c>
      <c r="N28" s="27">
        <f>SUM(ENERO:DICIEMBRE!N28)</f>
        <v>0</v>
      </c>
      <c r="O28" s="27">
        <f>SUM(ENERO:DICIEMBRE!O28)</f>
        <v>0</v>
      </c>
      <c r="P28" s="27">
        <f>SUM(ENERO:DICIEMBRE!P28)</f>
        <v>0</v>
      </c>
      <c r="Q28" s="27">
        <f>SUM(ENERO:DICIEMBRE!Q28)</f>
        <v>0</v>
      </c>
      <c r="R28" s="27">
        <f>SUM(ENERO:DICIEMBRE!R28)</f>
        <v>0</v>
      </c>
      <c r="S28" s="27">
        <f>SUM(ENERO:DICIEMBRE!S28)</f>
        <v>0</v>
      </c>
      <c r="T28" s="27">
        <f>SUM(ENERO:DICIEMBRE!T28)</f>
        <v>0</v>
      </c>
      <c r="U28" s="27">
        <f>SUM(ENERO:DICIEMBRE!U28)</f>
        <v>0</v>
      </c>
      <c r="V28" s="27">
        <f>SUM(ENERO:DICIEMBRE!V28)</f>
        <v>0</v>
      </c>
      <c r="W28" s="38">
        <f t="shared" si="10"/>
        <v>0</v>
      </c>
      <c r="X28" s="27">
        <f>SUM(ENERO:DICIEMBRE!X28)</f>
        <v>0</v>
      </c>
      <c r="Y28" s="27">
        <f>SUM(ENERO:DICIEMBRE!Y28)</f>
        <v>0</v>
      </c>
      <c r="Z28" s="27">
        <f>SUM(ENERO:DICIEMBRE!Z28)</f>
        <v>0</v>
      </c>
      <c r="AA28" s="45">
        <f t="shared" si="11"/>
        <v>0</v>
      </c>
      <c r="AB28" s="27">
        <f>SUM(ENERO:DICIEMBRE!AB28)</f>
        <v>0</v>
      </c>
      <c r="AC28" s="27">
        <f>SUM(ENERO:DICIEMBRE!AC28)</f>
        <v>0</v>
      </c>
      <c r="AD28" s="27">
        <f>SUM(ENERO:DICIEMBRE!AD28)</f>
        <v>0</v>
      </c>
      <c r="AE28" s="27">
        <f>SUM(ENERO:DICIEMBRE!AE28)</f>
        <v>0</v>
      </c>
      <c r="AF28" s="27">
        <f>SUM(ENERO:DICIEMBRE!AF28)</f>
        <v>0</v>
      </c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27">
        <f>SUM(ENERO:DICIEMBRE!C29)</f>
        <v>0</v>
      </c>
      <c r="D29" s="27">
        <f>SUM(ENERO:DICIEMBRE!D29)</f>
        <v>0</v>
      </c>
      <c r="E29" s="27">
        <f>SUM(ENERO:DICIEMBRE!E29)</f>
        <v>0</v>
      </c>
      <c r="F29" s="27">
        <f>SUM(ENERO:DICIEMBRE!F29)</f>
        <v>0</v>
      </c>
      <c r="G29" s="27">
        <f>SUM(ENERO:DICIEMBRE!G29)</f>
        <v>0</v>
      </c>
      <c r="H29" s="27">
        <f>SUM(ENERO:DICIEMBRE!H29)</f>
        <v>0</v>
      </c>
      <c r="I29" s="27">
        <f>SUM(ENERO:DICIEMBRE!I29)</f>
        <v>0</v>
      </c>
      <c r="J29" s="27">
        <f>SUM(ENERO:DICIEMBRE!J29)</f>
        <v>0</v>
      </c>
      <c r="K29" s="27">
        <f>SUM(ENERO:DICIEMBRE!K29)</f>
        <v>0</v>
      </c>
      <c r="L29" s="27">
        <f>SUM(ENERO:DICIEMBRE!L29)</f>
        <v>0</v>
      </c>
      <c r="M29" s="27">
        <f>SUM(ENERO:DICIEMBRE!M29)</f>
        <v>0</v>
      </c>
      <c r="N29" s="27">
        <f>SUM(ENERO:DICIEMBRE!N29)</f>
        <v>0</v>
      </c>
      <c r="O29" s="27">
        <f>SUM(ENERO:DICIEMBRE!O29)</f>
        <v>0</v>
      </c>
      <c r="P29" s="27">
        <f>SUM(ENERO:DICIEMBRE!P29)</f>
        <v>0</v>
      </c>
      <c r="Q29" s="27">
        <f>SUM(ENERO:DICIEMBRE!Q29)</f>
        <v>0</v>
      </c>
      <c r="R29" s="27">
        <f>SUM(ENERO:DICIEMBRE!R29)</f>
        <v>0</v>
      </c>
      <c r="S29" s="27">
        <f>SUM(ENERO:DICIEMBRE!S29)</f>
        <v>0</v>
      </c>
      <c r="T29" s="27">
        <f>SUM(ENERO:DICIEMBRE!T29)</f>
        <v>0</v>
      </c>
      <c r="U29" s="27">
        <f>SUM(ENERO:DICIEMBRE!U29)</f>
        <v>0</v>
      </c>
      <c r="V29" s="27">
        <f>SUM(ENERO:DICIEMBRE!V29)</f>
        <v>0</v>
      </c>
      <c r="W29" s="38">
        <f t="shared" si="10"/>
        <v>0</v>
      </c>
      <c r="X29" s="27">
        <f>SUM(ENERO:DICIEMBRE!X29)</f>
        <v>0</v>
      </c>
      <c r="Y29" s="27">
        <f>SUM(ENERO:DICIEMBRE!Y29)</f>
        <v>0</v>
      </c>
      <c r="Z29" s="27">
        <f>SUM(ENERO:DICIEMBRE!Z29)</f>
        <v>0</v>
      </c>
      <c r="AA29" s="45">
        <f t="shared" si="11"/>
        <v>0</v>
      </c>
      <c r="AB29" s="27">
        <f>SUM(ENERO:DICIEMBRE!AB29)</f>
        <v>0</v>
      </c>
      <c r="AC29" s="27">
        <f>SUM(ENERO:DICIEMBRE!AC29)</f>
        <v>0</v>
      </c>
      <c r="AD29" s="27">
        <f>SUM(ENERO:DICIEMBRE!AD29)</f>
        <v>0</v>
      </c>
      <c r="AE29" s="27">
        <f>SUM(ENERO:DICIEMBRE!AE29)</f>
        <v>0</v>
      </c>
      <c r="AF29" s="27">
        <f>SUM(ENERO:DICIEMBRE!AF29)</f>
        <v>0</v>
      </c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27">
        <f>SUM(ENERO:DICIEMBRE!C30)</f>
        <v>0</v>
      </c>
      <c r="D30" s="27">
        <f>SUM(ENERO:DICIEMBRE!D30)</f>
        <v>0</v>
      </c>
      <c r="E30" s="27">
        <f>SUM(ENERO:DICIEMBRE!E30)</f>
        <v>0</v>
      </c>
      <c r="F30" s="27">
        <f>SUM(ENERO:DICIEMBRE!F30)</f>
        <v>0</v>
      </c>
      <c r="G30" s="27">
        <f>SUM(ENERO:DICIEMBRE!G30)</f>
        <v>0</v>
      </c>
      <c r="H30" s="27">
        <f>SUM(ENERO:DICIEMBRE!H30)</f>
        <v>0</v>
      </c>
      <c r="I30" s="27">
        <f>SUM(ENERO:DICIEMBRE!I30)</f>
        <v>0</v>
      </c>
      <c r="J30" s="27">
        <f>SUM(ENERO:DICIEMBRE!J30)</f>
        <v>0</v>
      </c>
      <c r="K30" s="27">
        <f>SUM(ENERO:DICIEMBRE!K30)</f>
        <v>0</v>
      </c>
      <c r="L30" s="27">
        <f>SUM(ENERO:DICIEMBRE!L30)</f>
        <v>0</v>
      </c>
      <c r="M30" s="27">
        <f>SUM(ENERO:DICIEMBRE!M30)</f>
        <v>0</v>
      </c>
      <c r="N30" s="27">
        <f>SUM(ENERO:DICIEMBRE!N30)</f>
        <v>0</v>
      </c>
      <c r="O30" s="27">
        <f>SUM(ENERO:DICIEMBRE!O30)</f>
        <v>0</v>
      </c>
      <c r="P30" s="27">
        <f>SUM(ENERO:DICIEMBRE!P30)</f>
        <v>0</v>
      </c>
      <c r="Q30" s="27">
        <f>SUM(ENERO:DICIEMBRE!Q30)</f>
        <v>0</v>
      </c>
      <c r="R30" s="27">
        <f>SUM(ENERO:DICIEMBRE!R30)</f>
        <v>0</v>
      </c>
      <c r="S30" s="27">
        <f>SUM(ENERO:DICIEMBRE!S30)</f>
        <v>0</v>
      </c>
      <c r="T30" s="27">
        <f>SUM(ENERO:DICIEMBRE!T30)</f>
        <v>0</v>
      </c>
      <c r="U30" s="27">
        <f>SUM(ENERO:DICIEMBRE!U30)</f>
        <v>0</v>
      </c>
      <c r="V30" s="27">
        <f>SUM(ENERO:DICIEMBRE!V30)</f>
        <v>0</v>
      </c>
      <c r="W30" s="38">
        <f t="shared" si="10"/>
        <v>0</v>
      </c>
      <c r="X30" s="27">
        <f>SUM(ENERO:DICIEMBRE!X30)</f>
        <v>0</v>
      </c>
      <c r="Y30" s="27">
        <f>SUM(ENERO:DICIEMBRE!Y30)</f>
        <v>0</v>
      </c>
      <c r="Z30" s="27">
        <f>SUM(ENERO:DICIEMBRE!Z30)</f>
        <v>0</v>
      </c>
      <c r="AA30" s="45">
        <f t="shared" si="11"/>
        <v>0</v>
      </c>
      <c r="AB30" s="27">
        <f>SUM(ENERO:DICIEMBRE!AB30)</f>
        <v>0</v>
      </c>
      <c r="AC30" s="27">
        <f>SUM(ENERO:DICIEMBRE!AC30)</f>
        <v>0</v>
      </c>
      <c r="AD30" s="27">
        <f>SUM(ENERO:DICIEMBRE!AD30)</f>
        <v>0</v>
      </c>
      <c r="AE30" s="27">
        <f>SUM(ENERO:DICIEMBRE!AE30)</f>
        <v>0</v>
      </c>
      <c r="AF30" s="27">
        <f>SUM(ENERO:DICIEMBRE!AF30)</f>
        <v>0</v>
      </c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1479</v>
      </c>
      <c r="C31" s="27">
        <f>SUM(ENERO:DICIEMBRE!C31)</f>
        <v>80</v>
      </c>
      <c r="D31" s="27">
        <f>SUM(ENERO:DICIEMBRE!D31)</f>
        <v>48</v>
      </c>
      <c r="E31" s="27">
        <f>SUM(ENERO:DICIEMBRE!E31)</f>
        <v>42</v>
      </c>
      <c r="F31" s="27">
        <f>SUM(ENERO:DICIEMBRE!F31)</f>
        <v>56</v>
      </c>
      <c r="G31" s="27">
        <f>SUM(ENERO:DICIEMBRE!G31)</f>
        <v>34</v>
      </c>
      <c r="H31" s="27">
        <f>SUM(ENERO:DICIEMBRE!H31)</f>
        <v>27</v>
      </c>
      <c r="I31" s="27">
        <f>SUM(ENERO:DICIEMBRE!I31)</f>
        <v>50</v>
      </c>
      <c r="J31" s="27">
        <f>SUM(ENERO:DICIEMBRE!J31)</f>
        <v>46</v>
      </c>
      <c r="K31" s="27">
        <f>SUM(ENERO:DICIEMBRE!K31)</f>
        <v>51</v>
      </c>
      <c r="L31" s="27">
        <f>SUM(ENERO:DICIEMBRE!L31)</f>
        <v>73</v>
      </c>
      <c r="M31" s="27">
        <f>SUM(ENERO:DICIEMBRE!M31)</f>
        <v>81</v>
      </c>
      <c r="N31" s="27">
        <f>SUM(ENERO:DICIEMBRE!N31)</f>
        <v>124</v>
      </c>
      <c r="O31" s="27">
        <f>SUM(ENERO:DICIEMBRE!O31)</f>
        <v>139</v>
      </c>
      <c r="P31" s="27">
        <f>SUM(ENERO:DICIEMBRE!P31)</f>
        <v>143</v>
      </c>
      <c r="Q31" s="27">
        <f>SUM(ENERO:DICIEMBRE!Q31)</f>
        <v>140</v>
      </c>
      <c r="R31" s="27">
        <f>SUM(ENERO:DICIEMBRE!R31)</f>
        <v>157</v>
      </c>
      <c r="S31" s="27">
        <f>SUM(ENERO:DICIEMBRE!S31)</f>
        <v>188</v>
      </c>
      <c r="T31" s="27">
        <f>SUM(ENERO:DICIEMBRE!T31)</f>
        <v>1479</v>
      </c>
      <c r="U31" s="27">
        <f>SUM(ENERO:DICIEMBRE!U31)</f>
        <v>582</v>
      </c>
      <c r="V31" s="27">
        <f>SUM(ENERO:DICIEMBRE!V31)</f>
        <v>897</v>
      </c>
      <c r="W31" s="38">
        <f t="shared" si="10"/>
        <v>104</v>
      </c>
      <c r="X31" s="27">
        <f>SUM(ENERO:DICIEMBRE!X31)</f>
        <v>39</v>
      </c>
      <c r="Y31" s="27">
        <f>SUM(ENERO:DICIEMBRE!Y31)</f>
        <v>65</v>
      </c>
      <c r="Z31" s="27">
        <f>SUM(ENERO:DICIEMBRE!Z31)</f>
        <v>0</v>
      </c>
      <c r="AA31" s="45">
        <f t="shared" si="11"/>
        <v>673</v>
      </c>
      <c r="AB31" s="27">
        <f>SUM(ENERO:DICIEMBRE!AB31)</f>
        <v>234</v>
      </c>
      <c r="AC31" s="27">
        <f>SUM(ENERO:DICIEMBRE!AC31)</f>
        <v>439</v>
      </c>
      <c r="AD31" s="27">
        <f>SUM(ENERO:DICIEMBRE!AD31)</f>
        <v>0</v>
      </c>
      <c r="AE31" s="27">
        <f>SUM(ENERO:DICIEMBRE!AE31)</f>
        <v>0</v>
      </c>
      <c r="AF31" s="27">
        <f>SUM(ENERO:DICIEMBRE!AF31)</f>
        <v>0</v>
      </c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27">
        <f>SUM(ENERO:DICIEMBRE!C32)</f>
        <v>0</v>
      </c>
      <c r="D32" s="27">
        <f>SUM(ENERO:DICIEMBRE!D32)</f>
        <v>0</v>
      </c>
      <c r="E32" s="27">
        <f>SUM(ENERO:DICIEMBRE!E32)</f>
        <v>0</v>
      </c>
      <c r="F32" s="27">
        <f>SUM(ENERO:DICIEMBRE!F32)</f>
        <v>0</v>
      </c>
      <c r="G32" s="27">
        <f>SUM(ENERO:DICIEMBRE!G32)</f>
        <v>0</v>
      </c>
      <c r="H32" s="27">
        <f>SUM(ENERO:DICIEMBRE!H32)</f>
        <v>0</v>
      </c>
      <c r="I32" s="27">
        <f>SUM(ENERO:DICIEMBRE!I32)</f>
        <v>0</v>
      </c>
      <c r="J32" s="27">
        <f>SUM(ENERO:DICIEMBRE!J32)</f>
        <v>0</v>
      </c>
      <c r="K32" s="27">
        <f>SUM(ENERO:DICIEMBRE!K32)</f>
        <v>0</v>
      </c>
      <c r="L32" s="27">
        <f>SUM(ENERO:DICIEMBRE!L32)</f>
        <v>0</v>
      </c>
      <c r="M32" s="27">
        <f>SUM(ENERO:DICIEMBRE!M32)</f>
        <v>0</v>
      </c>
      <c r="N32" s="27">
        <f>SUM(ENERO:DICIEMBRE!N32)</f>
        <v>0</v>
      </c>
      <c r="O32" s="27">
        <f>SUM(ENERO:DICIEMBRE!O32)</f>
        <v>0</v>
      </c>
      <c r="P32" s="27">
        <f>SUM(ENERO:DICIEMBRE!P32)</f>
        <v>0</v>
      </c>
      <c r="Q32" s="27">
        <f>SUM(ENERO:DICIEMBRE!Q32)</f>
        <v>0</v>
      </c>
      <c r="R32" s="27">
        <f>SUM(ENERO:DICIEMBRE!R32)</f>
        <v>0</v>
      </c>
      <c r="S32" s="27">
        <f>SUM(ENERO:DICIEMBRE!S32)</f>
        <v>0</v>
      </c>
      <c r="T32" s="27">
        <f>SUM(ENERO:DICIEMBRE!T32)</f>
        <v>0</v>
      </c>
      <c r="U32" s="27">
        <f>SUM(ENERO:DICIEMBRE!U32)</f>
        <v>0</v>
      </c>
      <c r="V32" s="27">
        <f>SUM(ENERO:DICIEMBRE!V32)</f>
        <v>0</v>
      </c>
      <c r="W32" s="38">
        <f t="shared" si="10"/>
        <v>0</v>
      </c>
      <c r="X32" s="27">
        <f>SUM(ENERO:DICIEMBRE!X32)</f>
        <v>0</v>
      </c>
      <c r="Y32" s="27">
        <f>SUM(ENERO:DICIEMBRE!Y32)</f>
        <v>0</v>
      </c>
      <c r="Z32" s="27">
        <f>SUM(ENERO:DICIEMBRE!Z32)</f>
        <v>0</v>
      </c>
      <c r="AA32" s="45">
        <f t="shared" si="11"/>
        <v>0</v>
      </c>
      <c r="AB32" s="27">
        <f>SUM(ENERO:DICIEMBRE!AB32)</f>
        <v>0</v>
      </c>
      <c r="AC32" s="27">
        <f>SUM(ENERO:DICIEMBRE!AC32)</f>
        <v>0</v>
      </c>
      <c r="AD32" s="27">
        <f>SUM(ENERO:DICIEMBRE!AD32)</f>
        <v>0</v>
      </c>
      <c r="AE32" s="27">
        <f>SUM(ENERO:DICIEMBRE!AE32)</f>
        <v>0</v>
      </c>
      <c r="AF32" s="27">
        <f>SUM(ENERO:DICIEMBRE!AF32)</f>
        <v>0</v>
      </c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27">
        <f>SUM(ENERO:DICIEMBRE!C33)</f>
        <v>0</v>
      </c>
      <c r="D33" s="27">
        <f>SUM(ENERO:DICIEMBRE!D33)</f>
        <v>0</v>
      </c>
      <c r="E33" s="27">
        <f>SUM(ENERO:DICIEMBRE!E33)</f>
        <v>0</v>
      </c>
      <c r="F33" s="27">
        <f>SUM(ENERO:DICIEMBRE!F33)</f>
        <v>0</v>
      </c>
      <c r="G33" s="27">
        <f>SUM(ENERO:DICIEMBRE!G33)</f>
        <v>0</v>
      </c>
      <c r="H33" s="27">
        <f>SUM(ENERO:DICIEMBRE!H33)</f>
        <v>0</v>
      </c>
      <c r="I33" s="27">
        <f>SUM(ENERO:DICIEMBRE!I33)</f>
        <v>0</v>
      </c>
      <c r="J33" s="27">
        <f>SUM(ENERO:DICIEMBRE!J33)</f>
        <v>0</v>
      </c>
      <c r="K33" s="27">
        <f>SUM(ENERO:DICIEMBRE!K33)</f>
        <v>0</v>
      </c>
      <c r="L33" s="27">
        <f>SUM(ENERO:DICIEMBRE!L33)</f>
        <v>0</v>
      </c>
      <c r="M33" s="27">
        <f>SUM(ENERO:DICIEMBRE!M33)</f>
        <v>0</v>
      </c>
      <c r="N33" s="27">
        <f>SUM(ENERO:DICIEMBRE!N33)</f>
        <v>0</v>
      </c>
      <c r="O33" s="27">
        <f>SUM(ENERO:DICIEMBRE!O33)</f>
        <v>0</v>
      </c>
      <c r="P33" s="27">
        <f>SUM(ENERO:DICIEMBRE!P33)</f>
        <v>0</v>
      </c>
      <c r="Q33" s="27">
        <f>SUM(ENERO:DICIEMBRE!Q33)</f>
        <v>0</v>
      </c>
      <c r="R33" s="27">
        <f>SUM(ENERO:DICIEMBRE!R33)</f>
        <v>0</v>
      </c>
      <c r="S33" s="27">
        <f>SUM(ENERO:DICIEMBRE!S33)</f>
        <v>0</v>
      </c>
      <c r="T33" s="27">
        <f>SUM(ENERO:DICIEMBRE!T33)</f>
        <v>0</v>
      </c>
      <c r="U33" s="27">
        <f>SUM(ENERO:DICIEMBRE!U33)</f>
        <v>0</v>
      </c>
      <c r="V33" s="27">
        <f>SUM(ENERO:DICIEMBRE!V33)</f>
        <v>0</v>
      </c>
      <c r="W33" s="38">
        <f t="shared" si="10"/>
        <v>0</v>
      </c>
      <c r="X33" s="27">
        <f>SUM(ENERO:DICIEMBRE!X33)</f>
        <v>0</v>
      </c>
      <c r="Y33" s="27">
        <f>SUM(ENERO:DICIEMBRE!Y33)</f>
        <v>0</v>
      </c>
      <c r="Z33" s="27">
        <f>SUM(ENERO:DICIEMBRE!Z33)</f>
        <v>0</v>
      </c>
      <c r="AA33" s="45">
        <f t="shared" si="11"/>
        <v>0</v>
      </c>
      <c r="AB33" s="27">
        <f>SUM(ENERO:DICIEMBRE!AB33)</f>
        <v>0</v>
      </c>
      <c r="AC33" s="27">
        <f>SUM(ENERO:DICIEMBRE!AC33)</f>
        <v>0</v>
      </c>
      <c r="AD33" s="27">
        <f>SUM(ENERO:DICIEMBRE!AD33)</f>
        <v>0</v>
      </c>
      <c r="AE33" s="27">
        <f>SUM(ENERO:DICIEMBRE!AE33)</f>
        <v>0</v>
      </c>
      <c r="AF33" s="27">
        <f>SUM(ENERO:DICIEMBRE!AF33)</f>
        <v>0</v>
      </c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27">
        <f>SUM(ENERO:DICIEMBRE!C34)</f>
        <v>0</v>
      </c>
      <c r="D34" s="27">
        <f>SUM(ENERO:DICIEMBRE!D34)</f>
        <v>0</v>
      </c>
      <c r="E34" s="27">
        <f>SUM(ENERO:DICIEMBRE!E34)</f>
        <v>0</v>
      </c>
      <c r="F34" s="27">
        <f>SUM(ENERO:DICIEMBRE!F34)</f>
        <v>0</v>
      </c>
      <c r="G34" s="27">
        <f>SUM(ENERO:DICIEMBRE!G34)</f>
        <v>0</v>
      </c>
      <c r="H34" s="27">
        <f>SUM(ENERO:DICIEMBRE!H34)</f>
        <v>0</v>
      </c>
      <c r="I34" s="27">
        <f>SUM(ENERO:DICIEMBRE!I34)</f>
        <v>0</v>
      </c>
      <c r="J34" s="27">
        <f>SUM(ENERO:DICIEMBRE!J34)</f>
        <v>0</v>
      </c>
      <c r="K34" s="27">
        <f>SUM(ENERO:DICIEMBRE!K34)</f>
        <v>0</v>
      </c>
      <c r="L34" s="27">
        <f>SUM(ENERO:DICIEMBRE!L34)</f>
        <v>0</v>
      </c>
      <c r="M34" s="27">
        <f>SUM(ENERO:DICIEMBRE!M34)</f>
        <v>0</v>
      </c>
      <c r="N34" s="27">
        <f>SUM(ENERO:DICIEMBRE!N34)</f>
        <v>0</v>
      </c>
      <c r="O34" s="27">
        <f>SUM(ENERO:DICIEMBRE!O34)</f>
        <v>0</v>
      </c>
      <c r="P34" s="27">
        <f>SUM(ENERO:DICIEMBRE!P34)</f>
        <v>0</v>
      </c>
      <c r="Q34" s="27">
        <f>SUM(ENERO:DICIEMBRE!Q34)</f>
        <v>0</v>
      </c>
      <c r="R34" s="27">
        <f>SUM(ENERO:DICIEMBRE!R34)</f>
        <v>0</v>
      </c>
      <c r="S34" s="27">
        <f>SUM(ENERO:DICIEMBRE!S34)</f>
        <v>0</v>
      </c>
      <c r="T34" s="27">
        <f>SUM(ENERO:DICIEMBRE!T34)</f>
        <v>0</v>
      </c>
      <c r="U34" s="27">
        <f>SUM(ENERO:DICIEMBRE!U34)</f>
        <v>0</v>
      </c>
      <c r="V34" s="27">
        <f>SUM(ENERO:DICIEMBRE!V34)</f>
        <v>0</v>
      </c>
      <c r="W34" s="38">
        <f t="shared" si="10"/>
        <v>0</v>
      </c>
      <c r="X34" s="27">
        <f>SUM(ENERO:DICIEMBRE!X34)</f>
        <v>0</v>
      </c>
      <c r="Y34" s="27">
        <f>SUM(ENERO:DICIEMBRE!Y34)</f>
        <v>0</v>
      </c>
      <c r="Z34" s="27">
        <f>SUM(ENERO:DICIEMBRE!Z34)</f>
        <v>0</v>
      </c>
      <c r="AA34" s="45">
        <f t="shared" si="11"/>
        <v>0</v>
      </c>
      <c r="AB34" s="27">
        <f>SUM(ENERO:DICIEMBRE!AB34)</f>
        <v>0</v>
      </c>
      <c r="AC34" s="27">
        <f>SUM(ENERO:DICIEMBRE!AC34)</f>
        <v>0</v>
      </c>
      <c r="AD34" s="27">
        <f>SUM(ENERO:DICIEMBRE!AD34)</f>
        <v>0</v>
      </c>
      <c r="AE34" s="27">
        <f>SUM(ENERO:DICIEMBRE!AE34)</f>
        <v>0</v>
      </c>
      <c r="AF34" s="27">
        <f>SUM(ENERO:DICIEMBRE!AF34)</f>
        <v>0</v>
      </c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27">
        <f>SUM(ENERO:DICIEMBRE!C35)</f>
        <v>0</v>
      </c>
      <c r="D35" s="27">
        <f>SUM(ENERO:DICIEMBRE!D35)</f>
        <v>0</v>
      </c>
      <c r="E35" s="27">
        <f>SUM(ENERO:DICIEMBRE!E35)</f>
        <v>0</v>
      </c>
      <c r="F35" s="27">
        <f>SUM(ENERO:DICIEMBRE!F35)</f>
        <v>0</v>
      </c>
      <c r="G35" s="27">
        <f>SUM(ENERO:DICIEMBRE!G35)</f>
        <v>0</v>
      </c>
      <c r="H35" s="27">
        <f>SUM(ENERO:DICIEMBRE!H35)</f>
        <v>0</v>
      </c>
      <c r="I35" s="27">
        <f>SUM(ENERO:DICIEMBRE!I35)</f>
        <v>0</v>
      </c>
      <c r="J35" s="27">
        <f>SUM(ENERO:DICIEMBRE!J35)</f>
        <v>0</v>
      </c>
      <c r="K35" s="27">
        <f>SUM(ENERO:DICIEMBRE!K35)</f>
        <v>0</v>
      </c>
      <c r="L35" s="27">
        <f>SUM(ENERO:DICIEMBRE!L35)</f>
        <v>0</v>
      </c>
      <c r="M35" s="27">
        <f>SUM(ENERO:DICIEMBRE!M35)</f>
        <v>0</v>
      </c>
      <c r="N35" s="27">
        <f>SUM(ENERO:DICIEMBRE!N35)</f>
        <v>0</v>
      </c>
      <c r="O35" s="27">
        <f>SUM(ENERO:DICIEMBRE!O35)</f>
        <v>0</v>
      </c>
      <c r="P35" s="27">
        <f>SUM(ENERO:DICIEMBRE!P35)</f>
        <v>0</v>
      </c>
      <c r="Q35" s="27">
        <f>SUM(ENERO:DICIEMBRE!Q35)</f>
        <v>0</v>
      </c>
      <c r="R35" s="27">
        <f>SUM(ENERO:DICIEMBRE!R35)</f>
        <v>0</v>
      </c>
      <c r="S35" s="27">
        <f>SUM(ENERO:DICIEMBRE!S35)</f>
        <v>0</v>
      </c>
      <c r="T35" s="27">
        <f>SUM(ENERO:DICIEMBRE!T35)</f>
        <v>0</v>
      </c>
      <c r="U35" s="27">
        <f>SUM(ENERO:DICIEMBRE!U35)</f>
        <v>0</v>
      </c>
      <c r="V35" s="27">
        <f>SUM(ENERO:DICIEMBRE!V35)</f>
        <v>0</v>
      </c>
      <c r="W35" s="38">
        <f>SUM(X35+Y35+Z35)</f>
        <v>0</v>
      </c>
      <c r="X35" s="27">
        <f>SUM(ENERO:DICIEMBRE!X35)</f>
        <v>0</v>
      </c>
      <c r="Y35" s="27">
        <f>SUM(ENERO:DICIEMBRE!Y35)</f>
        <v>0</v>
      </c>
      <c r="Z35" s="27">
        <f>SUM(ENERO:DICIEMBRE!Z35)</f>
        <v>0</v>
      </c>
      <c r="AA35" s="45">
        <f t="shared" si="11"/>
        <v>0</v>
      </c>
      <c r="AB35" s="27">
        <f>SUM(ENERO:DICIEMBRE!AB35)</f>
        <v>0</v>
      </c>
      <c r="AC35" s="27">
        <f>SUM(ENERO:DICIEMBRE!AC35)</f>
        <v>0</v>
      </c>
      <c r="AD35" s="27">
        <f>SUM(ENERO:DICIEMBRE!AD35)</f>
        <v>0</v>
      </c>
      <c r="AE35" s="27">
        <f>SUM(ENERO:DICIEMBRE!AE35)</f>
        <v>0</v>
      </c>
      <c r="AF35" s="27">
        <f>SUM(ENERO:DICIEMBRE!AF35)</f>
        <v>0</v>
      </c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27">
        <f>SUM(ENERO:DICIEMBRE!C36)</f>
        <v>0</v>
      </c>
      <c r="D36" s="27">
        <f>SUM(ENERO:DICIEMBRE!D36)</f>
        <v>0</v>
      </c>
      <c r="E36" s="27">
        <f>SUM(ENERO:DICIEMBRE!E36)</f>
        <v>0</v>
      </c>
      <c r="F36" s="27">
        <f>SUM(ENERO:DICIEMBRE!F36)</f>
        <v>0</v>
      </c>
      <c r="G36" s="27">
        <f>SUM(ENERO:DICIEMBRE!G36)</f>
        <v>0</v>
      </c>
      <c r="H36" s="27">
        <f>SUM(ENERO:DICIEMBRE!H36)</f>
        <v>0</v>
      </c>
      <c r="I36" s="27">
        <f>SUM(ENERO:DICIEMBRE!I36)</f>
        <v>0</v>
      </c>
      <c r="J36" s="27">
        <f>SUM(ENERO:DICIEMBRE!J36)</f>
        <v>0</v>
      </c>
      <c r="K36" s="27">
        <f>SUM(ENERO:DICIEMBRE!K36)</f>
        <v>0</v>
      </c>
      <c r="L36" s="27">
        <f>SUM(ENERO:DICIEMBRE!L36)</f>
        <v>0</v>
      </c>
      <c r="M36" s="27">
        <f>SUM(ENERO:DICIEMBRE!M36)</f>
        <v>0</v>
      </c>
      <c r="N36" s="27">
        <f>SUM(ENERO:DICIEMBRE!N36)</f>
        <v>0</v>
      </c>
      <c r="O36" s="27">
        <f>SUM(ENERO:DICIEMBRE!O36)</f>
        <v>0</v>
      </c>
      <c r="P36" s="27">
        <f>SUM(ENERO:DICIEMBRE!P36)</f>
        <v>0</v>
      </c>
      <c r="Q36" s="27">
        <f>SUM(ENERO:DICIEMBRE!Q36)</f>
        <v>0</v>
      </c>
      <c r="R36" s="27">
        <f>SUM(ENERO:DICIEMBRE!R36)</f>
        <v>0</v>
      </c>
      <c r="S36" s="27">
        <f>SUM(ENERO:DICIEMBRE!S36)</f>
        <v>0</v>
      </c>
      <c r="T36" s="27">
        <f>SUM(ENERO:DICIEMBRE!T36)</f>
        <v>0</v>
      </c>
      <c r="U36" s="27">
        <f>SUM(ENERO:DICIEMBRE!U36)</f>
        <v>0</v>
      </c>
      <c r="V36" s="27">
        <f>SUM(ENERO:DICIEMBRE!V36)</f>
        <v>0</v>
      </c>
      <c r="W36" s="38">
        <f t="shared" si="10"/>
        <v>0</v>
      </c>
      <c r="X36" s="27">
        <f>SUM(ENERO:DICIEMBRE!X36)</f>
        <v>0</v>
      </c>
      <c r="Y36" s="27">
        <f>SUM(ENERO:DICIEMBRE!Y36)</f>
        <v>0</v>
      </c>
      <c r="Z36" s="27">
        <f>SUM(ENERO:DICIEMBRE!Z36)</f>
        <v>0</v>
      </c>
      <c r="AA36" s="45">
        <f t="shared" si="11"/>
        <v>0</v>
      </c>
      <c r="AB36" s="27">
        <f>SUM(ENERO:DICIEMBRE!AB36)</f>
        <v>0</v>
      </c>
      <c r="AC36" s="27">
        <f>SUM(ENERO:DICIEMBRE!AC36)</f>
        <v>0</v>
      </c>
      <c r="AD36" s="27">
        <f>SUM(ENERO:DICIEMBRE!AD36)</f>
        <v>0</v>
      </c>
      <c r="AE36" s="27">
        <f>SUM(ENERO:DICIEMBRE!AE36)</f>
        <v>0</v>
      </c>
      <c r="AF36" s="27">
        <f>SUM(ENERO:DICIEMBRE!AF36)</f>
        <v>0</v>
      </c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27">
        <f>SUM(ENERO:DICIEMBRE!C37)</f>
        <v>0</v>
      </c>
      <c r="D37" s="27">
        <f>SUM(ENERO:DICIEMBRE!D37)</f>
        <v>0</v>
      </c>
      <c r="E37" s="27">
        <f>SUM(ENERO:DICIEMBRE!E37)</f>
        <v>0</v>
      </c>
      <c r="F37" s="27">
        <f>SUM(ENERO:DICIEMBRE!F37)</f>
        <v>0</v>
      </c>
      <c r="G37" s="27">
        <f>SUM(ENERO:DICIEMBRE!G37)</f>
        <v>0</v>
      </c>
      <c r="H37" s="27">
        <f>SUM(ENERO:DICIEMBRE!H37)</f>
        <v>0</v>
      </c>
      <c r="I37" s="27">
        <f>SUM(ENERO:DICIEMBRE!I37)</f>
        <v>0</v>
      </c>
      <c r="J37" s="27">
        <f>SUM(ENERO:DICIEMBRE!J37)</f>
        <v>0</v>
      </c>
      <c r="K37" s="27">
        <f>SUM(ENERO:DICIEMBRE!K37)</f>
        <v>0</v>
      </c>
      <c r="L37" s="27">
        <f>SUM(ENERO:DICIEMBRE!L37)</f>
        <v>0</v>
      </c>
      <c r="M37" s="27">
        <f>SUM(ENERO:DICIEMBRE!M37)</f>
        <v>0</v>
      </c>
      <c r="N37" s="27">
        <f>SUM(ENERO:DICIEMBRE!N37)</f>
        <v>0</v>
      </c>
      <c r="O37" s="27">
        <f>SUM(ENERO:DICIEMBRE!O37)</f>
        <v>0</v>
      </c>
      <c r="P37" s="27">
        <f>SUM(ENERO:DICIEMBRE!P37)</f>
        <v>0</v>
      </c>
      <c r="Q37" s="27">
        <f>SUM(ENERO:DICIEMBRE!Q37)</f>
        <v>0</v>
      </c>
      <c r="R37" s="27">
        <f>SUM(ENERO:DICIEMBRE!R37)</f>
        <v>0</v>
      </c>
      <c r="S37" s="27">
        <f>SUM(ENERO:DICIEMBRE!S37)</f>
        <v>0</v>
      </c>
      <c r="T37" s="27">
        <f>SUM(ENERO:DICIEMBRE!T37)</f>
        <v>0</v>
      </c>
      <c r="U37" s="27">
        <f>SUM(ENERO:DICIEMBRE!U37)</f>
        <v>0</v>
      </c>
      <c r="V37" s="27">
        <f>SUM(ENERO:DICIEMBRE!V37)</f>
        <v>0</v>
      </c>
      <c r="W37" s="38">
        <f>SUM(X37+Y37+Z37)</f>
        <v>0</v>
      </c>
      <c r="X37" s="27">
        <f>SUM(ENERO:DICIEMBRE!X37)</f>
        <v>0</v>
      </c>
      <c r="Y37" s="27">
        <f>SUM(ENERO:DICIEMBRE!Y37)</f>
        <v>0</v>
      </c>
      <c r="Z37" s="27">
        <f>SUM(ENERO:DICIEMBRE!Z37)</f>
        <v>0</v>
      </c>
      <c r="AA37" s="45">
        <f t="shared" si="11"/>
        <v>0</v>
      </c>
      <c r="AB37" s="27">
        <f>SUM(ENERO:DICIEMBRE!AB37)</f>
        <v>0</v>
      </c>
      <c r="AC37" s="27">
        <f>SUM(ENERO:DICIEMBRE!AC37)</f>
        <v>0</v>
      </c>
      <c r="AD37" s="27">
        <f>SUM(ENERO:DICIEMBRE!AD37)</f>
        <v>0</v>
      </c>
      <c r="AE37" s="27">
        <f>SUM(ENERO:DICIEMBRE!AE37)</f>
        <v>0</v>
      </c>
      <c r="AF37" s="27">
        <f>SUM(ENERO:DICIEMBRE!AF37)</f>
        <v>0</v>
      </c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1691</v>
      </c>
      <c r="C38" s="27">
        <f>SUM(ENERO:DICIEMBRE!C38)</f>
        <v>519</v>
      </c>
      <c r="D38" s="27">
        <f>SUM(ENERO:DICIEMBRE!D38)</f>
        <v>533</v>
      </c>
      <c r="E38" s="27">
        <f>SUM(ENERO:DICIEMBRE!E38)</f>
        <v>500</v>
      </c>
      <c r="F38" s="27">
        <f>SUM(ENERO:DICIEMBRE!F38)</f>
        <v>138</v>
      </c>
      <c r="G38" s="27">
        <f>SUM(ENERO:DICIEMBRE!G38)</f>
        <v>1</v>
      </c>
      <c r="H38" s="27">
        <f>SUM(ENERO:DICIEMBRE!H38)</f>
        <v>0</v>
      </c>
      <c r="I38" s="27">
        <f>SUM(ENERO:DICIEMBRE!I38)</f>
        <v>0</v>
      </c>
      <c r="J38" s="27">
        <f>SUM(ENERO:DICIEMBRE!J38)</f>
        <v>0</v>
      </c>
      <c r="K38" s="27">
        <f>SUM(ENERO:DICIEMBRE!K38)</f>
        <v>0</v>
      </c>
      <c r="L38" s="27">
        <f>SUM(ENERO:DICIEMBRE!L38)</f>
        <v>0</v>
      </c>
      <c r="M38" s="27">
        <f>SUM(ENERO:DICIEMBRE!M38)</f>
        <v>0</v>
      </c>
      <c r="N38" s="27">
        <f>SUM(ENERO:DICIEMBRE!N38)</f>
        <v>0</v>
      </c>
      <c r="O38" s="27">
        <f>SUM(ENERO:DICIEMBRE!O38)</f>
        <v>0</v>
      </c>
      <c r="P38" s="27">
        <f>SUM(ENERO:DICIEMBRE!P38)</f>
        <v>0</v>
      </c>
      <c r="Q38" s="27">
        <f>SUM(ENERO:DICIEMBRE!Q38)</f>
        <v>0</v>
      </c>
      <c r="R38" s="27">
        <f>SUM(ENERO:DICIEMBRE!R38)</f>
        <v>0</v>
      </c>
      <c r="S38" s="27">
        <f>SUM(ENERO:DICIEMBRE!S38)</f>
        <v>0</v>
      </c>
      <c r="T38" s="27">
        <f>SUM(ENERO:DICIEMBRE!T38)</f>
        <v>1691</v>
      </c>
      <c r="U38" s="27">
        <f>SUM(ENERO:DICIEMBRE!U38)</f>
        <v>1158</v>
      </c>
      <c r="V38" s="27">
        <f>SUM(ENERO:DICIEMBRE!V38)</f>
        <v>533</v>
      </c>
      <c r="W38" s="38">
        <f>SUM(X38+Y38+Z38)</f>
        <v>343</v>
      </c>
      <c r="X38" s="27">
        <f>SUM(ENERO:DICIEMBRE!X38)</f>
        <v>191</v>
      </c>
      <c r="Y38" s="27">
        <f>SUM(ENERO:DICIEMBRE!Y38)</f>
        <v>152</v>
      </c>
      <c r="Z38" s="27">
        <f>SUM(ENERO:DICIEMBRE!Z38)</f>
        <v>0</v>
      </c>
      <c r="AA38" s="45">
        <f>SUM(AB38+AC38+AD38)</f>
        <v>7</v>
      </c>
      <c r="AB38" s="27">
        <f>SUM(ENERO:DICIEMBRE!AB38)</f>
        <v>0</v>
      </c>
      <c r="AC38" s="27">
        <f>SUM(ENERO:DICIEMBRE!AC38)</f>
        <v>7</v>
      </c>
      <c r="AD38" s="27">
        <f>SUM(ENERO:DICIEMBRE!AD38)</f>
        <v>0</v>
      </c>
      <c r="AE38" s="27">
        <f>SUM(ENERO:DICIEMBRE!AE38)</f>
        <v>0</v>
      </c>
      <c r="AF38" s="27">
        <f>SUM(ENERO:DICIEMBRE!AF38)</f>
        <v>0</v>
      </c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2054</v>
      </c>
      <c r="C39" s="27">
        <f>SUM(ENERO:DICIEMBRE!C39)</f>
        <v>0</v>
      </c>
      <c r="D39" s="27">
        <f>SUM(ENERO:DICIEMBRE!D39)</f>
        <v>0</v>
      </c>
      <c r="E39" s="27">
        <f>SUM(ENERO:DICIEMBRE!E39)</f>
        <v>0</v>
      </c>
      <c r="F39" s="27">
        <f>SUM(ENERO:DICIEMBRE!F39)</f>
        <v>116</v>
      </c>
      <c r="G39" s="27">
        <f>SUM(ENERO:DICIEMBRE!G39)</f>
        <v>62</v>
      </c>
      <c r="H39" s="27">
        <f>SUM(ENERO:DICIEMBRE!H39)</f>
        <v>51</v>
      </c>
      <c r="I39" s="27">
        <f>SUM(ENERO:DICIEMBRE!I39)</f>
        <v>66</v>
      </c>
      <c r="J39" s="27">
        <f>SUM(ENERO:DICIEMBRE!J39)</f>
        <v>81</v>
      </c>
      <c r="K39" s="27">
        <f>SUM(ENERO:DICIEMBRE!K39)</f>
        <v>94</v>
      </c>
      <c r="L39" s="27">
        <f>SUM(ENERO:DICIEMBRE!L39)</f>
        <v>107</v>
      </c>
      <c r="M39" s="27">
        <f>SUM(ENERO:DICIEMBRE!M39)</f>
        <v>131</v>
      </c>
      <c r="N39" s="27">
        <f>SUM(ENERO:DICIEMBRE!N39)</f>
        <v>187</v>
      </c>
      <c r="O39" s="27">
        <f>SUM(ENERO:DICIEMBRE!O39)</f>
        <v>193</v>
      </c>
      <c r="P39" s="27">
        <f>SUM(ENERO:DICIEMBRE!P39)</f>
        <v>211</v>
      </c>
      <c r="Q39" s="27">
        <f>SUM(ENERO:DICIEMBRE!Q39)</f>
        <v>211</v>
      </c>
      <c r="R39" s="27">
        <f>SUM(ENERO:DICIEMBRE!R39)</f>
        <v>248</v>
      </c>
      <c r="S39" s="27">
        <f>SUM(ENERO:DICIEMBRE!S39)</f>
        <v>296</v>
      </c>
      <c r="T39" s="27">
        <f>SUM(ENERO:DICIEMBRE!T39)</f>
        <v>2054</v>
      </c>
      <c r="U39" s="27">
        <f>SUM(ENERO:DICIEMBRE!U39)</f>
        <v>980</v>
      </c>
      <c r="V39" s="27">
        <f>SUM(ENERO:DICIEMBRE!V39)</f>
        <v>1074</v>
      </c>
      <c r="W39" s="38">
        <f>SUM(X39+Y39+Z39)</f>
        <v>0</v>
      </c>
      <c r="X39" s="27">
        <f>SUM(ENERO:DICIEMBRE!X39)</f>
        <v>0</v>
      </c>
      <c r="Y39" s="27">
        <f>SUM(ENERO:DICIEMBRE!Y39)</f>
        <v>0</v>
      </c>
      <c r="Z39" s="27">
        <f>SUM(ENERO:DICIEMBRE!Z39)</f>
        <v>0</v>
      </c>
      <c r="AA39" s="45">
        <f>SUM(AB39+AC39+AD39)</f>
        <v>989</v>
      </c>
      <c r="AB39" s="27">
        <f>SUM(ENERO:DICIEMBRE!AB39)</f>
        <v>365</v>
      </c>
      <c r="AC39" s="27">
        <f>SUM(ENERO:DICIEMBRE!AC39)</f>
        <v>624</v>
      </c>
      <c r="AD39" s="27">
        <f>SUM(ENERO:DICIEMBRE!AD39)</f>
        <v>0</v>
      </c>
      <c r="AE39" s="27">
        <f>SUM(ENERO:DICIEMBRE!AE39)</f>
        <v>0</v>
      </c>
      <c r="AF39" s="27">
        <f>SUM(ENERO:DICIEMBRE!AF39)</f>
        <v>0</v>
      </c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27">
        <f>SUM(ENERO:DICIEMBRE!C40)</f>
        <v>0</v>
      </c>
      <c r="D40" s="27">
        <f>SUM(ENERO:DICIEMBRE!D40)</f>
        <v>0</v>
      </c>
      <c r="E40" s="27">
        <f>SUM(ENERO:DICIEMBRE!E40)</f>
        <v>0</v>
      </c>
      <c r="F40" s="27">
        <f>SUM(ENERO:DICIEMBRE!F40)</f>
        <v>0</v>
      </c>
      <c r="G40" s="27">
        <f>SUM(ENERO:DICIEMBRE!G40)</f>
        <v>0</v>
      </c>
      <c r="H40" s="27">
        <f>SUM(ENERO:DICIEMBRE!H40)</f>
        <v>0</v>
      </c>
      <c r="I40" s="27">
        <f>SUM(ENERO:DICIEMBRE!I40)</f>
        <v>0</v>
      </c>
      <c r="J40" s="27">
        <f>SUM(ENERO:DICIEMBRE!J40)</f>
        <v>0</v>
      </c>
      <c r="K40" s="27">
        <f>SUM(ENERO:DICIEMBRE!K40)</f>
        <v>0</v>
      </c>
      <c r="L40" s="27">
        <f>SUM(ENERO:DICIEMBRE!L40)</f>
        <v>0</v>
      </c>
      <c r="M40" s="27">
        <f>SUM(ENERO:DICIEMBRE!M40)</f>
        <v>0</v>
      </c>
      <c r="N40" s="27">
        <f>SUM(ENERO:DICIEMBRE!N40)</f>
        <v>0</v>
      </c>
      <c r="O40" s="27">
        <f>SUM(ENERO:DICIEMBRE!O40)</f>
        <v>0</v>
      </c>
      <c r="P40" s="27">
        <f>SUM(ENERO:DICIEMBRE!P40)</f>
        <v>0</v>
      </c>
      <c r="Q40" s="27">
        <f>SUM(ENERO:DICIEMBRE!Q40)</f>
        <v>0</v>
      </c>
      <c r="R40" s="27">
        <f>SUM(ENERO:DICIEMBRE!R40)</f>
        <v>0</v>
      </c>
      <c r="S40" s="27">
        <f>SUM(ENERO:DICIEMBRE!S40)</f>
        <v>0</v>
      </c>
      <c r="T40" s="27">
        <f>SUM(ENERO:DICIEMBRE!T40)</f>
        <v>0</v>
      </c>
      <c r="U40" s="27">
        <f>SUM(ENERO:DICIEMBRE!U40)</f>
        <v>0</v>
      </c>
      <c r="V40" s="27">
        <f>SUM(ENERO:DICIEMBRE!V40)</f>
        <v>0</v>
      </c>
      <c r="W40" s="38">
        <f>SUM(X40+Y40+Z40)</f>
        <v>0</v>
      </c>
      <c r="X40" s="27">
        <f>SUM(ENERO:DICIEMBRE!X40)</f>
        <v>0</v>
      </c>
      <c r="Y40" s="27">
        <f>SUM(ENERO:DICIEMBRE!Y40)</f>
        <v>0</v>
      </c>
      <c r="Z40" s="27">
        <f>SUM(ENERO:DICIEMBRE!Z40)</f>
        <v>0</v>
      </c>
      <c r="AA40" s="45">
        <f>SUM(AB40+AC40+AD40)</f>
        <v>0</v>
      </c>
      <c r="AB40" s="27">
        <f>SUM(ENERO:DICIEMBRE!AB40)</f>
        <v>0</v>
      </c>
      <c r="AC40" s="27">
        <f>SUM(ENERO:DICIEMBRE!AC40)</f>
        <v>0</v>
      </c>
      <c r="AD40" s="27">
        <f>SUM(ENERO:DICIEMBRE!AD40)</f>
        <v>0</v>
      </c>
      <c r="AE40" s="27">
        <f>SUM(ENERO:DICIEMBRE!AE40)</f>
        <v>0</v>
      </c>
      <c r="AF40" s="27">
        <f>SUM(ENERO:DICIEMBRE!AF40)</f>
        <v>0</v>
      </c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584</v>
      </c>
      <c r="C41" s="27">
        <f>SUM(ENERO:DICIEMBRE!C41)</f>
        <v>5</v>
      </c>
      <c r="D41" s="27">
        <f>SUM(ENERO:DICIEMBRE!D41)</f>
        <v>19</v>
      </c>
      <c r="E41" s="27">
        <f>SUM(ENERO:DICIEMBRE!E41)</f>
        <v>228</v>
      </c>
      <c r="F41" s="27">
        <f>SUM(ENERO:DICIEMBRE!F41)</f>
        <v>332</v>
      </c>
      <c r="G41" s="27">
        <f>SUM(ENERO:DICIEMBRE!G41)</f>
        <v>0</v>
      </c>
      <c r="H41" s="27">
        <f>SUM(ENERO:DICIEMBRE!H41)</f>
        <v>0</v>
      </c>
      <c r="I41" s="27">
        <f>SUM(ENERO:DICIEMBRE!I41)</f>
        <v>0</v>
      </c>
      <c r="J41" s="27">
        <f>SUM(ENERO:DICIEMBRE!J41)</f>
        <v>0</v>
      </c>
      <c r="K41" s="27">
        <f>SUM(ENERO:DICIEMBRE!K41)</f>
        <v>0</v>
      </c>
      <c r="L41" s="27">
        <f>SUM(ENERO:DICIEMBRE!L41)</f>
        <v>0</v>
      </c>
      <c r="M41" s="27">
        <f>SUM(ENERO:DICIEMBRE!M41)</f>
        <v>0</v>
      </c>
      <c r="N41" s="27">
        <f>SUM(ENERO:DICIEMBRE!N41)</f>
        <v>0</v>
      </c>
      <c r="O41" s="27">
        <f>SUM(ENERO:DICIEMBRE!O41)</f>
        <v>0</v>
      </c>
      <c r="P41" s="27">
        <f>SUM(ENERO:DICIEMBRE!P41)</f>
        <v>0</v>
      </c>
      <c r="Q41" s="27">
        <f>SUM(ENERO:DICIEMBRE!Q41)</f>
        <v>0</v>
      </c>
      <c r="R41" s="27">
        <f>SUM(ENERO:DICIEMBRE!R41)</f>
        <v>0</v>
      </c>
      <c r="S41" s="27">
        <f>SUM(ENERO:DICIEMBRE!S41)</f>
        <v>0</v>
      </c>
      <c r="T41" s="27">
        <f>SUM(ENERO:DICIEMBRE!T41)</f>
        <v>584</v>
      </c>
      <c r="U41" s="27">
        <f>SUM(ENERO:DICIEMBRE!U41)</f>
        <v>208</v>
      </c>
      <c r="V41" s="27">
        <f>SUM(ENERO:DICIEMBRE!V41)</f>
        <v>376</v>
      </c>
      <c r="W41" s="38">
        <f>SUM(X41+Y41+Z41)</f>
        <v>52</v>
      </c>
      <c r="X41" s="27">
        <f>SUM(ENERO:DICIEMBRE!X41)</f>
        <v>11</v>
      </c>
      <c r="Y41" s="27">
        <f>SUM(ENERO:DICIEMBRE!Y41)</f>
        <v>41</v>
      </c>
      <c r="Z41" s="27">
        <f>SUM(ENERO:DICIEMBRE!Z41)</f>
        <v>0</v>
      </c>
      <c r="AA41" s="45">
        <f>SUM(AB41+AC41+AD41)</f>
        <v>84</v>
      </c>
      <c r="AB41" s="27">
        <f>SUM(ENERO:DICIEMBRE!AB41)</f>
        <v>39</v>
      </c>
      <c r="AC41" s="27">
        <f>SUM(ENERO:DICIEMBRE!AC41)</f>
        <v>45</v>
      </c>
      <c r="AD41" s="27">
        <f>SUM(ENERO:DICIEMBRE!AD41)</f>
        <v>0</v>
      </c>
      <c r="AE41" s="27">
        <f>SUM(ENERO:DICIEMBRE!AE41)</f>
        <v>0</v>
      </c>
      <c r="AF41" s="27">
        <f>SUM(ENERO:DICIEMBRE!AF41)</f>
        <v>0</v>
      </c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3291</v>
      </c>
      <c r="C42" s="27">
        <f>SUM(ENERO:DICIEMBRE!C42)</f>
        <v>0</v>
      </c>
      <c r="D42" s="27">
        <f>SUM(ENERO:DICIEMBRE!D42)</f>
        <v>0</v>
      </c>
      <c r="E42" s="27">
        <f>SUM(ENERO:DICIEMBRE!E42)</f>
        <v>0</v>
      </c>
      <c r="F42" s="27">
        <f>SUM(ENERO:DICIEMBRE!F42)</f>
        <v>113</v>
      </c>
      <c r="G42" s="27">
        <f>SUM(ENERO:DICIEMBRE!G42)</f>
        <v>263</v>
      </c>
      <c r="H42" s="27">
        <f>SUM(ENERO:DICIEMBRE!H42)</f>
        <v>325</v>
      </c>
      <c r="I42" s="27">
        <f>SUM(ENERO:DICIEMBRE!I42)</f>
        <v>247</v>
      </c>
      <c r="J42" s="27">
        <f>SUM(ENERO:DICIEMBRE!J42)</f>
        <v>396</v>
      </c>
      <c r="K42" s="27">
        <f>SUM(ENERO:DICIEMBRE!K42)</f>
        <v>336</v>
      </c>
      <c r="L42" s="27">
        <f>SUM(ENERO:DICIEMBRE!L42)</f>
        <v>349</v>
      </c>
      <c r="M42" s="27">
        <f>SUM(ENERO:DICIEMBRE!M42)</f>
        <v>272</v>
      </c>
      <c r="N42" s="27">
        <f>SUM(ENERO:DICIEMBRE!N42)</f>
        <v>353</v>
      </c>
      <c r="O42" s="27">
        <f>SUM(ENERO:DICIEMBRE!O42)</f>
        <v>266</v>
      </c>
      <c r="P42" s="27">
        <f>SUM(ENERO:DICIEMBRE!P42)</f>
        <v>220</v>
      </c>
      <c r="Q42" s="27">
        <f>SUM(ENERO:DICIEMBRE!Q42)</f>
        <v>88</v>
      </c>
      <c r="R42" s="27">
        <f>SUM(ENERO:DICIEMBRE!R42)</f>
        <v>44</v>
      </c>
      <c r="S42" s="27">
        <f>SUM(ENERO:DICIEMBRE!S42)</f>
        <v>19</v>
      </c>
      <c r="T42" s="27">
        <f>SUM(ENERO:DICIEMBRE!T42)</f>
        <v>3291</v>
      </c>
      <c r="U42" s="27">
        <f>SUM(ENERO:DICIEMBRE!U42)</f>
        <v>1407</v>
      </c>
      <c r="V42" s="27">
        <f>SUM(ENERO:DICIEMBRE!V42)</f>
        <v>1884</v>
      </c>
      <c r="W42" s="38">
        <f t="shared" ref="W42:W67" si="13">SUM(X42+Y42+Z42)</f>
        <v>0</v>
      </c>
      <c r="X42" s="27">
        <f>SUM(ENERO:DICIEMBRE!X42)</f>
        <v>0</v>
      </c>
      <c r="Y42" s="27">
        <f>SUM(ENERO:DICIEMBRE!Y42)</f>
        <v>0</v>
      </c>
      <c r="Z42" s="27">
        <f>SUM(ENERO:DICIEMBRE!Z42)</f>
        <v>0</v>
      </c>
      <c r="AA42" s="45">
        <f>SUM(AB42+AC42+AD42)</f>
        <v>323</v>
      </c>
      <c r="AB42" s="27">
        <f>SUM(ENERO:DICIEMBRE!AB42)</f>
        <v>115</v>
      </c>
      <c r="AC42" s="27">
        <f>SUM(ENERO:DICIEMBRE!AC42)</f>
        <v>206</v>
      </c>
      <c r="AD42" s="27">
        <f>SUM(ENERO:DICIEMBRE!AD42)</f>
        <v>2</v>
      </c>
      <c r="AE42" s="27">
        <f>SUM(ENERO:DICIEMBRE!AE42)</f>
        <v>0</v>
      </c>
      <c r="AF42" s="27">
        <f>SUM(ENERO:DICIEMBRE!AF42)</f>
        <v>0</v>
      </c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1860</v>
      </c>
      <c r="C43" s="27">
        <f>SUM(ENERO:DICIEMBRE!C43)</f>
        <v>668</v>
      </c>
      <c r="D43" s="27">
        <f>SUM(ENERO:DICIEMBRE!D43)</f>
        <v>833</v>
      </c>
      <c r="E43" s="27">
        <f>SUM(ENERO:DICIEMBRE!E43)</f>
        <v>342</v>
      </c>
      <c r="F43" s="27">
        <f>SUM(ENERO:DICIEMBRE!F43)</f>
        <v>17</v>
      </c>
      <c r="G43" s="27">
        <f>SUM(ENERO:DICIEMBRE!G43)</f>
        <v>0</v>
      </c>
      <c r="H43" s="27">
        <f>SUM(ENERO:DICIEMBRE!H43)</f>
        <v>0</v>
      </c>
      <c r="I43" s="27">
        <f>SUM(ENERO:DICIEMBRE!I43)</f>
        <v>0</v>
      </c>
      <c r="J43" s="27">
        <f>SUM(ENERO:DICIEMBRE!J43)</f>
        <v>0</v>
      </c>
      <c r="K43" s="27">
        <f>SUM(ENERO:DICIEMBRE!K43)</f>
        <v>0</v>
      </c>
      <c r="L43" s="27">
        <f>SUM(ENERO:DICIEMBRE!L43)</f>
        <v>0</v>
      </c>
      <c r="M43" s="27">
        <f>SUM(ENERO:DICIEMBRE!M43)</f>
        <v>0</v>
      </c>
      <c r="N43" s="27">
        <f>SUM(ENERO:DICIEMBRE!N43)</f>
        <v>0</v>
      </c>
      <c r="O43" s="27">
        <f>SUM(ENERO:DICIEMBRE!O43)</f>
        <v>0</v>
      </c>
      <c r="P43" s="27">
        <f>SUM(ENERO:DICIEMBRE!P43)</f>
        <v>0</v>
      </c>
      <c r="Q43" s="27">
        <f>SUM(ENERO:DICIEMBRE!Q43)</f>
        <v>0</v>
      </c>
      <c r="R43" s="27">
        <f>SUM(ENERO:DICIEMBRE!R43)</f>
        <v>0</v>
      </c>
      <c r="S43" s="27">
        <f>SUM(ENERO:DICIEMBRE!S43)</f>
        <v>0</v>
      </c>
      <c r="T43" s="27">
        <f>SUM(ENERO:DICIEMBRE!T43)</f>
        <v>1860</v>
      </c>
      <c r="U43" s="27">
        <f>SUM(ENERO:DICIEMBRE!U43)</f>
        <v>1593</v>
      </c>
      <c r="V43" s="27">
        <f>SUM(ENERO:DICIEMBRE!V43)</f>
        <v>267</v>
      </c>
      <c r="W43" s="38">
        <f t="shared" si="13"/>
        <v>950</v>
      </c>
      <c r="X43" s="27">
        <f>SUM(ENERO:DICIEMBRE!X43)</f>
        <v>514</v>
      </c>
      <c r="Y43" s="27">
        <f>SUM(ENERO:DICIEMBRE!Y43)</f>
        <v>436</v>
      </c>
      <c r="Z43" s="27">
        <f>SUM(ENERO:DICIEMBRE!Z43)</f>
        <v>0</v>
      </c>
      <c r="AA43" s="45">
        <f t="shared" ref="AA43:AA70" si="14">SUM(AB43+AC43+AD43)</f>
        <v>4</v>
      </c>
      <c r="AB43" s="27">
        <f>SUM(ENERO:DICIEMBRE!AB43)</f>
        <v>1</v>
      </c>
      <c r="AC43" s="27">
        <f>SUM(ENERO:DICIEMBRE!AC43)</f>
        <v>3</v>
      </c>
      <c r="AD43" s="27">
        <f>SUM(ENERO:DICIEMBRE!AD43)</f>
        <v>0</v>
      </c>
      <c r="AE43" s="27">
        <f>SUM(ENERO:DICIEMBRE!AE43)</f>
        <v>0</v>
      </c>
      <c r="AF43" s="27">
        <f>SUM(ENERO:DICIEMBRE!AF43)</f>
        <v>0</v>
      </c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7501</v>
      </c>
      <c r="C44" s="27">
        <f>SUM(ENERO:DICIEMBRE!C44)</f>
        <v>2</v>
      </c>
      <c r="D44" s="27">
        <f>SUM(ENERO:DICIEMBRE!D44)</f>
        <v>0</v>
      </c>
      <c r="E44" s="27">
        <f>SUM(ENERO:DICIEMBRE!E44)</f>
        <v>1</v>
      </c>
      <c r="F44" s="27">
        <f>SUM(ENERO:DICIEMBRE!F44)</f>
        <v>104</v>
      </c>
      <c r="G44" s="27">
        <f>SUM(ENERO:DICIEMBRE!G44)</f>
        <v>104</v>
      </c>
      <c r="H44" s="27">
        <f>SUM(ENERO:DICIEMBRE!H44)</f>
        <v>194</v>
      </c>
      <c r="I44" s="27">
        <f>SUM(ENERO:DICIEMBRE!I44)</f>
        <v>296</v>
      </c>
      <c r="J44" s="27">
        <f>SUM(ENERO:DICIEMBRE!J44)</f>
        <v>378</v>
      </c>
      <c r="K44" s="27">
        <f>SUM(ENERO:DICIEMBRE!K44)</f>
        <v>516</v>
      </c>
      <c r="L44" s="27">
        <f>SUM(ENERO:DICIEMBRE!L44)</f>
        <v>635</v>
      </c>
      <c r="M44" s="27">
        <f>SUM(ENERO:DICIEMBRE!M44)</f>
        <v>648</v>
      </c>
      <c r="N44" s="27">
        <f>SUM(ENERO:DICIEMBRE!N44)</f>
        <v>806</v>
      </c>
      <c r="O44" s="27">
        <f>SUM(ENERO:DICIEMBRE!O44)</f>
        <v>896</v>
      </c>
      <c r="P44" s="27">
        <f>SUM(ENERO:DICIEMBRE!P44)</f>
        <v>910</v>
      </c>
      <c r="Q44" s="27">
        <f>SUM(ENERO:DICIEMBRE!Q44)</f>
        <v>851</v>
      </c>
      <c r="R44" s="27">
        <f>SUM(ENERO:DICIEMBRE!R44)</f>
        <v>670</v>
      </c>
      <c r="S44" s="27">
        <f>SUM(ENERO:DICIEMBRE!S44)</f>
        <v>490</v>
      </c>
      <c r="T44" s="27">
        <f>SUM(ENERO:DICIEMBRE!T44)</f>
        <v>7501</v>
      </c>
      <c r="U44" s="27">
        <f>SUM(ENERO:DICIEMBRE!U44)</f>
        <v>2378</v>
      </c>
      <c r="V44" s="27">
        <f>SUM(ENERO:DICIEMBRE!V44)</f>
        <v>5123</v>
      </c>
      <c r="W44" s="38">
        <f t="shared" si="13"/>
        <v>10</v>
      </c>
      <c r="X44" s="27">
        <f>SUM(ENERO:DICIEMBRE!X44)</f>
        <v>10</v>
      </c>
      <c r="Y44" s="27">
        <f>SUM(ENERO:DICIEMBRE!Y44)</f>
        <v>0</v>
      </c>
      <c r="Z44" s="27">
        <f>SUM(ENERO:DICIEMBRE!Z44)</f>
        <v>0</v>
      </c>
      <c r="AA44" s="45">
        <f t="shared" si="14"/>
        <v>3104</v>
      </c>
      <c r="AB44" s="27">
        <f>SUM(ENERO:DICIEMBRE!AB44)</f>
        <v>1142</v>
      </c>
      <c r="AC44" s="27">
        <f>SUM(ENERO:DICIEMBRE!AC44)</f>
        <v>1959</v>
      </c>
      <c r="AD44" s="27">
        <f>SUM(ENERO:DICIEMBRE!AD44)</f>
        <v>3</v>
      </c>
      <c r="AE44" s="27">
        <f>SUM(ENERO:DICIEMBRE!AE44)</f>
        <v>0</v>
      </c>
      <c r="AF44" s="27">
        <f>SUM(ENERO:DICIEMBRE!AF44)</f>
        <v>0</v>
      </c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27">
        <f>SUM(ENERO:DICIEMBRE!C45)</f>
        <v>0</v>
      </c>
      <c r="D45" s="27">
        <f>SUM(ENERO:DICIEMBRE!D45)</f>
        <v>0</v>
      </c>
      <c r="E45" s="27">
        <f>SUM(ENERO:DICIEMBRE!E45)</f>
        <v>0</v>
      </c>
      <c r="F45" s="27">
        <f>SUM(ENERO:DICIEMBRE!F45)</f>
        <v>0</v>
      </c>
      <c r="G45" s="27">
        <f>SUM(ENERO:DICIEMBRE!G45)</f>
        <v>0</v>
      </c>
      <c r="H45" s="27">
        <f>SUM(ENERO:DICIEMBRE!H45)</f>
        <v>0</v>
      </c>
      <c r="I45" s="27">
        <f>SUM(ENERO:DICIEMBRE!I45)</f>
        <v>0</v>
      </c>
      <c r="J45" s="27">
        <f>SUM(ENERO:DICIEMBRE!J45)</f>
        <v>0</v>
      </c>
      <c r="K45" s="27">
        <f>SUM(ENERO:DICIEMBRE!K45)</f>
        <v>0</v>
      </c>
      <c r="L45" s="27">
        <f>SUM(ENERO:DICIEMBRE!L45)</f>
        <v>0</v>
      </c>
      <c r="M45" s="27">
        <f>SUM(ENERO:DICIEMBRE!M45)</f>
        <v>0</v>
      </c>
      <c r="N45" s="27">
        <f>SUM(ENERO:DICIEMBRE!N45)</f>
        <v>0</v>
      </c>
      <c r="O45" s="27">
        <f>SUM(ENERO:DICIEMBRE!O45)</f>
        <v>0</v>
      </c>
      <c r="P45" s="27">
        <f>SUM(ENERO:DICIEMBRE!P45)</f>
        <v>0</v>
      </c>
      <c r="Q45" s="27">
        <f>SUM(ENERO:DICIEMBRE!Q45)</f>
        <v>0</v>
      </c>
      <c r="R45" s="27">
        <f>SUM(ENERO:DICIEMBRE!R45)</f>
        <v>0</v>
      </c>
      <c r="S45" s="27">
        <f>SUM(ENERO:DICIEMBRE!S45)</f>
        <v>0</v>
      </c>
      <c r="T45" s="27">
        <f>SUM(ENERO:DICIEMBRE!T45)</f>
        <v>0</v>
      </c>
      <c r="U45" s="27">
        <f>SUM(ENERO:DICIEMBRE!U45)</f>
        <v>0</v>
      </c>
      <c r="V45" s="27">
        <f>SUM(ENERO:DICIEMBRE!V45)</f>
        <v>0</v>
      </c>
      <c r="W45" s="38">
        <f t="shared" si="13"/>
        <v>0</v>
      </c>
      <c r="X45" s="27">
        <f>SUM(ENERO:DICIEMBRE!X45)</f>
        <v>0</v>
      </c>
      <c r="Y45" s="27">
        <f>SUM(ENERO:DICIEMBRE!Y45)</f>
        <v>0</v>
      </c>
      <c r="Z45" s="27">
        <f>SUM(ENERO:DICIEMBRE!Z45)</f>
        <v>0</v>
      </c>
      <c r="AA45" s="45">
        <f t="shared" si="14"/>
        <v>0</v>
      </c>
      <c r="AB45" s="27">
        <f>SUM(ENERO:DICIEMBRE!AB45)</f>
        <v>0</v>
      </c>
      <c r="AC45" s="27">
        <f>SUM(ENERO:DICIEMBRE!AC45)</f>
        <v>0</v>
      </c>
      <c r="AD45" s="27">
        <f>SUM(ENERO:DICIEMBRE!AD45)</f>
        <v>0</v>
      </c>
      <c r="AE45" s="27">
        <f>SUM(ENERO:DICIEMBRE!AE45)</f>
        <v>0</v>
      </c>
      <c r="AF45" s="27">
        <f>SUM(ENERO:DICIEMBRE!AF45)</f>
        <v>0</v>
      </c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27">
        <f>SUM(ENERO:DICIEMBRE!C46)</f>
        <v>0</v>
      </c>
      <c r="D46" s="27">
        <f>SUM(ENERO:DICIEMBRE!D46)</f>
        <v>0</v>
      </c>
      <c r="E46" s="27">
        <f>SUM(ENERO:DICIEMBRE!E46)</f>
        <v>0</v>
      </c>
      <c r="F46" s="27">
        <f>SUM(ENERO:DICIEMBRE!F46)</f>
        <v>0</v>
      </c>
      <c r="G46" s="27">
        <f>SUM(ENERO:DICIEMBRE!G46)</f>
        <v>0</v>
      </c>
      <c r="H46" s="27">
        <f>SUM(ENERO:DICIEMBRE!H46)</f>
        <v>0</v>
      </c>
      <c r="I46" s="27">
        <f>SUM(ENERO:DICIEMBRE!I46)</f>
        <v>0</v>
      </c>
      <c r="J46" s="27">
        <f>SUM(ENERO:DICIEMBRE!J46)</f>
        <v>0</v>
      </c>
      <c r="K46" s="27">
        <f>SUM(ENERO:DICIEMBRE!K46)</f>
        <v>0</v>
      </c>
      <c r="L46" s="27">
        <f>SUM(ENERO:DICIEMBRE!L46)</f>
        <v>0</v>
      </c>
      <c r="M46" s="27">
        <f>SUM(ENERO:DICIEMBRE!M46)</f>
        <v>0</v>
      </c>
      <c r="N46" s="27">
        <f>SUM(ENERO:DICIEMBRE!N46)</f>
        <v>0</v>
      </c>
      <c r="O46" s="27">
        <f>SUM(ENERO:DICIEMBRE!O46)</f>
        <v>0</v>
      </c>
      <c r="P46" s="27">
        <f>SUM(ENERO:DICIEMBRE!P46)</f>
        <v>0</v>
      </c>
      <c r="Q46" s="27">
        <f>SUM(ENERO:DICIEMBRE!Q46)</f>
        <v>0</v>
      </c>
      <c r="R46" s="27">
        <f>SUM(ENERO:DICIEMBRE!R46)</f>
        <v>0</v>
      </c>
      <c r="S46" s="27">
        <f>SUM(ENERO:DICIEMBRE!S46)</f>
        <v>0</v>
      </c>
      <c r="T46" s="27">
        <f>SUM(ENERO:DICIEMBRE!T46)</f>
        <v>0</v>
      </c>
      <c r="U46" s="27">
        <f>SUM(ENERO:DICIEMBRE!U46)</f>
        <v>0</v>
      </c>
      <c r="V46" s="27">
        <f>SUM(ENERO:DICIEMBRE!V46)</f>
        <v>0</v>
      </c>
      <c r="W46" s="38">
        <f t="shared" si="13"/>
        <v>0</v>
      </c>
      <c r="X46" s="27">
        <f>SUM(ENERO:DICIEMBRE!X46)</f>
        <v>0</v>
      </c>
      <c r="Y46" s="27">
        <f>SUM(ENERO:DICIEMBRE!Y46)</f>
        <v>0</v>
      </c>
      <c r="Z46" s="27">
        <f>SUM(ENERO:DICIEMBRE!Z46)</f>
        <v>0</v>
      </c>
      <c r="AA46" s="45">
        <f t="shared" si="14"/>
        <v>0</v>
      </c>
      <c r="AB46" s="27">
        <f>SUM(ENERO:DICIEMBRE!AB46)</f>
        <v>0</v>
      </c>
      <c r="AC46" s="27">
        <f>SUM(ENERO:DICIEMBRE!AC46)</f>
        <v>0</v>
      </c>
      <c r="AD46" s="27">
        <f>SUM(ENERO:DICIEMBRE!AD46)</f>
        <v>0</v>
      </c>
      <c r="AE46" s="27">
        <f>SUM(ENERO:DICIEMBRE!AE46)</f>
        <v>0</v>
      </c>
      <c r="AF46" s="27">
        <f>SUM(ENERO:DICIEMBRE!AF46)</f>
        <v>0</v>
      </c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27">
        <f>SUM(ENERO:DICIEMBRE!C47)</f>
        <v>0</v>
      </c>
      <c r="D47" s="27">
        <f>SUM(ENERO:DICIEMBRE!D47)</f>
        <v>0</v>
      </c>
      <c r="E47" s="27">
        <f>SUM(ENERO:DICIEMBRE!E47)</f>
        <v>0</v>
      </c>
      <c r="F47" s="27">
        <f>SUM(ENERO:DICIEMBRE!F47)</f>
        <v>0</v>
      </c>
      <c r="G47" s="27">
        <f>SUM(ENERO:DICIEMBRE!G47)</f>
        <v>0</v>
      </c>
      <c r="H47" s="27">
        <f>SUM(ENERO:DICIEMBRE!H47)</f>
        <v>0</v>
      </c>
      <c r="I47" s="27">
        <f>SUM(ENERO:DICIEMBRE!I47)</f>
        <v>0</v>
      </c>
      <c r="J47" s="27">
        <f>SUM(ENERO:DICIEMBRE!J47)</f>
        <v>0</v>
      </c>
      <c r="K47" s="27">
        <f>SUM(ENERO:DICIEMBRE!K47)</f>
        <v>0</v>
      </c>
      <c r="L47" s="27">
        <f>SUM(ENERO:DICIEMBRE!L47)</f>
        <v>0</v>
      </c>
      <c r="M47" s="27">
        <f>SUM(ENERO:DICIEMBRE!M47)</f>
        <v>0</v>
      </c>
      <c r="N47" s="27">
        <f>SUM(ENERO:DICIEMBRE!N47)</f>
        <v>0</v>
      </c>
      <c r="O47" s="27">
        <f>SUM(ENERO:DICIEMBRE!O47)</f>
        <v>0</v>
      </c>
      <c r="P47" s="27">
        <f>SUM(ENERO:DICIEMBRE!P47)</f>
        <v>0</v>
      </c>
      <c r="Q47" s="27">
        <f>SUM(ENERO:DICIEMBRE!Q47)</f>
        <v>0</v>
      </c>
      <c r="R47" s="27">
        <f>SUM(ENERO:DICIEMBRE!R47)</f>
        <v>0</v>
      </c>
      <c r="S47" s="27">
        <f>SUM(ENERO:DICIEMBRE!S47)</f>
        <v>0</v>
      </c>
      <c r="T47" s="27">
        <f>SUM(ENERO:DICIEMBRE!T47)</f>
        <v>0</v>
      </c>
      <c r="U47" s="27">
        <f>SUM(ENERO:DICIEMBRE!U47)</f>
        <v>0</v>
      </c>
      <c r="V47" s="27">
        <f>SUM(ENERO:DICIEMBRE!V47)</f>
        <v>0</v>
      </c>
      <c r="W47" s="38">
        <f t="shared" si="13"/>
        <v>0</v>
      </c>
      <c r="X47" s="27">
        <f>SUM(ENERO:DICIEMBRE!X47)</f>
        <v>0</v>
      </c>
      <c r="Y47" s="27">
        <f>SUM(ENERO:DICIEMBRE!Y47)</f>
        <v>0</v>
      </c>
      <c r="Z47" s="27">
        <f>SUM(ENERO:DICIEMBRE!Z47)</f>
        <v>0</v>
      </c>
      <c r="AA47" s="45">
        <f t="shared" si="14"/>
        <v>0</v>
      </c>
      <c r="AB47" s="27">
        <f>SUM(ENERO:DICIEMBRE!AB47)</f>
        <v>0</v>
      </c>
      <c r="AC47" s="27">
        <f>SUM(ENERO:DICIEMBRE!AC47)</f>
        <v>0</v>
      </c>
      <c r="AD47" s="27">
        <f>SUM(ENERO:DICIEMBRE!AD47)</f>
        <v>0</v>
      </c>
      <c r="AE47" s="27">
        <f>SUM(ENERO:DICIEMBRE!AE47)</f>
        <v>0</v>
      </c>
      <c r="AF47" s="27">
        <f>SUM(ENERO:DICIEMBRE!AF47)</f>
        <v>0</v>
      </c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27">
        <f>SUM(ENERO:DICIEMBRE!C48)</f>
        <v>0</v>
      </c>
      <c r="D48" s="27">
        <f>SUM(ENERO:DICIEMBRE!D48)</f>
        <v>0</v>
      </c>
      <c r="E48" s="27">
        <f>SUM(ENERO:DICIEMBRE!E48)</f>
        <v>0</v>
      </c>
      <c r="F48" s="27">
        <f>SUM(ENERO:DICIEMBRE!F48)</f>
        <v>0</v>
      </c>
      <c r="G48" s="27">
        <f>SUM(ENERO:DICIEMBRE!G48)</f>
        <v>0</v>
      </c>
      <c r="H48" s="27">
        <f>SUM(ENERO:DICIEMBRE!H48)</f>
        <v>0</v>
      </c>
      <c r="I48" s="27">
        <f>SUM(ENERO:DICIEMBRE!I48)</f>
        <v>0</v>
      </c>
      <c r="J48" s="27">
        <f>SUM(ENERO:DICIEMBRE!J48)</f>
        <v>0</v>
      </c>
      <c r="K48" s="27">
        <f>SUM(ENERO:DICIEMBRE!K48)</f>
        <v>0</v>
      </c>
      <c r="L48" s="27">
        <f>SUM(ENERO:DICIEMBRE!L48)</f>
        <v>0</v>
      </c>
      <c r="M48" s="27">
        <f>SUM(ENERO:DICIEMBRE!M48)</f>
        <v>0</v>
      </c>
      <c r="N48" s="27">
        <f>SUM(ENERO:DICIEMBRE!N48)</f>
        <v>0</v>
      </c>
      <c r="O48" s="27">
        <f>SUM(ENERO:DICIEMBRE!O48)</f>
        <v>0</v>
      </c>
      <c r="P48" s="27">
        <f>SUM(ENERO:DICIEMBRE!P48)</f>
        <v>0</v>
      </c>
      <c r="Q48" s="27">
        <f>SUM(ENERO:DICIEMBRE!Q48)</f>
        <v>0</v>
      </c>
      <c r="R48" s="27">
        <f>SUM(ENERO:DICIEMBRE!R48)</f>
        <v>0</v>
      </c>
      <c r="S48" s="27">
        <f>SUM(ENERO:DICIEMBRE!S48)</f>
        <v>0</v>
      </c>
      <c r="T48" s="27">
        <f>SUM(ENERO:DICIEMBRE!T48)</f>
        <v>0</v>
      </c>
      <c r="U48" s="27">
        <f>SUM(ENERO:DICIEMBRE!U48)</f>
        <v>0</v>
      </c>
      <c r="V48" s="27">
        <f>SUM(ENERO:DICIEMBRE!V48)</f>
        <v>0</v>
      </c>
      <c r="W48" s="25">
        <f t="shared" si="13"/>
        <v>0</v>
      </c>
      <c r="X48" s="27">
        <f>SUM(ENERO:DICIEMBRE!X48)</f>
        <v>0</v>
      </c>
      <c r="Y48" s="27">
        <f>SUM(ENERO:DICIEMBRE!Y48)</f>
        <v>0</v>
      </c>
      <c r="Z48" s="27">
        <f>SUM(ENERO:DICIEMBRE!Z48)</f>
        <v>0</v>
      </c>
      <c r="AA48" s="45">
        <f t="shared" si="14"/>
        <v>0</v>
      </c>
      <c r="AB48" s="27">
        <f>SUM(ENERO:DICIEMBRE!AB48)</f>
        <v>0</v>
      </c>
      <c r="AC48" s="27">
        <f>SUM(ENERO:DICIEMBRE!AC48)</f>
        <v>0</v>
      </c>
      <c r="AD48" s="27">
        <f>SUM(ENERO:DICIEMBRE!AD48)</f>
        <v>0</v>
      </c>
      <c r="AE48" s="27">
        <f>SUM(ENERO:DICIEMBRE!AE48)</f>
        <v>0</v>
      </c>
      <c r="AF48" s="27">
        <f>SUM(ENERO:DICIEMBRE!AF48)</f>
        <v>0</v>
      </c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27">
        <f>SUM(ENERO:DICIEMBRE!C49)</f>
        <v>0</v>
      </c>
      <c r="D49" s="27">
        <f>SUM(ENERO:DICIEMBRE!D49)</f>
        <v>0</v>
      </c>
      <c r="E49" s="27">
        <f>SUM(ENERO:DICIEMBRE!E49)</f>
        <v>0</v>
      </c>
      <c r="F49" s="27">
        <f>SUM(ENERO:DICIEMBRE!F49)</f>
        <v>0</v>
      </c>
      <c r="G49" s="27">
        <f>SUM(ENERO:DICIEMBRE!G49)</f>
        <v>0</v>
      </c>
      <c r="H49" s="27">
        <f>SUM(ENERO:DICIEMBRE!H49)</f>
        <v>0</v>
      </c>
      <c r="I49" s="27">
        <f>SUM(ENERO:DICIEMBRE!I49)</f>
        <v>0</v>
      </c>
      <c r="J49" s="27">
        <f>SUM(ENERO:DICIEMBRE!J49)</f>
        <v>0</v>
      </c>
      <c r="K49" s="27">
        <f>SUM(ENERO:DICIEMBRE!K49)</f>
        <v>0</v>
      </c>
      <c r="L49" s="27">
        <f>SUM(ENERO:DICIEMBRE!L49)</f>
        <v>0</v>
      </c>
      <c r="M49" s="27">
        <f>SUM(ENERO:DICIEMBRE!M49)</f>
        <v>0</v>
      </c>
      <c r="N49" s="27">
        <f>SUM(ENERO:DICIEMBRE!N49)</f>
        <v>0</v>
      </c>
      <c r="O49" s="27">
        <f>SUM(ENERO:DICIEMBRE!O49)</f>
        <v>0</v>
      </c>
      <c r="P49" s="27">
        <f>SUM(ENERO:DICIEMBRE!P49)</f>
        <v>0</v>
      </c>
      <c r="Q49" s="27">
        <f>SUM(ENERO:DICIEMBRE!Q49)</f>
        <v>0</v>
      </c>
      <c r="R49" s="27">
        <f>SUM(ENERO:DICIEMBRE!R49)</f>
        <v>0</v>
      </c>
      <c r="S49" s="27">
        <f>SUM(ENERO:DICIEMBRE!S49)</f>
        <v>0</v>
      </c>
      <c r="T49" s="27">
        <f>SUM(ENERO:DICIEMBRE!T49)</f>
        <v>0</v>
      </c>
      <c r="U49" s="27">
        <f>SUM(ENERO:DICIEMBRE!U49)</f>
        <v>0</v>
      </c>
      <c r="V49" s="27">
        <f>SUM(ENERO:DICIEMBRE!V49)</f>
        <v>0</v>
      </c>
      <c r="W49" s="38">
        <f t="shared" si="13"/>
        <v>0</v>
      </c>
      <c r="X49" s="27">
        <f>SUM(ENERO:DICIEMBRE!X49)</f>
        <v>0</v>
      </c>
      <c r="Y49" s="27">
        <f>SUM(ENERO:DICIEMBRE!Y49)</f>
        <v>0</v>
      </c>
      <c r="Z49" s="27">
        <f>SUM(ENERO:DICIEMBRE!Z49)</f>
        <v>0</v>
      </c>
      <c r="AA49" s="45">
        <f t="shared" si="14"/>
        <v>0</v>
      </c>
      <c r="AB49" s="27">
        <f>SUM(ENERO:DICIEMBRE!AB49)</f>
        <v>0</v>
      </c>
      <c r="AC49" s="27">
        <f>SUM(ENERO:DICIEMBRE!AC49)</f>
        <v>0</v>
      </c>
      <c r="AD49" s="27">
        <f>SUM(ENERO:DICIEMBRE!AD49)</f>
        <v>0</v>
      </c>
      <c r="AE49" s="27">
        <f>SUM(ENERO:DICIEMBRE!AE49)</f>
        <v>0</v>
      </c>
      <c r="AF49" s="27">
        <f>SUM(ENERO:DICIEMBRE!AF49)</f>
        <v>0</v>
      </c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978</v>
      </c>
      <c r="C50" s="27">
        <f>SUM(ENERO:DICIEMBRE!C50)</f>
        <v>0</v>
      </c>
      <c r="D50" s="27">
        <f>SUM(ENERO:DICIEMBRE!D50)</f>
        <v>0</v>
      </c>
      <c r="E50" s="27">
        <f>SUM(ENERO:DICIEMBRE!E50)</f>
        <v>3</v>
      </c>
      <c r="F50" s="27">
        <f>SUM(ENERO:DICIEMBRE!F50)</f>
        <v>32</v>
      </c>
      <c r="G50" s="27">
        <f>SUM(ENERO:DICIEMBRE!G50)</f>
        <v>29</v>
      </c>
      <c r="H50" s="27">
        <f>SUM(ENERO:DICIEMBRE!H50)</f>
        <v>23</v>
      </c>
      <c r="I50" s="27">
        <f>SUM(ENERO:DICIEMBRE!I50)</f>
        <v>28</v>
      </c>
      <c r="J50" s="27">
        <f>SUM(ENERO:DICIEMBRE!J50)</f>
        <v>50</v>
      </c>
      <c r="K50" s="27">
        <f>SUM(ENERO:DICIEMBRE!K50)</f>
        <v>34</v>
      </c>
      <c r="L50" s="27">
        <f>SUM(ENERO:DICIEMBRE!L50)</f>
        <v>41</v>
      </c>
      <c r="M50" s="27">
        <f>SUM(ENERO:DICIEMBRE!M50)</f>
        <v>76</v>
      </c>
      <c r="N50" s="27">
        <f>SUM(ENERO:DICIEMBRE!N50)</f>
        <v>98</v>
      </c>
      <c r="O50" s="27">
        <f>SUM(ENERO:DICIEMBRE!O50)</f>
        <v>131</v>
      </c>
      <c r="P50" s="27">
        <f>SUM(ENERO:DICIEMBRE!P50)</f>
        <v>127</v>
      </c>
      <c r="Q50" s="27">
        <f>SUM(ENERO:DICIEMBRE!Q50)</f>
        <v>114</v>
      </c>
      <c r="R50" s="27">
        <f>SUM(ENERO:DICIEMBRE!R50)</f>
        <v>86</v>
      </c>
      <c r="S50" s="27">
        <f>SUM(ENERO:DICIEMBRE!S50)</f>
        <v>106</v>
      </c>
      <c r="T50" s="27">
        <f>SUM(ENERO:DICIEMBRE!T50)</f>
        <v>978</v>
      </c>
      <c r="U50" s="27">
        <f>SUM(ENERO:DICIEMBRE!U50)</f>
        <v>417</v>
      </c>
      <c r="V50" s="27">
        <f>SUM(ENERO:DICIEMBRE!V50)</f>
        <v>561</v>
      </c>
      <c r="W50" s="38">
        <f t="shared" si="13"/>
        <v>1</v>
      </c>
      <c r="X50" s="27">
        <f>SUM(ENERO:DICIEMBRE!X50)</f>
        <v>0</v>
      </c>
      <c r="Y50" s="27">
        <f>SUM(ENERO:DICIEMBRE!Y50)</f>
        <v>1</v>
      </c>
      <c r="Z50" s="27">
        <f>SUM(ENERO:DICIEMBRE!Z50)</f>
        <v>0</v>
      </c>
      <c r="AA50" s="45">
        <f t="shared" si="14"/>
        <v>373</v>
      </c>
      <c r="AB50" s="27">
        <f>SUM(ENERO:DICIEMBRE!AB50)</f>
        <v>84</v>
      </c>
      <c r="AC50" s="27">
        <f>SUM(ENERO:DICIEMBRE!AC50)</f>
        <v>289</v>
      </c>
      <c r="AD50" s="27">
        <f>SUM(ENERO:DICIEMBRE!AD50)</f>
        <v>0</v>
      </c>
      <c r="AE50" s="27">
        <f>SUM(ENERO:DICIEMBRE!AE50)</f>
        <v>0</v>
      </c>
      <c r="AF50" s="27">
        <f>SUM(ENERO:DICIEMBRE!AF50)</f>
        <v>0</v>
      </c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209</v>
      </c>
      <c r="C51" s="27">
        <f>SUM(ENERO:DICIEMBRE!C51)</f>
        <v>0</v>
      </c>
      <c r="D51" s="27">
        <f>SUM(ENERO:DICIEMBRE!D51)</f>
        <v>0</v>
      </c>
      <c r="E51" s="27">
        <f>SUM(ENERO:DICIEMBRE!E51)</f>
        <v>0</v>
      </c>
      <c r="F51" s="27">
        <f>SUM(ENERO:DICIEMBRE!F51)</f>
        <v>0</v>
      </c>
      <c r="G51" s="27">
        <f>SUM(ENERO:DICIEMBRE!G51)</f>
        <v>0</v>
      </c>
      <c r="H51" s="27">
        <f>SUM(ENERO:DICIEMBRE!H51)</f>
        <v>0</v>
      </c>
      <c r="I51" s="27">
        <f>SUM(ENERO:DICIEMBRE!I51)</f>
        <v>4</v>
      </c>
      <c r="J51" s="27">
        <f>SUM(ENERO:DICIEMBRE!J51)</f>
        <v>7</v>
      </c>
      <c r="K51" s="27">
        <f>SUM(ENERO:DICIEMBRE!K51)</f>
        <v>11</v>
      </c>
      <c r="L51" s="27">
        <f>SUM(ENERO:DICIEMBRE!L51)</f>
        <v>13</v>
      </c>
      <c r="M51" s="27">
        <f>SUM(ENERO:DICIEMBRE!M51)</f>
        <v>22</v>
      </c>
      <c r="N51" s="27">
        <f>SUM(ENERO:DICIEMBRE!N51)</f>
        <v>20</v>
      </c>
      <c r="O51" s="27">
        <f>SUM(ENERO:DICIEMBRE!O51)</f>
        <v>28</v>
      </c>
      <c r="P51" s="27">
        <f>SUM(ENERO:DICIEMBRE!P51)</f>
        <v>33</v>
      </c>
      <c r="Q51" s="27">
        <f>SUM(ENERO:DICIEMBRE!Q51)</f>
        <v>41</v>
      </c>
      <c r="R51" s="27">
        <f>SUM(ENERO:DICIEMBRE!R51)</f>
        <v>18</v>
      </c>
      <c r="S51" s="27">
        <f>SUM(ENERO:DICIEMBRE!S51)</f>
        <v>12</v>
      </c>
      <c r="T51" s="27">
        <f>SUM(ENERO:DICIEMBRE!T51)</f>
        <v>196</v>
      </c>
      <c r="U51" s="27">
        <f>SUM(ENERO:DICIEMBRE!U51)</f>
        <v>83</v>
      </c>
      <c r="V51" s="27">
        <f>SUM(ENERO:DICIEMBRE!V51)</f>
        <v>126</v>
      </c>
      <c r="W51" s="38">
        <f t="shared" si="13"/>
        <v>0</v>
      </c>
      <c r="X51" s="27">
        <f>SUM(ENERO:DICIEMBRE!X51)</f>
        <v>0</v>
      </c>
      <c r="Y51" s="27">
        <f>SUM(ENERO:DICIEMBRE!Y51)</f>
        <v>0</v>
      </c>
      <c r="Z51" s="27">
        <f>SUM(ENERO:DICIEMBRE!Z51)</f>
        <v>0</v>
      </c>
      <c r="AA51" s="45">
        <f t="shared" si="14"/>
        <v>115</v>
      </c>
      <c r="AB51" s="27">
        <f>SUM(ENERO:DICIEMBRE!AB51)</f>
        <v>22</v>
      </c>
      <c r="AC51" s="27">
        <f>SUM(ENERO:DICIEMBRE!AC51)</f>
        <v>93</v>
      </c>
      <c r="AD51" s="27">
        <f>SUM(ENERO:DICIEMBRE!AD51)</f>
        <v>0</v>
      </c>
      <c r="AE51" s="27">
        <f>SUM(ENERO:DICIEMBRE!AE51)</f>
        <v>0</v>
      </c>
      <c r="AF51" s="27">
        <f>SUM(ENERO:DICIEMBRE!AF51)</f>
        <v>0</v>
      </c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27">
        <f>SUM(ENERO:DICIEMBRE!C52)</f>
        <v>0</v>
      </c>
      <c r="D52" s="27">
        <f>SUM(ENERO:DICIEMBRE!D52)</f>
        <v>0</v>
      </c>
      <c r="E52" s="27">
        <f>SUM(ENERO:DICIEMBRE!E52)</f>
        <v>0</v>
      </c>
      <c r="F52" s="27">
        <f>SUM(ENERO:DICIEMBRE!F52)</f>
        <v>0</v>
      </c>
      <c r="G52" s="27">
        <f>SUM(ENERO:DICIEMBRE!G52)</f>
        <v>0</v>
      </c>
      <c r="H52" s="27">
        <f>SUM(ENERO:DICIEMBRE!H52)</f>
        <v>0</v>
      </c>
      <c r="I52" s="27">
        <f>SUM(ENERO:DICIEMBRE!I52)</f>
        <v>0</v>
      </c>
      <c r="J52" s="27">
        <f>SUM(ENERO:DICIEMBRE!J52)</f>
        <v>0</v>
      </c>
      <c r="K52" s="27">
        <f>SUM(ENERO:DICIEMBRE!K52)</f>
        <v>0</v>
      </c>
      <c r="L52" s="27">
        <f>SUM(ENERO:DICIEMBRE!L52)</f>
        <v>0</v>
      </c>
      <c r="M52" s="27">
        <f>SUM(ENERO:DICIEMBRE!M52)</f>
        <v>0</v>
      </c>
      <c r="N52" s="27">
        <f>SUM(ENERO:DICIEMBRE!N52)</f>
        <v>0</v>
      </c>
      <c r="O52" s="27">
        <f>SUM(ENERO:DICIEMBRE!O52)</f>
        <v>0</v>
      </c>
      <c r="P52" s="27">
        <f>SUM(ENERO:DICIEMBRE!P52)</f>
        <v>0</v>
      </c>
      <c r="Q52" s="27">
        <f>SUM(ENERO:DICIEMBRE!Q52)</f>
        <v>0</v>
      </c>
      <c r="R52" s="27">
        <f>SUM(ENERO:DICIEMBRE!R52)</f>
        <v>0</v>
      </c>
      <c r="S52" s="27">
        <f>SUM(ENERO:DICIEMBRE!S52)</f>
        <v>0</v>
      </c>
      <c r="T52" s="27">
        <f>SUM(ENERO:DICIEMBRE!T52)</f>
        <v>0</v>
      </c>
      <c r="U52" s="27">
        <f>SUM(ENERO:DICIEMBRE!U52)</f>
        <v>0</v>
      </c>
      <c r="V52" s="27">
        <f>SUM(ENERO:DICIEMBRE!V52)</f>
        <v>0</v>
      </c>
      <c r="W52" s="38">
        <f t="shared" si="13"/>
        <v>0</v>
      </c>
      <c r="X52" s="27">
        <f>SUM(ENERO:DICIEMBRE!X52)</f>
        <v>0</v>
      </c>
      <c r="Y52" s="27">
        <f>SUM(ENERO:DICIEMBRE!Y52)</f>
        <v>0</v>
      </c>
      <c r="Z52" s="27">
        <f>SUM(ENERO:DICIEMBRE!Z52)</f>
        <v>0</v>
      </c>
      <c r="AA52" s="45">
        <f t="shared" si="14"/>
        <v>0</v>
      </c>
      <c r="AB52" s="27">
        <f>SUM(ENERO:DICIEMBRE!AB52)</f>
        <v>0</v>
      </c>
      <c r="AC52" s="27">
        <f>SUM(ENERO:DICIEMBRE!AC52)</f>
        <v>0</v>
      </c>
      <c r="AD52" s="27">
        <f>SUM(ENERO:DICIEMBRE!AD52)</f>
        <v>0</v>
      </c>
      <c r="AE52" s="27">
        <f>SUM(ENERO:DICIEMBRE!AE52)</f>
        <v>0</v>
      </c>
      <c r="AF52" s="27">
        <f>SUM(ENERO:DICIEMBRE!AF52)</f>
        <v>0</v>
      </c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27">
        <f>SUM(ENERO:DICIEMBRE!C53)</f>
        <v>0</v>
      </c>
      <c r="D53" s="27">
        <f>SUM(ENERO:DICIEMBRE!D53)</f>
        <v>0</v>
      </c>
      <c r="E53" s="27">
        <f>SUM(ENERO:DICIEMBRE!E53)</f>
        <v>0</v>
      </c>
      <c r="F53" s="27">
        <f>SUM(ENERO:DICIEMBRE!F53)</f>
        <v>0</v>
      </c>
      <c r="G53" s="27">
        <f>SUM(ENERO:DICIEMBRE!G53)</f>
        <v>0</v>
      </c>
      <c r="H53" s="27">
        <f>SUM(ENERO:DICIEMBRE!H53)</f>
        <v>0</v>
      </c>
      <c r="I53" s="27">
        <f>SUM(ENERO:DICIEMBRE!I53)</f>
        <v>0</v>
      </c>
      <c r="J53" s="27">
        <f>SUM(ENERO:DICIEMBRE!J53)</f>
        <v>0</v>
      </c>
      <c r="K53" s="27">
        <f>SUM(ENERO:DICIEMBRE!K53)</f>
        <v>0</v>
      </c>
      <c r="L53" s="27">
        <f>SUM(ENERO:DICIEMBRE!L53)</f>
        <v>0</v>
      </c>
      <c r="M53" s="27">
        <f>SUM(ENERO:DICIEMBRE!M53)</f>
        <v>0</v>
      </c>
      <c r="N53" s="27">
        <f>SUM(ENERO:DICIEMBRE!N53)</f>
        <v>0</v>
      </c>
      <c r="O53" s="27">
        <f>SUM(ENERO:DICIEMBRE!O53)</f>
        <v>0</v>
      </c>
      <c r="P53" s="27">
        <f>SUM(ENERO:DICIEMBRE!P53)</f>
        <v>0</v>
      </c>
      <c r="Q53" s="27">
        <f>SUM(ENERO:DICIEMBRE!Q53)</f>
        <v>0</v>
      </c>
      <c r="R53" s="27">
        <f>SUM(ENERO:DICIEMBRE!R53)</f>
        <v>0</v>
      </c>
      <c r="S53" s="27">
        <f>SUM(ENERO:DICIEMBRE!S53)</f>
        <v>0</v>
      </c>
      <c r="T53" s="27">
        <f>SUM(ENERO:DICIEMBRE!T53)</f>
        <v>0</v>
      </c>
      <c r="U53" s="27">
        <f>SUM(ENERO:DICIEMBRE!U53)</f>
        <v>0</v>
      </c>
      <c r="V53" s="27">
        <f>SUM(ENERO:DICIEMBRE!V53)</f>
        <v>0</v>
      </c>
      <c r="W53" s="38">
        <f t="shared" si="13"/>
        <v>0</v>
      </c>
      <c r="X53" s="27">
        <f>SUM(ENERO:DICIEMBRE!X53)</f>
        <v>0</v>
      </c>
      <c r="Y53" s="27">
        <f>SUM(ENERO:DICIEMBRE!Y53)</f>
        <v>0</v>
      </c>
      <c r="Z53" s="27">
        <f>SUM(ENERO:DICIEMBRE!Z53)</f>
        <v>0</v>
      </c>
      <c r="AA53" s="45">
        <f t="shared" si="14"/>
        <v>0</v>
      </c>
      <c r="AB53" s="27">
        <f>SUM(ENERO:DICIEMBRE!AB53)</f>
        <v>0</v>
      </c>
      <c r="AC53" s="27">
        <f>SUM(ENERO:DICIEMBRE!AC53)</f>
        <v>0</v>
      </c>
      <c r="AD53" s="27">
        <f>SUM(ENERO:DICIEMBRE!AD53)</f>
        <v>0</v>
      </c>
      <c r="AE53" s="27">
        <f>SUM(ENERO:DICIEMBRE!AE53)</f>
        <v>0</v>
      </c>
      <c r="AF53" s="27">
        <f>SUM(ENERO:DICIEMBRE!AF53)</f>
        <v>0</v>
      </c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2807</v>
      </c>
      <c r="C54" s="27">
        <f>SUM(ENERO:DICIEMBRE!C54)</f>
        <v>4</v>
      </c>
      <c r="D54" s="27">
        <f>SUM(ENERO:DICIEMBRE!D54)</f>
        <v>6</v>
      </c>
      <c r="E54" s="27">
        <f>SUM(ENERO:DICIEMBRE!E54)</f>
        <v>7</v>
      </c>
      <c r="F54" s="27">
        <f>SUM(ENERO:DICIEMBRE!F54)</f>
        <v>6</v>
      </c>
      <c r="G54" s="27">
        <f>SUM(ENERO:DICIEMBRE!G54)</f>
        <v>7</v>
      </c>
      <c r="H54" s="27">
        <f>SUM(ENERO:DICIEMBRE!H54)</f>
        <v>11</v>
      </c>
      <c r="I54" s="27">
        <f>SUM(ENERO:DICIEMBRE!I54)</f>
        <v>44</v>
      </c>
      <c r="J54" s="27">
        <f>SUM(ENERO:DICIEMBRE!J54)</f>
        <v>52</v>
      </c>
      <c r="K54" s="27">
        <f>SUM(ENERO:DICIEMBRE!K54)</f>
        <v>88</v>
      </c>
      <c r="L54" s="27">
        <f>SUM(ENERO:DICIEMBRE!L54)</f>
        <v>93</v>
      </c>
      <c r="M54" s="27">
        <f>SUM(ENERO:DICIEMBRE!M54)</f>
        <v>143</v>
      </c>
      <c r="N54" s="27">
        <f>SUM(ENERO:DICIEMBRE!N54)</f>
        <v>201</v>
      </c>
      <c r="O54" s="27">
        <f>SUM(ENERO:DICIEMBRE!O54)</f>
        <v>325</v>
      </c>
      <c r="P54" s="27">
        <f>SUM(ENERO:DICIEMBRE!P54)</f>
        <v>377</v>
      </c>
      <c r="Q54" s="27">
        <f>SUM(ENERO:DICIEMBRE!Q54)</f>
        <v>436</v>
      </c>
      <c r="R54" s="27">
        <f>SUM(ENERO:DICIEMBRE!R54)</f>
        <v>424</v>
      </c>
      <c r="S54" s="27">
        <f>SUM(ENERO:DICIEMBRE!S54)</f>
        <v>583</v>
      </c>
      <c r="T54" s="27">
        <f>SUM(ENERO:DICIEMBRE!T54)</f>
        <v>2785</v>
      </c>
      <c r="U54" s="27">
        <f>SUM(ENERO:DICIEMBRE!U54)</f>
        <v>1293</v>
      </c>
      <c r="V54" s="27">
        <f>SUM(ENERO:DICIEMBRE!V54)</f>
        <v>1514</v>
      </c>
      <c r="W54" s="38">
        <f t="shared" si="13"/>
        <v>5</v>
      </c>
      <c r="X54" s="27">
        <f>SUM(ENERO:DICIEMBRE!X54)</f>
        <v>0</v>
      </c>
      <c r="Y54" s="27">
        <f>SUM(ENERO:DICIEMBRE!Y54)</f>
        <v>5</v>
      </c>
      <c r="Z54" s="27">
        <f>SUM(ENERO:DICIEMBRE!Z54)</f>
        <v>0</v>
      </c>
      <c r="AA54" s="45">
        <f t="shared" si="14"/>
        <v>985</v>
      </c>
      <c r="AB54" s="27">
        <f>SUM(ENERO:DICIEMBRE!AB54)</f>
        <v>52</v>
      </c>
      <c r="AC54" s="27">
        <f>SUM(ENERO:DICIEMBRE!AC54)</f>
        <v>933</v>
      </c>
      <c r="AD54" s="27">
        <f>SUM(ENERO:DICIEMBRE!AD54)</f>
        <v>0</v>
      </c>
      <c r="AE54" s="27">
        <f>SUM(ENERO:DICIEMBRE!AE54)</f>
        <v>0</v>
      </c>
      <c r="AF54" s="27">
        <f>SUM(ENERO:DICIEMBRE!AF54)</f>
        <v>0</v>
      </c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2268</v>
      </c>
      <c r="C55" s="27">
        <f>SUM(ENERO:DICIEMBRE!C55)</f>
        <v>0</v>
      </c>
      <c r="D55" s="27">
        <f>SUM(ENERO:DICIEMBRE!D55)</f>
        <v>0</v>
      </c>
      <c r="E55" s="27">
        <f>SUM(ENERO:DICIEMBRE!E55)</f>
        <v>6</v>
      </c>
      <c r="F55" s="27">
        <f>SUM(ENERO:DICIEMBRE!F55)</f>
        <v>88</v>
      </c>
      <c r="G55" s="27">
        <f>SUM(ENERO:DICIEMBRE!G55)</f>
        <v>342</v>
      </c>
      <c r="H55" s="27">
        <f>SUM(ENERO:DICIEMBRE!H55)</f>
        <v>569</v>
      </c>
      <c r="I55" s="27">
        <f>SUM(ENERO:DICIEMBRE!I55)</f>
        <v>617</v>
      </c>
      <c r="J55" s="27">
        <f>SUM(ENERO:DICIEMBRE!J55)</f>
        <v>459</v>
      </c>
      <c r="K55" s="27">
        <f>SUM(ENERO:DICIEMBRE!K55)</f>
        <v>184</v>
      </c>
      <c r="L55" s="27">
        <f>SUM(ENERO:DICIEMBRE!L55)</f>
        <v>3</v>
      </c>
      <c r="M55" s="27">
        <f>SUM(ENERO:DICIEMBRE!M55)</f>
        <v>0</v>
      </c>
      <c r="N55" s="27">
        <f>SUM(ENERO:DICIEMBRE!N55)</f>
        <v>0</v>
      </c>
      <c r="O55" s="27">
        <f>SUM(ENERO:DICIEMBRE!O55)</f>
        <v>0</v>
      </c>
      <c r="P55" s="27">
        <f>SUM(ENERO:DICIEMBRE!P55)</f>
        <v>0</v>
      </c>
      <c r="Q55" s="27">
        <f>SUM(ENERO:DICIEMBRE!Q55)</f>
        <v>0</v>
      </c>
      <c r="R55" s="27">
        <f>SUM(ENERO:DICIEMBRE!R55)</f>
        <v>0</v>
      </c>
      <c r="S55" s="27">
        <f>SUM(ENERO:DICIEMBRE!S55)</f>
        <v>0</v>
      </c>
      <c r="T55" s="27">
        <f>SUM(ENERO:DICIEMBRE!T55)</f>
        <v>2268</v>
      </c>
      <c r="U55" s="27">
        <f>SUM(ENERO:DICIEMBRE!U55)</f>
        <v>1</v>
      </c>
      <c r="V55" s="27">
        <f>SUM(ENERO:DICIEMBRE!V55)</f>
        <v>2267</v>
      </c>
      <c r="W55" s="38">
        <f t="shared" si="13"/>
        <v>4</v>
      </c>
      <c r="X55" s="27">
        <f>SUM(ENERO:DICIEMBRE!X55)</f>
        <v>1</v>
      </c>
      <c r="Y55" s="27">
        <f>SUM(ENERO:DICIEMBRE!Y55)</f>
        <v>3</v>
      </c>
      <c r="Z55" s="27">
        <f>SUM(ENERO:DICIEMBRE!Z55)</f>
        <v>0</v>
      </c>
      <c r="AA55" s="45">
        <f t="shared" si="14"/>
        <v>1017</v>
      </c>
      <c r="AB55" s="27">
        <f>SUM(ENERO:DICIEMBRE!AB55)</f>
        <v>315</v>
      </c>
      <c r="AC55" s="27">
        <f>SUM(ENERO:DICIEMBRE!AC55)</f>
        <v>702</v>
      </c>
      <c r="AD55" s="27">
        <f>SUM(ENERO:DICIEMBRE!AD55)</f>
        <v>0</v>
      </c>
      <c r="AE55" s="27">
        <f>SUM(ENERO:DICIEMBRE!AE55)</f>
        <v>0</v>
      </c>
      <c r="AF55" s="27">
        <f>SUM(ENERO:DICIEMBRE!AF55)</f>
        <v>0</v>
      </c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881</v>
      </c>
      <c r="C56" s="27">
        <f>SUM(ENERO:DICIEMBRE!C56)</f>
        <v>53</v>
      </c>
      <c r="D56" s="27">
        <f>SUM(ENERO:DICIEMBRE!D56)</f>
        <v>265</v>
      </c>
      <c r="E56" s="27">
        <f>SUM(ENERO:DICIEMBRE!E56)</f>
        <v>377</v>
      </c>
      <c r="F56" s="27">
        <f>SUM(ENERO:DICIEMBRE!F56)</f>
        <v>172</v>
      </c>
      <c r="G56" s="27">
        <f>SUM(ENERO:DICIEMBRE!G56)</f>
        <v>12</v>
      </c>
      <c r="H56" s="27">
        <f>SUM(ENERO:DICIEMBRE!H56)</f>
        <v>0</v>
      </c>
      <c r="I56" s="27">
        <f>SUM(ENERO:DICIEMBRE!I56)</f>
        <v>0</v>
      </c>
      <c r="J56" s="27">
        <f>SUM(ENERO:DICIEMBRE!J56)</f>
        <v>1</v>
      </c>
      <c r="K56" s="27">
        <f>SUM(ENERO:DICIEMBRE!K56)</f>
        <v>1</v>
      </c>
      <c r="L56" s="27">
        <f>SUM(ENERO:DICIEMBRE!L56)</f>
        <v>0</v>
      </c>
      <c r="M56" s="27">
        <f>SUM(ENERO:DICIEMBRE!M56)</f>
        <v>0</v>
      </c>
      <c r="N56" s="27">
        <f>SUM(ENERO:DICIEMBRE!N56)</f>
        <v>0</v>
      </c>
      <c r="O56" s="27">
        <f>SUM(ENERO:DICIEMBRE!O56)</f>
        <v>0</v>
      </c>
      <c r="P56" s="27">
        <f>SUM(ENERO:DICIEMBRE!P56)</f>
        <v>0</v>
      </c>
      <c r="Q56" s="27">
        <f>SUM(ENERO:DICIEMBRE!Q56)</f>
        <v>0</v>
      </c>
      <c r="R56" s="27">
        <f>SUM(ENERO:DICIEMBRE!R56)</f>
        <v>0</v>
      </c>
      <c r="S56" s="27">
        <f>SUM(ENERO:DICIEMBRE!S56)</f>
        <v>0</v>
      </c>
      <c r="T56" s="27">
        <f>SUM(ENERO:DICIEMBRE!T56)</f>
        <v>881</v>
      </c>
      <c r="U56" s="27">
        <f>SUM(ENERO:DICIEMBRE!U56)</f>
        <v>1</v>
      </c>
      <c r="V56" s="27">
        <f>SUM(ENERO:DICIEMBRE!V56)</f>
        <v>880</v>
      </c>
      <c r="W56" s="38">
        <f t="shared" si="13"/>
        <v>288</v>
      </c>
      <c r="X56" s="27">
        <f>SUM(ENERO:DICIEMBRE!X56)</f>
        <v>80</v>
      </c>
      <c r="Y56" s="27">
        <f>SUM(ENERO:DICIEMBRE!Y56)</f>
        <v>208</v>
      </c>
      <c r="Z56" s="27">
        <f>SUM(ENERO:DICIEMBRE!Z56)</f>
        <v>0</v>
      </c>
      <c r="AA56" s="45">
        <f t="shared" si="14"/>
        <v>61</v>
      </c>
      <c r="AB56" s="27">
        <f>SUM(ENERO:DICIEMBRE!AB56)</f>
        <v>12</v>
      </c>
      <c r="AC56" s="27">
        <f>SUM(ENERO:DICIEMBRE!AC56)</f>
        <v>49</v>
      </c>
      <c r="AD56" s="27">
        <f>SUM(ENERO:DICIEMBRE!AD56)</f>
        <v>0</v>
      </c>
      <c r="AE56" s="27">
        <f>SUM(ENERO:DICIEMBRE!AE56)</f>
        <v>0</v>
      </c>
      <c r="AF56" s="27">
        <f>SUM(ENERO:DICIEMBRE!AF56)</f>
        <v>0</v>
      </c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6985</v>
      </c>
      <c r="C57" s="27">
        <f>SUM(ENERO:DICIEMBRE!C57)</f>
        <v>0</v>
      </c>
      <c r="D57" s="27">
        <f>SUM(ENERO:DICIEMBRE!D57)</f>
        <v>0</v>
      </c>
      <c r="E57" s="27">
        <f>SUM(ENERO:DICIEMBRE!E57)</f>
        <v>1</v>
      </c>
      <c r="F57" s="27">
        <f>SUM(ENERO:DICIEMBRE!F57)</f>
        <v>81</v>
      </c>
      <c r="G57" s="27">
        <f>SUM(ENERO:DICIEMBRE!G57)</f>
        <v>272</v>
      </c>
      <c r="H57" s="27">
        <f>SUM(ENERO:DICIEMBRE!H57)</f>
        <v>533</v>
      </c>
      <c r="I57" s="27">
        <f>SUM(ENERO:DICIEMBRE!I57)</f>
        <v>821</v>
      </c>
      <c r="J57" s="27">
        <f>SUM(ENERO:DICIEMBRE!J57)</f>
        <v>779</v>
      </c>
      <c r="K57" s="27">
        <f>SUM(ENERO:DICIEMBRE!K57)</f>
        <v>843</v>
      </c>
      <c r="L57" s="27">
        <f>SUM(ENERO:DICIEMBRE!L57)</f>
        <v>763</v>
      </c>
      <c r="M57" s="27">
        <f>SUM(ENERO:DICIEMBRE!M57)</f>
        <v>755</v>
      </c>
      <c r="N57" s="27">
        <f>SUM(ENERO:DICIEMBRE!N57)</f>
        <v>663</v>
      </c>
      <c r="O57" s="27">
        <f>SUM(ENERO:DICIEMBRE!O57)</f>
        <v>561</v>
      </c>
      <c r="P57" s="27">
        <f>SUM(ENERO:DICIEMBRE!P57)</f>
        <v>410</v>
      </c>
      <c r="Q57" s="27">
        <f>SUM(ENERO:DICIEMBRE!Q57)</f>
        <v>281</v>
      </c>
      <c r="R57" s="27">
        <f>SUM(ENERO:DICIEMBRE!R57)</f>
        <v>132</v>
      </c>
      <c r="S57" s="27">
        <f>SUM(ENERO:DICIEMBRE!S57)</f>
        <v>90</v>
      </c>
      <c r="T57" s="27">
        <f>SUM(ENERO:DICIEMBRE!T57)</f>
        <v>6985</v>
      </c>
      <c r="U57" s="27">
        <f>SUM(ENERO:DICIEMBRE!U57)</f>
        <v>18</v>
      </c>
      <c r="V57" s="27">
        <f>SUM(ENERO:DICIEMBRE!V57)</f>
        <v>6967</v>
      </c>
      <c r="W57" s="38">
        <f t="shared" si="13"/>
        <v>0</v>
      </c>
      <c r="X57" s="27">
        <f>SUM(ENERO:DICIEMBRE!X57)</f>
        <v>0</v>
      </c>
      <c r="Y57" s="27">
        <f>SUM(ENERO:DICIEMBRE!Y57)</f>
        <v>0</v>
      </c>
      <c r="Z57" s="27">
        <f>SUM(ENERO:DICIEMBRE!Z57)</f>
        <v>0</v>
      </c>
      <c r="AA57" s="45">
        <f t="shared" si="14"/>
        <v>3169</v>
      </c>
      <c r="AB57" s="27">
        <f>SUM(ENERO:DICIEMBRE!AB57)</f>
        <v>626</v>
      </c>
      <c r="AC57" s="27">
        <f>SUM(ENERO:DICIEMBRE!AC57)</f>
        <v>2542</v>
      </c>
      <c r="AD57" s="27">
        <f>SUM(ENERO:DICIEMBRE!AD57)</f>
        <v>1</v>
      </c>
      <c r="AE57" s="27">
        <f>SUM(ENERO:DICIEMBRE!AE57)</f>
        <v>0</v>
      </c>
      <c r="AF57" s="27">
        <f>SUM(ENERO:DICIEMBRE!AF57)</f>
        <v>0</v>
      </c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3801</v>
      </c>
      <c r="C58" s="27">
        <f>SUM(ENERO:DICIEMBRE!C58)</f>
        <v>147</v>
      </c>
      <c r="D58" s="27">
        <f>SUM(ENERO:DICIEMBRE!D58)</f>
        <v>77</v>
      </c>
      <c r="E58" s="27">
        <f>SUM(ENERO:DICIEMBRE!E58)</f>
        <v>45</v>
      </c>
      <c r="F58" s="27">
        <f>SUM(ENERO:DICIEMBRE!F58)</f>
        <v>45</v>
      </c>
      <c r="G58" s="27">
        <f>SUM(ENERO:DICIEMBRE!G58)</f>
        <v>25</v>
      </c>
      <c r="H58" s="27">
        <f>SUM(ENERO:DICIEMBRE!H58)</f>
        <v>38</v>
      </c>
      <c r="I58" s="27">
        <f>SUM(ENERO:DICIEMBRE!I58)</f>
        <v>52</v>
      </c>
      <c r="J58" s="27">
        <f>SUM(ENERO:DICIEMBRE!J58)</f>
        <v>112</v>
      </c>
      <c r="K58" s="27">
        <f>SUM(ENERO:DICIEMBRE!K58)</f>
        <v>95</v>
      </c>
      <c r="L58" s="27">
        <f>SUM(ENERO:DICIEMBRE!L58)</f>
        <v>112</v>
      </c>
      <c r="M58" s="27">
        <f>SUM(ENERO:DICIEMBRE!M58)</f>
        <v>225</v>
      </c>
      <c r="N58" s="27">
        <f>SUM(ENERO:DICIEMBRE!N58)</f>
        <v>279</v>
      </c>
      <c r="O58" s="27">
        <f>SUM(ENERO:DICIEMBRE!O58)</f>
        <v>421</v>
      </c>
      <c r="P58" s="27">
        <f>SUM(ENERO:DICIEMBRE!P58)</f>
        <v>477</v>
      </c>
      <c r="Q58" s="27">
        <f>SUM(ENERO:DICIEMBRE!Q58)</f>
        <v>575</v>
      </c>
      <c r="R58" s="27">
        <f>SUM(ENERO:DICIEMBRE!R58)</f>
        <v>581</v>
      </c>
      <c r="S58" s="27">
        <f>SUM(ENERO:DICIEMBRE!S58)</f>
        <v>495</v>
      </c>
      <c r="T58" s="27">
        <f>SUM(ENERO:DICIEMBRE!T58)</f>
        <v>3801</v>
      </c>
      <c r="U58" s="27">
        <f>SUM(ENERO:DICIEMBRE!U58)</f>
        <v>1854</v>
      </c>
      <c r="V58" s="27">
        <f>SUM(ENERO:DICIEMBRE!V58)</f>
        <v>1947</v>
      </c>
      <c r="W58" s="38">
        <f t="shared" si="13"/>
        <v>183</v>
      </c>
      <c r="X58" s="27">
        <f>SUM(ENERO:DICIEMBRE!X58)</f>
        <v>59</v>
      </c>
      <c r="Y58" s="27">
        <f>SUM(ENERO:DICIEMBRE!Y58)</f>
        <v>124</v>
      </c>
      <c r="Z58" s="27">
        <f>SUM(ENERO:DICIEMBRE!Z58)</f>
        <v>0</v>
      </c>
      <c r="AA58" s="45">
        <f t="shared" si="14"/>
        <v>1936</v>
      </c>
      <c r="AB58" s="27">
        <f>SUM(ENERO:DICIEMBRE!AB58)</f>
        <v>380</v>
      </c>
      <c r="AC58" s="27">
        <f>SUM(ENERO:DICIEMBRE!AC58)</f>
        <v>1556</v>
      </c>
      <c r="AD58" s="27">
        <f>SUM(ENERO:DICIEMBRE!AD58)</f>
        <v>0</v>
      </c>
      <c r="AE58" s="27">
        <f>SUM(ENERO:DICIEMBRE!AE58)</f>
        <v>0</v>
      </c>
      <c r="AF58" s="27">
        <f>SUM(ENERO:DICIEMBRE!AF58)</f>
        <v>0</v>
      </c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3148</v>
      </c>
      <c r="C59" s="27">
        <f>SUM(ENERO:DICIEMBRE!C59)</f>
        <v>271</v>
      </c>
      <c r="D59" s="27">
        <f>SUM(ENERO:DICIEMBRE!D59)</f>
        <v>375</v>
      </c>
      <c r="E59" s="27">
        <f>SUM(ENERO:DICIEMBRE!E59)</f>
        <v>260</v>
      </c>
      <c r="F59" s="27">
        <f>SUM(ENERO:DICIEMBRE!F59)</f>
        <v>158</v>
      </c>
      <c r="G59" s="27">
        <f>SUM(ENERO:DICIEMBRE!G59)</f>
        <v>89</v>
      </c>
      <c r="H59" s="27">
        <f>SUM(ENERO:DICIEMBRE!H59)</f>
        <v>83</v>
      </c>
      <c r="I59" s="27">
        <f>SUM(ENERO:DICIEMBRE!I59)</f>
        <v>78</v>
      </c>
      <c r="J59" s="27">
        <f>SUM(ENERO:DICIEMBRE!J59)</f>
        <v>109</v>
      </c>
      <c r="K59" s="27">
        <f>SUM(ENERO:DICIEMBRE!K59)</f>
        <v>88</v>
      </c>
      <c r="L59" s="27">
        <f>SUM(ENERO:DICIEMBRE!L59)</f>
        <v>108</v>
      </c>
      <c r="M59" s="27">
        <f>SUM(ENERO:DICIEMBRE!M59)</f>
        <v>125</v>
      </c>
      <c r="N59" s="27">
        <f>SUM(ENERO:DICIEMBRE!N59)</f>
        <v>142</v>
      </c>
      <c r="O59" s="27">
        <f>SUM(ENERO:DICIEMBRE!O59)</f>
        <v>182</v>
      </c>
      <c r="P59" s="27">
        <f>SUM(ENERO:DICIEMBRE!P59)</f>
        <v>222</v>
      </c>
      <c r="Q59" s="27">
        <f>SUM(ENERO:DICIEMBRE!Q59)</f>
        <v>267</v>
      </c>
      <c r="R59" s="27">
        <f>SUM(ENERO:DICIEMBRE!R59)</f>
        <v>271</v>
      </c>
      <c r="S59" s="27">
        <f>SUM(ENERO:DICIEMBRE!S59)</f>
        <v>320</v>
      </c>
      <c r="T59" s="27">
        <f>SUM(ENERO:DICIEMBRE!T59)</f>
        <v>3148</v>
      </c>
      <c r="U59" s="27">
        <f>SUM(ENERO:DICIEMBRE!U59)</f>
        <v>1472</v>
      </c>
      <c r="V59" s="27">
        <f>SUM(ENERO:DICIEMBRE!V59)</f>
        <v>1676</v>
      </c>
      <c r="W59" s="38">
        <f t="shared" si="13"/>
        <v>366</v>
      </c>
      <c r="X59" s="27">
        <f>SUM(ENERO:DICIEMBRE!X59)</f>
        <v>97</v>
      </c>
      <c r="Y59" s="27">
        <f>SUM(ENERO:DICIEMBRE!Y59)</f>
        <v>269</v>
      </c>
      <c r="Z59" s="27">
        <f>SUM(ENERO:DICIEMBRE!Z59)</f>
        <v>0</v>
      </c>
      <c r="AA59" s="45">
        <f t="shared" si="14"/>
        <v>968</v>
      </c>
      <c r="AB59" s="27">
        <f>SUM(ENERO:DICIEMBRE!AB59)</f>
        <v>300</v>
      </c>
      <c r="AC59" s="27">
        <f>SUM(ENERO:DICIEMBRE!AC59)</f>
        <v>668</v>
      </c>
      <c r="AD59" s="27">
        <f>SUM(ENERO:DICIEMBRE!AD59)</f>
        <v>0</v>
      </c>
      <c r="AE59" s="27">
        <f>SUM(ENERO:DICIEMBRE!AE59)</f>
        <v>0</v>
      </c>
      <c r="AF59" s="27">
        <f>SUM(ENERO:DICIEMBRE!AF59)</f>
        <v>0</v>
      </c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3311</v>
      </c>
      <c r="C60" s="27">
        <f>SUM(ENERO:DICIEMBRE!C60)</f>
        <v>1282</v>
      </c>
      <c r="D60" s="27">
        <f>SUM(ENERO:DICIEMBRE!D60)</f>
        <v>800</v>
      </c>
      <c r="E60" s="27">
        <f>SUM(ENERO:DICIEMBRE!E60)</f>
        <v>1178</v>
      </c>
      <c r="F60" s="27">
        <f>SUM(ENERO:DICIEMBRE!F60)</f>
        <v>48</v>
      </c>
      <c r="G60" s="27">
        <f>SUM(ENERO:DICIEMBRE!G60)</f>
        <v>0</v>
      </c>
      <c r="H60" s="27">
        <f>SUM(ENERO:DICIEMBRE!H60)</f>
        <v>1</v>
      </c>
      <c r="I60" s="27">
        <f>SUM(ENERO:DICIEMBRE!I60)</f>
        <v>1</v>
      </c>
      <c r="J60" s="27">
        <f>SUM(ENERO:DICIEMBRE!J60)</f>
        <v>0</v>
      </c>
      <c r="K60" s="27">
        <f>SUM(ENERO:DICIEMBRE!K60)</f>
        <v>0</v>
      </c>
      <c r="L60" s="27">
        <f>SUM(ENERO:DICIEMBRE!L60)</f>
        <v>0</v>
      </c>
      <c r="M60" s="27">
        <f>SUM(ENERO:DICIEMBRE!M60)</f>
        <v>0</v>
      </c>
      <c r="N60" s="27">
        <f>SUM(ENERO:DICIEMBRE!N60)</f>
        <v>0</v>
      </c>
      <c r="O60" s="27">
        <f>SUM(ENERO:DICIEMBRE!O60)</f>
        <v>0</v>
      </c>
      <c r="P60" s="27">
        <f>SUM(ENERO:DICIEMBRE!P60)</f>
        <v>0</v>
      </c>
      <c r="Q60" s="27">
        <f>SUM(ENERO:DICIEMBRE!Q60)</f>
        <v>0</v>
      </c>
      <c r="R60" s="27">
        <f>SUM(ENERO:DICIEMBRE!R60)</f>
        <v>0</v>
      </c>
      <c r="S60" s="27">
        <f>SUM(ENERO:DICIEMBRE!S60)</f>
        <v>1</v>
      </c>
      <c r="T60" s="27">
        <f>SUM(ENERO:DICIEMBRE!T60)</f>
        <v>3311</v>
      </c>
      <c r="U60" s="27">
        <f>SUM(ENERO:DICIEMBRE!U60)</f>
        <v>1631</v>
      </c>
      <c r="V60" s="27">
        <f>SUM(ENERO:DICIEMBRE!V60)</f>
        <v>1680</v>
      </c>
      <c r="W60" s="38">
        <f t="shared" si="13"/>
        <v>1557</v>
      </c>
      <c r="X60" s="27">
        <f>SUM(ENERO:DICIEMBRE!X60)</f>
        <v>268</v>
      </c>
      <c r="Y60" s="27">
        <f>SUM(ENERO:DICIEMBRE!Y60)</f>
        <v>1289</v>
      </c>
      <c r="Z60" s="27">
        <f>SUM(ENERO:DICIEMBRE!Z60)</f>
        <v>0</v>
      </c>
      <c r="AA60" s="45">
        <f t="shared" si="14"/>
        <v>17</v>
      </c>
      <c r="AB60" s="27">
        <f>SUM(ENERO:DICIEMBRE!AB60)</f>
        <v>2</v>
      </c>
      <c r="AC60" s="27">
        <f>SUM(ENERO:DICIEMBRE!AC60)</f>
        <v>15</v>
      </c>
      <c r="AD60" s="27">
        <f>SUM(ENERO:DICIEMBRE!AD60)</f>
        <v>0</v>
      </c>
      <c r="AE60" s="27">
        <f>SUM(ENERO:DICIEMBRE!AE60)</f>
        <v>0</v>
      </c>
      <c r="AF60" s="27">
        <f>SUM(ENERO:DICIEMBRE!AF60)</f>
        <v>0</v>
      </c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7083</v>
      </c>
      <c r="C61" s="27">
        <f>SUM(ENERO:DICIEMBRE!C61)</f>
        <v>2</v>
      </c>
      <c r="D61" s="27">
        <f>SUM(ENERO:DICIEMBRE!D61)</f>
        <v>0</v>
      </c>
      <c r="E61" s="27">
        <f>SUM(ENERO:DICIEMBRE!E61)</f>
        <v>17</v>
      </c>
      <c r="F61" s="27">
        <f>SUM(ENERO:DICIEMBRE!F61)</f>
        <v>372</v>
      </c>
      <c r="G61" s="27">
        <f>SUM(ENERO:DICIEMBRE!G61)</f>
        <v>223</v>
      </c>
      <c r="H61" s="27">
        <f>SUM(ENERO:DICIEMBRE!H61)</f>
        <v>234</v>
      </c>
      <c r="I61" s="27">
        <f>SUM(ENERO:DICIEMBRE!I61)</f>
        <v>240</v>
      </c>
      <c r="J61" s="27">
        <f>SUM(ENERO:DICIEMBRE!J61)</f>
        <v>321</v>
      </c>
      <c r="K61" s="27">
        <f>SUM(ENERO:DICIEMBRE!K61)</f>
        <v>357</v>
      </c>
      <c r="L61" s="27">
        <f>SUM(ENERO:DICIEMBRE!L61)</f>
        <v>449</v>
      </c>
      <c r="M61" s="27">
        <f>SUM(ENERO:DICIEMBRE!M61)</f>
        <v>546</v>
      </c>
      <c r="N61" s="27">
        <f>SUM(ENERO:DICIEMBRE!N61)</f>
        <v>815</v>
      </c>
      <c r="O61" s="27">
        <f>SUM(ENERO:DICIEMBRE!O61)</f>
        <v>876</v>
      </c>
      <c r="P61" s="27">
        <f>SUM(ENERO:DICIEMBRE!P61)</f>
        <v>816</v>
      </c>
      <c r="Q61" s="27">
        <f>SUM(ENERO:DICIEMBRE!Q61)</f>
        <v>753</v>
      </c>
      <c r="R61" s="27">
        <f>SUM(ENERO:DICIEMBRE!R61)</f>
        <v>578</v>
      </c>
      <c r="S61" s="27">
        <f>SUM(ENERO:DICIEMBRE!S61)</f>
        <v>484</v>
      </c>
      <c r="T61" s="27">
        <f>SUM(ENERO:DICIEMBRE!T61)</f>
        <v>7083</v>
      </c>
      <c r="U61" s="27">
        <f>SUM(ENERO:DICIEMBRE!U61)</f>
        <v>2958</v>
      </c>
      <c r="V61" s="27">
        <f>SUM(ENERO:DICIEMBRE!V61)</f>
        <v>4125</v>
      </c>
      <c r="W61" s="38">
        <f>SUM(X61+Y61+Z61)</f>
        <v>2</v>
      </c>
      <c r="X61" s="27">
        <f>SUM(ENERO:DICIEMBRE!X61)</f>
        <v>0</v>
      </c>
      <c r="Y61" s="27">
        <f>SUM(ENERO:DICIEMBRE!Y61)</f>
        <v>2</v>
      </c>
      <c r="Z61" s="27">
        <f>SUM(ENERO:DICIEMBRE!Z61)</f>
        <v>0</v>
      </c>
      <c r="AA61" s="45">
        <f t="shared" si="14"/>
        <v>2394</v>
      </c>
      <c r="AB61" s="27">
        <f>SUM(ENERO:DICIEMBRE!AB61)</f>
        <v>677</v>
      </c>
      <c r="AC61" s="27">
        <f>SUM(ENERO:DICIEMBRE!AC61)</f>
        <v>1717</v>
      </c>
      <c r="AD61" s="27">
        <f>SUM(ENERO:DICIEMBRE!AD61)</f>
        <v>0</v>
      </c>
      <c r="AE61" s="27">
        <f>SUM(ENERO:DICIEMBRE!AE61)</f>
        <v>0</v>
      </c>
      <c r="AF61" s="27">
        <f>SUM(ENERO:DICIEMBRE!AF61)</f>
        <v>0</v>
      </c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27">
        <f>SUM(ENERO:DICIEMBRE!C62)</f>
        <v>0</v>
      </c>
      <c r="D62" s="27">
        <f>SUM(ENERO:DICIEMBRE!D62)</f>
        <v>0</v>
      </c>
      <c r="E62" s="27">
        <f>SUM(ENERO:DICIEMBRE!E62)</f>
        <v>0</v>
      </c>
      <c r="F62" s="27">
        <f>SUM(ENERO:DICIEMBRE!F62)</f>
        <v>0</v>
      </c>
      <c r="G62" s="27">
        <f>SUM(ENERO:DICIEMBRE!G62)</f>
        <v>0</v>
      </c>
      <c r="H62" s="27">
        <f>SUM(ENERO:DICIEMBRE!H62)</f>
        <v>0</v>
      </c>
      <c r="I62" s="27">
        <f>SUM(ENERO:DICIEMBRE!I62)</f>
        <v>0</v>
      </c>
      <c r="J62" s="27">
        <f>SUM(ENERO:DICIEMBRE!J62)</f>
        <v>0</v>
      </c>
      <c r="K62" s="27">
        <f>SUM(ENERO:DICIEMBRE!K62)</f>
        <v>0</v>
      </c>
      <c r="L62" s="27">
        <f>SUM(ENERO:DICIEMBRE!L62)</f>
        <v>0</v>
      </c>
      <c r="M62" s="27">
        <f>SUM(ENERO:DICIEMBRE!M62)</f>
        <v>0</v>
      </c>
      <c r="N62" s="27">
        <f>SUM(ENERO:DICIEMBRE!N62)</f>
        <v>0</v>
      </c>
      <c r="O62" s="27">
        <f>SUM(ENERO:DICIEMBRE!O62)</f>
        <v>0</v>
      </c>
      <c r="P62" s="27">
        <f>SUM(ENERO:DICIEMBRE!P62)</f>
        <v>0</v>
      </c>
      <c r="Q62" s="27">
        <f>SUM(ENERO:DICIEMBRE!Q62)</f>
        <v>0</v>
      </c>
      <c r="R62" s="27">
        <f>SUM(ENERO:DICIEMBRE!R62)</f>
        <v>0</v>
      </c>
      <c r="S62" s="27">
        <f>SUM(ENERO:DICIEMBRE!S62)</f>
        <v>0</v>
      </c>
      <c r="T62" s="27">
        <f>SUM(ENERO:DICIEMBRE!T62)</f>
        <v>0</v>
      </c>
      <c r="U62" s="27">
        <f>SUM(ENERO:DICIEMBRE!U62)</f>
        <v>0</v>
      </c>
      <c r="V62" s="27">
        <f>SUM(ENERO:DICIEMBRE!V62)</f>
        <v>0</v>
      </c>
      <c r="W62" s="38">
        <f t="shared" si="13"/>
        <v>0</v>
      </c>
      <c r="X62" s="27">
        <f>SUM(ENERO:DICIEMBRE!X62)</f>
        <v>0</v>
      </c>
      <c r="Y62" s="27">
        <f>SUM(ENERO:DICIEMBRE!Y62)</f>
        <v>0</v>
      </c>
      <c r="Z62" s="27">
        <f>SUM(ENERO:DICIEMBRE!Z62)</f>
        <v>0</v>
      </c>
      <c r="AA62" s="45">
        <f t="shared" si="14"/>
        <v>0</v>
      </c>
      <c r="AB62" s="27">
        <f>SUM(ENERO:DICIEMBRE!AB62)</f>
        <v>0</v>
      </c>
      <c r="AC62" s="27">
        <f>SUM(ENERO:DICIEMBRE!AC62)</f>
        <v>0</v>
      </c>
      <c r="AD62" s="27">
        <f>SUM(ENERO:DICIEMBRE!AD62)</f>
        <v>0</v>
      </c>
      <c r="AE62" s="27">
        <f>SUM(ENERO:DICIEMBRE!AE62)</f>
        <v>0</v>
      </c>
      <c r="AF62" s="27">
        <f>SUM(ENERO:DICIEMBRE!AF62)</f>
        <v>0</v>
      </c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2457</v>
      </c>
      <c r="C63" s="27">
        <f>SUM(ENERO:DICIEMBRE!C63)</f>
        <v>0</v>
      </c>
      <c r="D63" s="27">
        <f>SUM(ENERO:DICIEMBRE!D63)</f>
        <v>0</v>
      </c>
      <c r="E63" s="27">
        <f>SUM(ENERO:DICIEMBRE!E63)</f>
        <v>0</v>
      </c>
      <c r="F63" s="27">
        <f>SUM(ENERO:DICIEMBRE!F63)</f>
        <v>16</v>
      </c>
      <c r="G63" s="27">
        <f>SUM(ENERO:DICIEMBRE!G63)</f>
        <v>24</v>
      </c>
      <c r="H63" s="27">
        <f>SUM(ENERO:DICIEMBRE!H63)</f>
        <v>43</v>
      </c>
      <c r="I63" s="27">
        <f>SUM(ENERO:DICIEMBRE!I63)</f>
        <v>54</v>
      </c>
      <c r="J63" s="27">
        <f>SUM(ENERO:DICIEMBRE!J63)</f>
        <v>49</v>
      </c>
      <c r="K63" s="27">
        <f>SUM(ENERO:DICIEMBRE!K63)</f>
        <v>59</v>
      </c>
      <c r="L63" s="27">
        <f>SUM(ENERO:DICIEMBRE!L63)</f>
        <v>87</v>
      </c>
      <c r="M63" s="27">
        <f>SUM(ENERO:DICIEMBRE!M63)</f>
        <v>97</v>
      </c>
      <c r="N63" s="27">
        <f>SUM(ENERO:DICIEMBRE!N63)</f>
        <v>206</v>
      </c>
      <c r="O63" s="27">
        <f>SUM(ENERO:DICIEMBRE!O63)</f>
        <v>259</v>
      </c>
      <c r="P63" s="27">
        <f>SUM(ENERO:DICIEMBRE!P63)</f>
        <v>343</v>
      </c>
      <c r="Q63" s="27">
        <f>SUM(ENERO:DICIEMBRE!Q63)</f>
        <v>443</v>
      </c>
      <c r="R63" s="27">
        <f>SUM(ENERO:DICIEMBRE!R63)</f>
        <v>370</v>
      </c>
      <c r="S63" s="27">
        <f>SUM(ENERO:DICIEMBRE!S63)</f>
        <v>407</v>
      </c>
      <c r="T63" s="27">
        <f>SUM(ENERO:DICIEMBRE!T63)</f>
        <v>2457</v>
      </c>
      <c r="U63" s="27">
        <f>SUM(ENERO:DICIEMBRE!U63)</f>
        <v>2105</v>
      </c>
      <c r="V63" s="27">
        <f>SUM(ENERO:DICIEMBRE!V63)</f>
        <v>352</v>
      </c>
      <c r="W63" s="38">
        <f t="shared" si="13"/>
        <v>0</v>
      </c>
      <c r="X63" s="27">
        <f>SUM(ENERO:DICIEMBRE!X63)</f>
        <v>0</v>
      </c>
      <c r="Y63" s="27">
        <f>SUM(ENERO:DICIEMBRE!Y63)</f>
        <v>0</v>
      </c>
      <c r="Z63" s="27">
        <f>SUM(ENERO:DICIEMBRE!Z63)</f>
        <v>0</v>
      </c>
      <c r="AA63" s="45">
        <f t="shared" si="14"/>
        <v>976</v>
      </c>
      <c r="AB63" s="27">
        <f>SUM(ENERO:DICIEMBRE!AB63)</f>
        <v>335</v>
      </c>
      <c r="AC63" s="27">
        <f>SUM(ENERO:DICIEMBRE!AC63)</f>
        <v>641</v>
      </c>
      <c r="AD63" s="27">
        <f>SUM(ENERO:DICIEMBRE!AD63)</f>
        <v>0</v>
      </c>
      <c r="AE63" s="27">
        <f>SUM(ENERO:DICIEMBRE!AE63)</f>
        <v>0</v>
      </c>
      <c r="AF63" s="27">
        <f>SUM(ENERO:DICIEMBRE!AF63)</f>
        <v>0</v>
      </c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27">
        <f>SUM(ENERO:DICIEMBRE!C64)</f>
        <v>0</v>
      </c>
      <c r="D64" s="27">
        <f>SUM(ENERO:DICIEMBRE!D64)</f>
        <v>0</v>
      </c>
      <c r="E64" s="27">
        <f>SUM(ENERO:DICIEMBRE!E64)</f>
        <v>0</v>
      </c>
      <c r="F64" s="27">
        <f>SUM(ENERO:DICIEMBRE!F64)</f>
        <v>0</v>
      </c>
      <c r="G64" s="27">
        <f>SUM(ENERO:DICIEMBRE!G64)</f>
        <v>0</v>
      </c>
      <c r="H64" s="27">
        <f>SUM(ENERO:DICIEMBRE!H64)</f>
        <v>0</v>
      </c>
      <c r="I64" s="27">
        <f>SUM(ENERO:DICIEMBRE!I64)</f>
        <v>0</v>
      </c>
      <c r="J64" s="27">
        <f>SUM(ENERO:DICIEMBRE!J64)</f>
        <v>0</v>
      </c>
      <c r="K64" s="27">
        <f>SUM(ENERO:DICIEMBRE!K64)</f>
        <v>0</v>
      </c>
      <c r="L64" s="27">
        <f>SUM(ENERO:DICIEMBRE!L64)</f>
        <v>0</v>
      </c>
      <c r="M64" s="27">
        <f>SUM(ENERO:DICIEMBRE!M64)</f>
        <v>0</v>
      </c>
      <c r="N64" s="27">
        <f>SUM(ENERO:DICIEMBRE!N64)</f>
        <v>0</v>
      </c>
      <c r="O64" s="27">
        <f>SUM(ENERO:DICIEMBRE!O64)</f>
        <v>0</v>
      </c>
      <c r="P64" s="27">
        <f>SUM(ENERO:DICIEMBRE!P64)</f>
        <v>0</v>
      </c>
      <c r="Q64" s="27">
        <f>SUM(ENERO:DICIEMBRE!Q64)</f>
        <v>0</v>
      </c>
      <c r="R64" s="27">
        <f>SUM(ENERO:DICIEMBRE!R64)</f>
        <v>0</v>
      </c>
      <c r="S64" s="27">
        <f>SUM(ENERO:DICIEMBRE!S64)</f>
        <v>0</v>
      </c>
      <c r="T64" s="27">
        <f>SUM(ENERO:DICIEMBRE!T64)</f>
        <v>0</v>
      </c>
      <c r="U64" s="27">
        <f>SUM(ENERO:DICIEMBRE!U64)</f>
        <v>0</v>
      </c>
      <c r="V64" s="27">
        <f>SUM(ENERO:DICIEMBRE!V64)</f>
        <v>0</v>
      </c>
      <c r="W64" s="38">
        <f t="shared" si="13"/>
        <v>0</v>
      </c>
      <c r="X64" s="27">
        <f>SUM(ENERO:DICIEMBRE!X64)</f>
        <v>0</v>
      </c>
      <c r="Y64" s="27">
        <f>SUM(ENERO:DICIEMBRE!Y64)</f>
        <v>0</v>
      </c>
      <c r="Z64" s="27">
        <f>SUM(ENERO:DICIEMBRE!Z64)</f>
        <v>0</v>
      </c>
      <c r="AA64" s="45">
        <f t="shared" si="14"/>
        <v>0</v>
      </c>
      <c r="AB64" s="27">
        <f>SUM(ENERO:DICIEMBRE!AB64)</f>
        <v>0</v>
      </c>
      <c r="AC64" s="27">
        <f>SUM(ENERO:DICIEMBRE!AC64)</f>
        <v>0</v>
      </c>
      <c r="AD64" s="27">
        <f>SUM(ENERO:DICIEMBRE!AD64)</f>
        <v>0</v>
      </c>
      <c r="AE64" s="27">
        <f>SUM(ENERO:DICIEMBRE!AE64)</f>
        <v>0</v>
      </c>
      <c r="AF64" s="27">
        <f>SUM(ENERO:DICIEMBRE!AF64)</f>
        <v>0</v>
      </c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223</v>
      </c>
      <c r="C65" s="27">
        <f>SUM(ENERO:DICIEMBRE!C65)</f>
        <v>0</v>
      </c>
      <c r="D65" s="27">
        <f>SUM(ENERO:DICIEMBRE!D65)</f>
        <v>0</v>
      </c>
      <c r="E65" s="27">
        <f>SUM(ENERO:DICIEMBRE!E65)</f>
        <v>0</v>
      </c>
      <c r="F65" s="27">
        <f>SUM(ENERO:DICIEMBRE!F65)</f>
        <v>0</v>
      </c>
      <c r="G65" s="27">
        <f>SUM(ENERO:DICIEMBRE!G65)</f>
        <v>9</v>
      </c>
      <c r="H65" s="27">
        <f>SUM(ENERO:DICIEMBRE!H65)</f>
        <v>29</v>
      </c>
      <c r="I65" s="27">
        <f>SUM(ENERO:DICIEMBRE!I65)</f>
        <v>23</v>
      </c>
      <c r="J65" s="27">
        <f>SUM(ENERO:DICIEMBRE!J65)</f>
        <v>28</v>
      </c>
      <c r="K65" s="27">
        <f>SUM(ENERO:DICIEMBRE!K65)</f>
        <v>13</v>
      </c>
      <c r="L65" s="27">
        <f>SUM(ENERO:DICIEMBRE!L65)</f>
        <v>25</v>
      </c>
      <c r="M65" s="27">
        <f>SUM(ENERO:DICIEMBRE!M65)</f>
        <v>24</v>
      </c>
      <c r="N65" s="27">
        <f>SUM(ENERO:DICIEMBRE!N65)</f>
        <v>24</v>
      </c>
      <c r="O65" s="27">
        <f>SUM(ENERO:DICIEMBRE!O65)</f>
        <v>16</v>
      </c>
      <c r="P65" s="27">
        <f>SUM(ENERO:DICIEMBRE!P65)</f>
        <v>5</v>
      </c>
      <c r="Q65" s="27">
        <f>SUM(ENERO:DICIEMBRE!Q65)</f>
        <v>3</v>
      </c>
      <c r="R65" s="27">
        <f>SUM(ENERO:DICIEMBRE!R65)</f>
        <v>16</v>
      </c>
      <c r="S65" s="27">
        <f>SUM(ENERO:DICIEMBRE!S65)</f>
        <v>8</v>
      </c>
      <c r="T65" s="27">
        <f>SUM(ENERO:DICIEMBRE!T65)</f>
        <v>223</v>
      </c>
      <c r="U65" s="27">
        <f>SUM(ENERO:DICIEMBRE!U65)</f>
        <v>52</v>
      </c>
      <c r="V65" s="27">
        <f>SUM(ENERO:DICIEMBRE!V65)</f>
        <v>171</v>
      </c>
      <c r="W65" s="38">
        <f t="shared" si="13"/>
        <v>0</v>
      </c>
      <c r="X65" s="27">
        <f>SUM(ENERO:DICIEMBRE!X65)</f>
        <v>0</v>
      </c>
      <c r="Y65" s="27">
        <f>SUM(ENERO:DICIEMBRE!Y65)</f>
        <v>0</v>
      </c>
      <c r="Z65" s="27">
        <f>SUM(ENERO:DICIEMBRE!Z65)</f>
        <v>0</v>
      </c>
      <c r="AA65" s="45">
        <f t="shared" si="14"/>
        <v>95</v>
      </c>
      <c r="AB65" s="27">
        <f>SUM(ENERO:DICIEMBRE!AB65)</f>
        <v>2</v>
      </c>
      <c r="AC65" s="27">
        <f>SUM(ENERO:DICIEMBRE!AC65)</f>
        <v>93</v>
      </c>
      <c r="AD65" s="27">
        <f>SUM(ENERO:DICIEMBRE!AD65)</f>
        <v>0</v>
      </c>
      <c r="AE65" s="27">
        <f>SUM(ENERO:DICIEMBRE!AE65)</f>
        <v>0</v>
      </c>
      <c r="AF65" s="27">
        <f>SUM(ENERO:DICIEMBRE!AF65)</f>
        <v>0</v>
      </c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27">
        <f>SUM(ENERO:DICIEMBRE!C66)</f>
        <v>0</v>
      </c>
      <c r="D66" s="27">
        <f>SUM(ENERO:DICIEMBRE!D66)</f>
        <v>0</v>
      </c>
      <c r="E66" s="27">
        <f>SUM(ENERO:DICIEMBRE!E66)</f>
        <v>0</v>
      </c>
      <c r="F66" s="27">
        <f>SUM(ENERO:DICIEMBRE!F66)</f>
        <v>0</v>
      </c>
      <c r="G66" s="27">
        <f>SUM(ENERO:DICIEMBRE!G66)</f>
        <v>0</v>
      </c>
      <c r="H66" s="27">
        <f>SUM(ENERO:DICIEMBRE!H66)</f>
        <v>0</v>
      </c>
      <c r="I66" s="27">
        <f>SUM(ENERO:DICIEMBRE!I66)</f>
        <v>0</v>
      </c>
      <c r="J66" s="27">
        <f>SUM(ENERO:DICIEMBRE!J66)</f>
        <v>0</v>
      </c>
      <c r="K66" s="27">
        <f>SUM(ENERO:DICIEMBRE!K66)</f>
        <v>0</v>
      </c>
      <c r="L66" s="27">
        <f>SUM(ENERO:DICIEMBRE!L66)</f>
        <v>0</v>
      </c>
      <c r="M66" s="27">
        <f>SUM(ENERO:DICIEMBRE!M66)</f>
        <v>0</v>
      </c>
      <c r="N66" s="27">
        <f>SUM(ENERO:DICIEMBRE!N66)</f>
        <v>0</v>
      </c>
      <c r="O66" s="27">
        <f>SUM(ENERO:DICIEMBRE!O66)</f>
        <v>0</v>
      </c>
      <c r="P66" s="27">
        <f>SUM(ENERO:DICIEMBRE!P66)</f>
        <v>0</v>
      </c>
      <c r="Q66" s="27">
        <f>SUM(ENERO:DICIEMBRE!Q66)</f>
        <v>0</v>
      </c>
      <c r="R66" s="27">
        <f>SUM(ENERO:DICIEMBRE!R66)</f>
        <v>0</v>
      </c>
      <c r="S66" s="27">
        <f>SUM(ENERO:DICIEMBRE!S66)</f>
        <v>0</v>
      </c>
      <c r="T66" s="27">
        <f>SUM(ENERO:DICIEMBRE!T66)</f>
        <v>0</v>
      </c>
      <c r="U66" s="27">
        <f>SUM(ENERO:DICIEMBRE!U66)</f>
        <v>0</v>
      </c>
      <c r="V66" s="27">
        <f>SUM(ENERO:DICIEMBRE!V66)</f>
        <v>0</v>
      </c>
      <c r="W66" s="38">
        <f t="shared" si="13"/>
        <v>0</v>
      </c>
      <c r="X66" s="27">
        <f>SUM(ENERO:DICIEMBRE!X66)</f>
        <v>0</v>
      </c>
      <c r="Y66" s="27">
        <f>SUM(ENERO:DICIEMBRE!Y66)</f>
        <v>0</v>
      </c>
      <c r="Z66" s="27">
        <f>SUM(ENERO:DICIEMBRE!Z66)</f>
        <v>0</v>
      </c>
      <c r="AA66" s="45">
        <f t="shared" si="14"/>
        <v>0</v>
      </c>
      <c r="AB66" s="27">
        <f>SUM(ENERO:DICIEMBRE!AB66)</f>
        <v>0</v>
      </c>
      <c r="AC66" s="27">
        <f>SUM(ENERO:DICIEMBRE!AC66)</f>
        <v>0</v>
      </c>
      <c r="AD66" s="27">
        <f>SUM(ENERO:DICIEMBRE!AD66)</f>
        <v>0</v>
      </c>
      <c r="AE66" s="27">
        <f>SUM(ENERO:DICIEMBRE!AE66)</f>
        <v>0</v>
      </c>
      <c r="AF66" s="27">
        <f>SUM(ENERO:DICIEMBRE!AF66)</f>
        <v>0</v>
      </c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27">
        <f>SUM(ENERO:DICIEMBRE!C67)</f>
        <v>0</v>
      </c>
      <c r="D67" s="27">
        <f>SUM(ENERO:DICIEMBRE!D67)</f>
        <v>0</v>
      </c>
      <c r="E67" s="27">
        <f>SUM(ENERO:DICIEMBRE!E67)</f>
        <v>0</v>
      </c>
      <c r="F67" s="27">
        <f>SUM(ENERO:DICIEMBRE!F67)</f>
        <v>0</v>
      </c>
      <c r="G67" s="27">
        <f>SUM(ENERO:DICIEMBRE!G67)</f>
        <v>0</v>
      </c>
      <c r="H67" s="27">
        <f>SUM(ENERO:DICIEMBRE!H67)</f>
        <v>0</v>
      </c>
      <c r="I67" s="27">
        <f>SUM(ENERO:DICIEMBRE!I67)</f>
        <v>0</v>
      </c>
      <c r="J67" s="27">
        <f>SUM(ENERO:DICIEMBRE!J67)</f>
        <v>0</v>
      </c>
      <c r="K67" s="27">
        <f>SUM(ENERO:DICIEMBRE!K67)</f>
        <v>0</v>
      </c>
      <c r="L67" s="27">
        <f>SUM(ENERO:DICIEMBRE!L67)</f>
        <v>0</v>
      </c>
      <c r="M67" s="27">
        <f>SUM(ENERO:DICIEMBRE!M67)</f>
        <v>0</v>
      </c>
      <c r="N67" s="27">
        <f>SUM(ENERO:DICIEMBRE!N67)</f>
        <v>0</v>
      </c>
      <c r="O67" s="27">
        <f>SUM(ENERO:DICIEMBRE!O67)</f>
        <v>0</v>
      </c>
      <c r="P67" s="27">
        <f>SUM(ENERO:DICIEMBRE!P67)</f>
        <v>0</v>
      </c>
      <c r="Q67" s="27">
        <f>SUM(ENERO:DICIEMBRE!Q67)</f>
        <v>0</v>
      </c>
      <c r="R67" s="27">
        <f>SUM(ENERO:DICIEMBRE!R67)</f>
        <v>0</v>
      </c>
      <c r="S67" s="27">
        <f>SUM(ENERO:DICIEMBRE!S67)</f>
        <v>0</v>
      </c>
      <c r="T67" s="27">
        <f>SUM(ENERO:DICIEMBRE!T67)</f>
        <v>0</v>
      </c>
      <c r="U67" s="27">
        <f>SUM(ENERO:DICIEMBRE!U67)</f>
        <v>0</v>
      </c>
      <c r="V67" s="27">
        <f>SUM(ENERO:DICIEMBRE!V67)</f>
        <v>0</v>
      </c>
      <c r="W67" s="38">
        <f t="shared" si="13"/>
        <v>0</v>
      </c>
      <c r="X67" s="27">
        <f>SUM(ENERO:DICIEMBRE!X67)</f>
        <v>0</v>
      </c>
      <c r="Y67" s="27">
        <f>SUM(ENERO:DICIEMBRE!Y67)</f>
        <v>0</v>
      </c>
      <c r="Z67" s="27">
        <f>SUM(ENERO:DICIEMBRE!Z67)</f>
        <v>0</v>
      </c>
      <c r="AA67" s="45">
        <f t="shared" si="14"/>
        <v>0</v>
      </c>
      <c r="AB67" s="27">
        <f>SUM(ENERO:DICIEMBRE!AB67)</f>
        <v>0</v>
      </c>
      <c r="AC67" s="27">
        <f>SUM(ENERO:DICIEMBRE!AC67)</f>
        <v>0</v>
      </c>
      <c r="AD67" s="27">
        <f>SUM(ENERO:DICIEMBRE!AD67)</f>
        <v>0</v>
      </c>
      <c r="AE67" s="27">
        <f>SUM(ENERO:DICIEMBRE!AE67)</f>
        <v>0</v>
      </c>
      <c r="AF67" s="27">
        <f>SUM(ENERO:DICIEMBRE!AF67)</f>
        <v>0</v>
      </c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27">
        <f>SUM(ENERO:DICIEMBRE!C68)</f>
        <v>0</v>
      </c>
      <c r="D68" s="27">
        <f>SUM(ENERO:DICIEMBRE!D68)</f>
        <v>0</v>
      </c>
      <c r="E68" s="27">
        <f>SUM(ENERO:DICIEMBRE!E68)</f>
        <v>0</v>
      </c>
      <c r="F68" s="27">
        <f>SUM(ENERO:DICIEMBRE!F68)</f>
        <v>0</v>
      </c>
      <c r="G68" s="27">
        <f>SUM(ENERO:DICIEMBRE!G68)</f>
        <v>0</v>
      </c>
      <c r="H68" s="27">
        <f>SUM(ENERO:DICIEMBRE!H68)</f>
        <v>0</v>
      </c>
      <c r="I68" s="27">
        <f>SUM(ENERO:DICIEMBRE!I68)</f>
        <v>0</v>
      </c>
      <c r="J68" s="27">
        <f>SUM(ENERO:DICIEMBRE!J68)</f>
        <v>0</v>
      </c>
      <c r="K68" s="27">
        <f>SUM(ENERO:DICIEMBRE!K68)</f>
        <v>0</v>
      </c>
      <c r="L68" s="27">
        <f>SUM(ENERO:DICIEMBRE!L68)</f>
        <v>0</v>
      </c>
      <c r="M68" s="27">
        <f>SUM(ENERO:DICIEMBRE!M68)</f>
        <v>0</v>
      </c>
      <c r="N68" s="27">
        <f>SUM(ENERO:DICIEMBRE!N68)</f>
        <v>0</v>
      </c>
      <c r="O68" s="27">
        <f>SUM(ENERO:DICIEMBRE!O68)</f>
        <v>0</v>
      </c>
      <c r="P68" s="27">
        <f>SUM(ENERO:DICIEMBRE!P68)</f>
        <v>0</v>
      </c>
      <c r="Q68" s="27">
        <f>SUM(ENERO:DICIEMBRE!Q68)</f>
        <v>0</v>
      </c>
      <c r="R68" s="27">
        <f>SUM(ENERO:DICIEMBRE!R68)</f>
        <v>0</v>
      </c>
      <c r="S68" s="27">
        <f>SUM(ENERO:DICIEMBRE!S68)</f>
        <v>0</v>
      </c>
      <c r="T68" s="27">
        <f>SUM(ENERO:DICIEMBRE!T68)</f>
        <v>0</v>
      </c>
      <c r="U68" s="27">
        <f>SUM(ENERO:DICIEMBRE!U68)</f>
        <v>0</v>
      </c>
      <c r="V68" s="27">
        <f>SUM(ENERO:DICIEMBRE!V68)</f>
        <v>0</v>
      </c>
      <c r="W68" s="38">
        <f>SUM(X68+Y68+Z68)</f>
        <v>0</v>
      </c>
      <c r="X68" s="27">
        <f>SUM(ENERO:DICIEMBRE!X68)</f>
        <v>0</v>
      </c>
      <c r="Y68" s="27">
        <f>SUM(ENERO:DICIEMBRE!Y68)</f>
        <v>0</v>
      </c>
      <c r="Z68" s="27">
        <f>SUM(ENERO:DICIEMBRE!Z68)</f>
        <v>0</v>
      </c>
      <c r="AA68" s="45">
        <f t="shared" si="14"/>
        <v>0</v>
      </c>
      <c r="AB68" s="27">
        <f>SUM(ENERO:DICIEMBRE!AB68)</f>
        <v>0</v>
      </c>
      <c r="AC68" s="27">
        <f>SUM(ENERO:DICIEMBRE!AC68)</f>
        <v>0</v>
      </c>
      <c r="AD68" s="27">
        <f>SUM(ENERO:DICIEMBRE!AD68)</f>
        <v>0</v>
      </c>
      <c r="AE68" s="27">
        <f>SUM(ENERO:DICIEMBRE!AE68)</f>
        <v>0</v>
      </c>
      <c r="AF68" s="27">
        <f>SUM(ENERO:DICIEMBRE!AF68)</f>
        <v>0</v>
      </c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27">
        <f>SUM(ENERO:DICIEMBRE!C69)</f>
        <v>0</v>
      </c>
      <c r="D69" s="27">
        <f>SUM(ENERO:DICIEMBRE!D69)</f>
        <v>0</v>
      </c>
      <c r="E69" s="27">
        <f>SUM(ENERO:DICIEMBRE!E69)</f>
        <v>0</v>
      </c>
      <c r="F69" s="27">
        <f>SUM(ENERO:DICIEMBRE!F69)</f>
        <v>0</v>
      </c>
      <c r="G69" s="27">
        <f>SUM(ENERO:DICIEMBRE!G69)</f>
        <v>0</v>
      </c>
      <c r="H69" s="27">
        <f>SUM(ENERO:DICIEMBRE!H69)</f>
        <v>0</v>
      </c>
      <c r="I69" s="27">
        <f>SUM(ENERO:DICIEMBRE!I69)</f>
        <v>0</v>
      </c>
      <c r="J69" s="27">
        <f>SUM(ENERO:DICIEMBRE!J69)</f>
        <v>0</v>
      </c>
      <c r="K69" s="27">
        <f>SUM(ENERO:DICIEMBRE!K69)</f>
        <v>0</v>
      </c>
      <c r="L69" s="27">
        <f>SUM(ENERO:DICIEMBRE!L69)</f>
        <v>0</v>
      </c>
      <c r="M69" s="27">
        <f>SUM(ENERO:DICIEMBRE!M69)</f>
        <v>0</v>
      </c>
      <c r="N69" s="27">
        <f>SUM(ENERO:DICIEMBRE!N69)</f>
        <v>0</v>
      </c>
      <c r="O69" s="27">
        <f>SUM(ENERO:DICIEMBRE!O69)</f>
        <v>0</v>
      </c>
      <c r="P69" s="27">
        <f>SUM(ENERO:DICIEMBRE!P69)</f>
        <v>0</v>
      </c>
      <c r="Q69" s="27">
        <f>SUM(ENERO:DICIEMBRE!Q69)</f>
        <v>0</v>
      </c>
      <c r="R69" s="27">
        <f>SUM(ENERO:DICIEMBRE!R69)</f>
        <v>0</v>
      </c>
      <c r="S69" s="27">
        <f>SUM(ENERO:DICIEMBRE!S69)</f>
        <v>0</v>
      </c>
      <c r="T69" s="27">
        <f>SUM(ENERO:DICIEMBRE!T69)</f>
        <v>0</v>
      </c>
      <c r="U69" s="27">
        <f>SUM(ENERO:DICIEMBRE!U69)</f>
        <v>0</v>
      </c>
      <c r="V69" s="27">
        <f>SUM(ENERO:DICIEMBRE!V69)</f>
        <v>0</v>
      </c>
      <c r="W69" s="25">
        <f>SUM(X69+Y69+Z69)</f>
        <v>0</v>
      </c>
      <c r="X69" s="27">
        <f>SUM(ENERO:DICIEMBRE!X69)</f>
        <v>0</v>
      </c>
      <c r="Y69" s="27">
        <f>SUM(ENERO:DICIEMBRE!Y69)</f>
        <v>0</v>
      </c>
      <c r="Z69" s="27">
        <f>SUM(ENERO:DICIEMBRE!Z69)</f>
        <v>0</v>
      </c>
      <c r="AA69" s="54">
        <f t="shared" si="14"/>
        <v>0</v>
      </c>
      <c r="AB69" s="27">
        <f>SUM(ENERO:DICIEMBRE!AB69)</f>
        <v>0</v>
      </c>
      <c r="AC69" s="27">
        <f>SUM(ENERO:DICIEMBRE!AC69)</f>
        <v>0</v>
      </c>
      <c r="AD69" s="27">
        <f>SUM(ENERO:DICIEMBRE!AD69)</f>
        <v>0</v>
      </c>
      <c r="AE69" s="27">
        <f>SUM(ENERO:DICIEMBRE!AE69)</f>
        <v>0</v>
      </c>
      <c r="AF69" s="27">
        <f>SUM(ENERO:DICIEMBRE!AF69)</f>
        <v>0</v>
      </c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32" t="s">
        <v>98</v>
      </c>
      <c r="B70" s="55">
        <f t="shared" si="9"/>
        <v>0</v>
      </c>
      <c r="C70" s="27">
        <f>SUM(ENERO:DICIEMBRE!C70)</f>
        <v>0</v>
      </c>
      <c r="D70" s="27">
        <f>SUM(ENERO:DICIEMBRE!D70)</f>
        <v>0</v>
      </c>
      <c r="E70" s="27">
        <f>SUM(ENERO:DICIEMBRE!E70)</f>
        <v>0</v>
      </c>
      <c r="F70" s="27">
        <f>SUM(ENERO:DICIEMBRE!F70)</f>
        <v>0</v>
      </c>
      <c r="G70" s="27">
        <f>SUM(ENERO:DICIEMBRE!G70)</f>
        <v>0</v>
      </c>
      <c r="H70" s="27">
        <f>SUM(ENERO:DICIEMBRE!H70)</f>
        <v>0</v>
      </c>
      <c r="I70" s="27">
        <f>SUM(ENERO:DICIEMBRE!I70)</f>
        <v>0</v>
      </c>
      <c r="J70" s="27">
        <f>SUM(ENERO:DICIEMBRE!J70)</f>
        <v>0</v>
      </c>
      <c r="K70" s="27">
        <f>SUM(ENERO:DICIEMBRE!K70)</f>
        <v>0</v>
      </c>
      <c r="L70" s="27">
        <f>SUM(ENERO:DICIEMBRE!L70)</f>
        <v>0</v>
      </c>
      <c r="M70" s="27">
        <f>SUM(ENERO:DICIEMBRE!M70)</f>
        <v>0</v>
      </c>
      <c r="N70" s="27">
        <f>SUM(ENERO:DICIEMBRE!N70)</f>
        <v>0</v>
      </c>
      <c r="O70" s="27">
        <f>SUM(ENERO:DICIEMBRE!O70)</f>
        <v>0</v>
      </c>
      <c r="P70" s="27">
        <f>SUM(ENERO:DICIEMBRE!P70)</f>
        <v>0</v>
      </c>
      <c r="Q70" s="27">
        <f>SUM(ENERO:DICIEMBRE!Q70)</f>
        <v>0</v>
      </c>
      <c r="R70" s="27">
        <f>SUM(ENERO:DICIEMBRE!R70)</f>
        <v>0</v>
      </c>
      <c r="S70" s="27">
        <f>SUM(ENERO:DICIEMBRE!S70)</f>
        <v>0</v>
      </c>
      <c r="T70" s="27">
        <f>SUM(ENERO:DICIEMBRE!T70)</f>
        <v>0</v>
      </c>
      <c r="U70" s="27">
        <f>SUM(ENERO:DICIEMBRE!U70)</f>
        <v>0</v>
      </c>
      <c r="V70" s="27">
        <f>SUM(ENERO:DICIEMBRE!V70)</f>
        <v>0</v>
      </c>
      <c r="W70" s="61">
        <f>SUM(X70+Y70+Z70)</f>
        <v>0</v>
      </c>
      <c r="X70" s="27">
        <f>SUM(ENERO:DICIEMBRE!X70)</f>
        <v>0</v>
      </c>
      <c r="Y70" s="27">
        <f>SUM(ENERO:DICIEMBRE!Y70)</f>
        <v>0</v>
      </c>
      <c r="Z70" s="27">
        <f>SUM(ENERO:DICIEMBRE!Z70)</f>
        <v>0</v>
      </c>
      <c r="AA70" s="62">
        <f t="shared" si="14"/>
        <v>0</v>
      </c>
      <c r="AB70" s="27">
        <f>SUM(ENERO:DICIEMBRE!AB70)</f>
        <v>0</v>
      </c>
      <c r="AC70" s="27">
        <f>SUM(ENERO:DICIEMBRE!AC70)</f>
        <v>0</v>
      </c>
      <c r="AD70" s="27">
        <f>SUM(ENERO:DICIEMBRE!AD70)</f>
        <v>0</v>
      </c>
      <c r="AE70" s="27">
        <f>SUM(ENERO:DICIEMBRE!AE70)</f>
        <v>0</v>
      </c>
      <c r="AF70" s="27">
        <f>SUM(ENERO:DICIEMBRE!AF70)</f>
        <v>0</v>
      </c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64" t="s">
        <v>99</v>
      </c>
      <c r="B71" s="65">
        <f t="shared" ref="B71:AA71" si="15">SUM(B11:B70)</f>
        <v>81590</v>
      </c>
      <c r="C71" s="66">
        <f>SUM(C11:C70)</f>
        <v>6105</v>
      </c>
      <c r="D71" s="67">
        <f t="shared" si="15"/>
        <v>4569</v>
      </c>
      <c r="E71" s="67">
        <f t="shared" si="15"/>
        <v>4390</v>
      </c>
      <c r="F71" s="67">
        <f t="shared" si="15"/>
        <v>2464</v>
      </c>
      <c r="G71" s="67">
        <f t="shared" si="15"/>
        <v>2010</v>
      </c>
      <c r="H71" s="67">
        <f t="shared" si="15"/>
        <v>3024</v>
      </c>
      <c r="I71" s="67">
        <f t="shared" si="15"/>
        <v>3717</v>
      </c>
      <c r="J71" s="67">
        <f t="shared" si="15"/>
        <v>3918</v>
      </c>
      <c r="K71" s="67">
        <f t="shared" si="15"/>
        <v>4043</v>
      </c>
      <c r="L71" s="67">
        <f t="shared" si="15"/>
        <v>4142</v>
      </c>
      <c r="M71" s="67">
        <f t="shared" si="15"/>
        <v>4737</v>
      </c>
      <c r="N71" s="67">
        <f t="shared" si="15"/>
        <v>6110</v>
      </c>
      <c r="O71" s="67">
        <f t="shared" si="15"/>
        <v>6842</v>
      </c>
      <c r="P71" s="67">
        <f t="shared" si="15"/>
        <v>6943</v>
      </c>
      <c r="Q71" s="67">
        <f t="shared" si="15"/>
        <v>6747</v>
      </c>
      <c r="R71" s="67">
        <f t="shared" si="15"/>
        <v>5762</v>
      </c>
      <c r="S71" s="68">
        <f t="shared" si="15"/>
        <v>6067</v>
      </c>
      <c r="T71" s="69">
        <f t="shared" si="15"/>
        <v>81555</v>
      </c>
      <c r="U71" s="70">
        <f t="shared" si="15"/>
        <v>32118</v>
      </c>
      <c r="V71" s="68">
        <f t="shared" si="15"/>
        <v>49472</v>
      </c>
      <c r="W71" s="70">
        <f t="shared" si="15"/>
        <v>5959</v>
      </c>
      <c r="X71" s="70">
        <f t="shared" si="15"/>
        <v>1619</v>
      </c>
      <c r="Y71" s="67">
        <f t="shared" si="15"/>
        <v>4340</v>
      </c>
      <c r="Z71" s="69">
        <f t="shared" si="15"/>
        <v>0</v>
      </c>
      <c r="AA71" s="71">
        <f t="shared" si="15"/>
        <v>24744</v>
      </c>
      <c r="AB71" s="70">
        <f>SUM(AB11:AB70)</f>
        <v>6221</v>
      </c>
      <c r="AC71" s="67">
        <f>SUM(AC11:AC70)</f>
        <v>18511</v>
      </c>
      <c r="AD71" s="68">
        <f>SUM(AD11:AD70)</f>
        <v>12</v>
      </c>
      <c r="AE71" s="72">
        <f>SUM(AE11:AE70)</f>
        <v>0</v>
      </c>
      <c r="AF71" s="73">
        <f>SUM(AF11:AF70)</f>
        <v>1126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80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919" t="s">
        <v>3</v>
      </c>
      <c r="B73" s="926" t="s">
        <v>101</v>
      </c>
      <c r="C73" s="927"/>
      <c r="D73" s="927"/>
      <c r="E73" s="928"/>
      <c r="F73" s="926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932" t="s">
        <v>104</v>
      </c>
      <c r="O73" s="933"/>
      <c r="P73" s="934"/>
      <c r="Q73" s="910" t="s">
        <v>105</v>
      </c>
      <c r="R73" s="917"/>
      <c r="S73" s="910" t="s">
        <v>106</v>
      </c>
      <c r="T73" s="917"/>
      <c r="U73" s="910" t="s">
        <v>107</v>
      </c>
      <c r="V73" s="917"/>
      <c r="W73" s="919" t="s">
        <v>108</v>
      </c>
      <c r="X73" s="910" t="s">
        <v>109</v>
      </c>
      <c r="Y73" s="917"/>
      <c r="Z73" s="910" t="s">
        <v>110</v>
      </c>
      <c r="AA73" s="917"/>
      <c r="AB73" s="910" t="s">
        <v>111</v>
      </c>
      <c r="AC73" s="917"/>
      <c r="AD73" s="919" t="s">
        <v>112</v>
      </c>
      <c r="AE73" s="938" t="s">
        <v>113</v>
      </c>
      <c r="AF73" s="939"/>
      <c r="AG73" s="942" t="s">
        <v>114</v>
      </c>
      <c r="AH73" s="942"/>
      <c r="AI73" s="942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925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925"/>
      <c r="X74" s="912"/>
      <c r="Y74" s="921"/>
      <c r="Z74" s="912"/>
      <c r="AA74" s="921"/>
      <c r="AB74" s="912"/>
      <c r="AC74" s="921"/>
      <c r="AD74" s="925"/>
      <c r="AE74" s="940"/>
      <c r="AF74" s="941"/>
      <c r="AG74" s="942"/>
      <c r="AH74" s="942"/>
      <c r="AI74" s="942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82" t="s">
        <v>32</v>
      </c>
      <c r="C75" s="83" t="s">
        <v>33</v>
      </c>
      <c r="D75" s="84" t="s">
        <v>115</v>
      </c>
      <c r="E75" s="85" t="s">
        <v>36</v>
      </c>
      <c r="F75" s="86" t="s">
        <v>32</v>
      </c>
      <c r="G75" s="83" t="s">
        <v>33</v>
      </c>
      <c r="H75" s="84" t="s">
        <v>115</v>
      </c>
      <c r="I75" s="85" t="s">
        <v>36</v>
      </c>
      <c r="J75" s="82" t="s">
        <v>32</v>
      </c>
      <c r="K75" s="83" t="s">
        <v>33</v>
      </c>
      <c r="L75" s="84" t="s">
        <v>115</v>
      </c>
      <c r="M75" s="84" t="s">
        <v>36</v>
      </c>
      <c r="N75" s="87" t="s">
        <v>32</v>
      </c>
      <c r="O75" s="88" t="s">
        <v>11</v>
      </c>
      <c r="P75" s="89" t="s">
        <v>116</v>
      </c>
      <c r="Q75" s="17" t="s">
        <v>37</v>
      </c>
      <c r="R75" s="21" t="s">
        <v>38</v>
      </c>
      <c r="S75" s="17" t="s">
        <v>37</v>
      </c>
      <c r="T75" s="21" t="s">
        <v>38</v>
      </c>
      <c r="U75" s="17" t="s">
        <v>117</v>
      </c>
      <c r="V75" s="21" t="s">
        <v>118</v>
      </c>
      <c r="W75" s="920"/>
      <c r="X75" s="17" t="s">
        <v>37</v>
      </c>
      <c r="Y75" s="21" t="s">
        <v>38</v>
      </c>
      <c r="Z75" s="90" t="s">
        <v>119</v>
      </c>
      <c r="AA75" s="90" t="s">
        <v>120</v>
      </c>
      <c r="AB75" s="91" t="s">
        <v>121</v>
      </c>
      <c r="AC75" s="91" t="s">
        <v>122</v>
      </c>
      <c r="AD75" s="920"/>
      <c r="AE75" s="92" t="s">
        <v>11</v>
      </c>
      <c r="AF75" s="93" t="s">
        <v>116</v>
      </c>
      <c r="AG75" s="94" t="s">
        <v>123</v>
      </c>
      <c r="AH75" s="95" t="s">
        <v>124</v>
      </c>
      <c r="AI75" s="96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97">
        <f>SUM(C76:E76)</f>
        <v>0</v>
      </c>
      <c r="C76" s="27">
        <f>SUM(ENERO:DICIEMBRE!C76)</f>
        <v>0</v>
      </c>
      <c r="D76" s="27">
        <f>SUM(ENERO:DICIEMBRE!D76)</f>
        <v>0</v>
      </c>
      <c r="E76" s="27">
        <f>SUM(ENERO:DICIEMBRE!E76)</f>
        <v>0</v>
      </c>
      <c r="F76" s="97">
        <f>SUM(G76:I76)</f>
        <v>0</v>
      </c>
      <c r="G76" s="27">
        <f>SUM(ENERO:DICIEMBRE!G76)</f>
        <v>0</v>
      </c>
      <c r="H76" s="27">
        <f>SUM(ENERO:DICIEMBRE!H76)</f>
        <v>0</v>
      </c>
      <c r="I76" s="27">
        <f>SUM(ENERO:DICIEMBRE!I76)</f>
        <v>0</v>
      </c>
      <c r="J76" s="97">
        <f>SUM(K76:M76)</f>
        <v>304</v>
      </c>
      <c r="K76" s="27">
        <f>SUM(ENERO:DICIEMBRE!K76)</f>
        <v>220</v>
      </c>
      <c r="L76" s="27">
        <f>SUM(ENERO:DICIEMBRE!L76)</f>
        <v>84</v>
      </c>
      <c r="M76" s="27">
        <f>SUM(ENERO:DICIEMBRE!M76)</f>
        <v>0</v>
      </c>
      <c r="N76" s="98">
        <f>SUM(O76:P76)</f>
        <v>359</v>
      </c>
      <c r="O76" s="27">
        <f>SUM(ENERO:DICIEMBRE!O76)</f>
        <v>358</v>
      </c>
      <c r="P76" s="27">
        <f>SUM(ENERO:DICIEMBRE!P76)</f>
        <v>1</v>
      </c>
      <c r="Q76" s="27">
        <f>SUM(ENERO:DICIEMBRE!Q76)</f>
        <v>21</v>
      </c>
      <c r="R76" s="27">
        <f>SUM(ENERO:DICIEMBRE!R76)</f>
        <v>7</v>
      </c>
      <c r="S76" s="27">
        <f>SUM(ENERO:DICIEMBRE!S76)</f>
        <v>255</v>
      </c>
      <c r="T76" s="27">
        <f>SUM(ENERO:DICIEMBRE!T76)</f>
        <v>15</v>
      </c>
      <c r="U76" s="27">
        <f>SUM(ENERO:DICIEMBRE!U76)</f>
        <v>175</v>
      </c>
      <c r="V76" s="27">
        <f>SUM(ENERO:DICIEMBRE!V76)</f>
        <v>282</v>
      </c>
      <c r="W76" s="27">
        <f>SUM(ENERO:DICIEMBRE!W76)</f>
        <v>1818</v>
      </c>
      <c r="X76" s="27">
        <f>SUM(ENERO:DICIEMBRE!X76)</f>
        <v>0</v>
      </c>
      <c r="Y76" s="27">
        <f>SUM(ENERO:DICIEMBRE!Y76)</f>
        <v>97</v>
      </c>
      <c r="Z76" s="27">
        <f>SUM(ENERO:DICIEMBRE!Z76)</f>
        <v>0</v>
      </c>
      <c r="AA76" s="27">
        <f>SUM(ENERO:DICIEMBRE!AA76)</f>
        <v>0</v>
      </c>
      <c r="AB76" s="27">
        <f>SUM(ENERO:DICIEMBRE!AB76)</f>
        <v>0</v>
      </c>
      <c r="AC76" s="27">
        <f>SUM(ENERO:DICIEMBRE!AC76)</f>
        <v>0</v>
      </c>
      <c r="AD76" s="27">
        <f>SUM(ENERO:DICIEMBRE!AD76)</f>
        <v>0</v>
      </c>
      <c r="AE76" s="27">
        <f>SUM(ENERO:DICIEMBRE!AE76)</f>
        <v>0</v>
      </c>
      <c r="AF76" s="27">
        <f>SUM(ENERO:DICIEMBRE!AF76)</f>
        <v>0</v>
      </c>
      <c r="AG76" s="27">
        <f>SUM(ENERO:DICIEMBRE!AG76)</f>
        <v>0</v>
      </c>
      <c r="AH76" s="27">
        <f>SUM(ENERO:DICIEMBRE!AH76)</f>
        <v>0</v>
      </c>
      <c r="AI76" s="27">
        <f>SUM(ENERO:DICIEMBRE!AI76)</f>
        <v>0</v>
      </c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27">
        <f>SUM(ENERO:DICIEMBRE!C77)</f>
        <v>0</v>
      </c>
      <c r="D77" s="27">
        <f>SUM(ENERO:DICIEMBRE!D77)</f>
        <v>0</v>
      </c>
      <c r="E77" s="27">
        <f>SUM(ENERO:DICIEMBRE!E77)</f>
        <v>0</v>
      </c>
      <c r="F77" s="104">
        <f t="shared" ref="F77:F135" si="16">SUM(G77:I77)</f>
        <v>0</v>
      </c>
      <c r="G77" s="27">
        <f>SUM(ENERO:DICIEMBRE!G77)</f>
        <v>0</v>
      </c>
      <c r="H77" s="27">
        <f>SUM(ENERO:DICIEMBRE!H77)</f>
        <v>0</v>
      </c>
      <c r="I77" s="27">
        <f>SUM(ENERO:DICIEMBRE!I77)</f>
        <v>0</v>
      </c>
      <c r="J77" s="104">
        <f>SUM(K77:M77)</f>
        <v>827</v>
      </c>
      <c r="K77" s="27">
        <f>SUM(ENERO:DICIEMBRE!K77)</f>
        <v>602</v>
      </c>
      <c r="L77" s="27">
        <f>SUM(ENERO:DICIEMBRE!L77)</f>
        <v>225</v>
      </c>
      <c r="M77" s="27">
        <f>SUM(ENERO:DICIEMBRE!M77)</f>
        <v>0</v>
      </c>
      <c r="N77" s="108">
        <f t="shared" ref="N77:N135" si="17">SUM(O77:P77)</f>
        <v>911</v>
      </c>
      <c r="O77" s="27">
        <f>SUM(ENERO:DICIEMBRE!O77)</f>
        <v>5</v>
      </c>
      <c r="P77" s="27">
        <f>SUM(ENERO:DICIEMBRE!P77)</f>
        <v>906</v>
      </c>
      <c r="Q77" s="27">
        <f>SUM(ENERO:DICIEMBRE!Q77)</f>
        <v>0</v>
      </c>
      <c r="R77" s="27">
        <f>SUM(ENERO:DICIEMBRE!R77)</f>
        <v>185</v>
      </c>
      <c r="S77" s="27">
        <f>SUM(ENERO:DICIEMBRE!S77)</f>
        <v>0</v>
      </c>
      <c r="T77" s="27">
        <f>SUM(ENERO:DICIEMBRE!T77)</f>
        <v>627</v>
      </c>
      <c r="U77" s="27">
        <f>SUM(ENERO:DICIEMBRE!U77)</f>
        <v>578</v>
      </c>
      <c r="V77" s="27">
        <f>SUM(ENERO:DICIEMBRE!V77)</f>
        <v>1029</v>
      </c>
      <c r="W77" s="27">
        <f>SUM(ENERO:DICIEMBRE!W77)</f>
        <v>15678</v>
      </c>
      <c r="X77" s="27">
        <f>SUM(ENERO:DICIEMBRE!X77)</f>
        <v>0</v>
      </c>
      <c r="Y77" s="27">
        <f>SUM(ENERO:DICIEMBRE!Y77)</f>
        <v>362</v>
      </c>
      <c r="Z77" s="27">
        <f>SUM(ENERO:DICIEMBRE!Z77)</f>
        <v>0</v>
      </c>
      <c r="AA77" s="27">
        <f>SUM(ENERO:DICIEMBRE!AA77)</f>
        <v>0</v>
      </c>
      <c r="AB77" s="27">
        <f>SUM(ENERO:DICIEMBRE!AB77)</f>
        <v>0</v>
      </c>
      <c r="AC77" s="27">
        <f>SUM(ENERO:DICIEMBRE!AC77)</f>
        <v>0</v>
      </c>
      <c r="AD77" s="27">
        <f>SUM(ENERO:DICIEMBRE!AD77)</f>
        <v>0</v>
      </c>
      <c r="AE77" s="27">
        <f>SUM(ENERO:DICIEMBRE!AE77)</f>
        <v>0</v>
      </c>
      <c r="AF77" s="27">
        <f>SUM(ENERO:DICIEMBRE!AF77)</f>
        <v>0</v>
      </c>
      <c r="AG77" s="27">
        <f>SUM(ENERO:DICIEMBRE!AG77)</f>
        <v>0</v>
      </c>
      <c r="AH77" s="27">
        <f>SUM(ENERO:DICIEMBRE!AH77)</f>
        <v>0</v>
      </c>
      <c r="AI77" s="27">
        <f>SUM(ENERO:DICIEMBRE!AI77)</f>
        <v>0</v>
      </c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27">
        <f>SUM(ENERO:DICIEMBRE!C78)</f>
        <v>0</v>
      </c>
      <c r="D78" s="27">
        <f>SUM(ENERO:DICIEMBRE!D78)</f>
        <v>0</v>
      </c>
      <c r="E78" s="27">
        <f>SUM(ENERO:DICIEMBRE!E78)</f>
        <v>0</v>
      </c>
      <c r="F78" s="108">
        <f t="shared" si="16"/>
        <v>0</v>
      </c>
      <c r="G78" s="27">
        <f>SUM(ENERO:DICIEMBRE!G78)</f>
        <v>0</v>
      </c>
      <c r="H78" s="27">
        <f>SUM(ENERO:DICIEMBRE!H78)</f>
        <v>0</v>
      </c>
      <c r="I78" s="27">
        <f>SUM(ENERO:DICIEMBRE!I78)</f>
        <v>0</v>
      </c>
      <c r="J78" s="108">
        <f>SUM(K78:M78)</f>
        <v>0</v>
      </c>
      <c r="K78" s="27">
        <f>SUM(ENERO:DICIEMBRE!K78)</f>
        <v>0</v>
      </c>
      <c r="L78" s="27">
        <f>SUM(ENERO:DICIEMBRE!L78)</f>
        <v>0</v>
      </c>
      <c r="M78" s="27">
        <f>SUM(ENERO:DICIEMBRE!M78)</f>
        <v>0</v>
      </c>
      <c r="N78" s="108">
        <f t="shared" si="17"/>
        <v>0</v>
      </c>
      <c r="O78" s="27">
        <f>SUM(ENERO:DICIEMBRE!O78)</f>
        <v>0</v>
      </c>
      <c r="P78" s="27">
        <f>SUM(ENERO:DICIEMBRE!P78)</f>
        <v>0</v>
      </c>
      <c r="Q78" s="27">
        <f>SUM(ENERO:DICIEMBRE!Q78)</f>
        <v>0</v>
      </c>
      <c r="R78" s="27">
        <f>SUM(ENERO:DICIEMBRE!R78)</f>
        <v>0</v>
      </c>
      <c r="S78" s="27">
        <f>SUM(ENERO:DICIEMBRE!S78)</f>
        <v>0</v>
      </c>
      <c r="T78" s="27">
        <f>SUM(ENERO:DICIEMBRE!T78)</f>
        <v>0</v>
      </c>
      <c r="U78" s="27">
        <f>SUM(ENERO:DICIEMBRE!U78)</f>
        <v>0</v>
      </c>
      <c r="V78" s="27">
        <f>SUM(ENERO:DICIEMBRE!V78)</f>
        <v>0</v>
      </c>
      <c r="W78" s="27">
        <f>SUM(ENERO:DICIEMBRE!W78)</f>
        <v>0</v>
      </c>
      <c r="X78" s="27">
        <f>SUM(ENERO:DICIEMBRE!X78)</f>
        <v>0</v>
      </c>
      <c r="Y78" s="27">
        <f>SUM(ENERO:DICIEMBRE!Y78)</f>
        <v>0</v>
      </c>
      <c r="Z78" s="27">
        <f>SUM(ENERO:DICIEMBRE!Z78)</f>
        <v>0</v>
      </c>
      <c r="AA78" s="27">
        <f>SUM(ENERO:DICIEMBRE!AA78)</f>
        <v>0</v>
      </c>
      <c r="AB78" s="27">
        <f>SUM(ENERO:DICIEMBRE!AB78)</f>
        <v>0</v>
      </c>
      <c r="AC78" s="27">
        <f>SUM(ENERO:DICIEMBRE!AC78)</f>
        <v>0</v>
      </c>
      <c r="AD78" s="27">
        <f>SUM(ENERO:DICIEMBRE!AD78)</f>
        <v>0</v>
      </c>
      <c r="AE78" s="27">
        <f>SUM(ENERO:DICIEMBRE!AE78)</f>
        <v>0</v>
      </c>
      <c r="AF78" s="27">
        <f>SUM(ENERO:DICIEMBRE!AF78)</f>
        <v>0</v>
      </c>
      <c r="AG78" s="27">
        <f>SUM(ENERO:DICIEMBRE!AG78)</f>
        <v>0</v>
      </c>
      <c r="AH78" s="27">
        <f>SUM(ENERO:DICIEMBRE!AH78)</f>
        <v>0</v>
      </c>
      <c r="AI78" s="27">
        <f>SUM(ENERO:DICIEMBRE!AI78)</f>
        <v>0</v>
      </c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27">
        <f>SUM(ENERO:DICIEMBRE!C79)</f>
        <v>0</v>
      </c>
      <c r="D79" s="27">
        <f>SUM(ENERO:DICIEMBRE!D79)</f>
        <v>0</v>
      </c>
      <c r="E79" s="27">
        <f>SUM(ENERO:DICIEMBRE!E79)</f>
        <v>0</v>
      </c>
      <c r="F79" s="108">
        <f>SUM(G79:I79)</f>
        <v>0</v>
      </c>
      <c r="G79" s="27">
        <f>SUM(ENERO:DICIEMBRE!G79)</f>
        <v>0</v>
      </c>
      <c r="H79" s="27">
        <f>SUM(ENERO:DICIEMBRE!H79)</f>
        <v>0</v>
      </c>
      <c r="I79" s="27">
        <f>SUM(ENERO:DICIEMBRE!I79)</f>
        <v>0</v>
      </c>
      <c r="J79" s="108">
        <f>SUM(K79:M79)</f>
        <v>0</v>
      </c>
      <c r="K79" s="27">
        <f>SUM(ENERO:DICIEMBRE!K79)</f>
        <v>0</v>
      </c>
      <c r="L79" s="27">
        <f>SUM(ENERO:DICIEMBRE!L79)</f>
        <v>0</v>
      </c>
      <c r="M79" s="27">
        <f>SUM(ENERO:DICIEMBRE!M79)</f>
        <v>0</v>
      </c>
      <c r="N79" s="108">
        <f t="shared" si="17"/>
        <v>0</v>
      </c>
      <c r="O79" s="27">
        <f>SUM(ENERO:DICIEMBRE!O79)</f>
        <v>0</v>
      </c>
      <c r="P79" s="27">
        <f>SUM(ENERO:DICIEMBRE!P79)</f>
        <v>0</v>
      </c>
      <c r="Q79" s="27">
        <f>SUM(ENERO:DICIEMBRE!Q79)</f>
        <v>0</v>
      </c>
      <c r="R79" s="27">
        <f>SUM(ENERO:DICIEMBRE!R79)</f>
        <v>0</v>
      </c>
      <c r="S79" s="27">
        <f>SUM(ENERO:DICIEMBRE!S79)</f>
        <v>14</v>
      </c>
      <c r="T79" s="27">
        <f>SUM(ENERO:DICIEMBRE!T79)</f>
        <v>0</v>
      </c>
      <c r="U79" s="27">
        <f>SUM(ENERO:DICIEMBRE!U79)</f>
        <v>18</v>
      </c>
      <c r="V79" s="27">
        <f>SUM(ENERO:DICIEMBRE!V79)</f>
        <v>88</v>
      </c>
      <c r="W79" s="27">
        <f>SUM(ENERO:DICIEMBRE!W79)</f>
        <v>7</v>
      </c>
      <c r="X79" s="27">
        <f>SUM(ENERO:DICIEMBRE!X79)</f>
        <v>0</v>
      </c>
      <c r="Y79" s="27">
        <f>SUM(ENERO:DICIEMBRE!Y79)</f>
        <v>0</v>
      </c>
      <c r="Z79" s="27">
        <f>SUM(ENERO:DICIEMBRE!Z79)</f>
        <v>0</v>
      </c>
      <c r="AA79" s="27">
        <f>SUM(ENERO:DICIEMBRE!AA79)</f>
        <v>0</v>
      </c>
      <c r="AB79" s="27">
        <f>SUM(ENERO:DICIEMBRE!AB79)</f>
        <v>0</v>
      </c>
      <c r="AC79" s="27">
        <f>SUM(ENERO:DICIEMBRE!AC79)</f>
        <v>0</v>
      </c>
      <c r="AD79" s="27">
        <f>SUM(ENERO:DICIEMBRE!AD79)</f>
        <v>0</v>
      </c>
      <c r="AE79" s="27">
        <f>SUM(ENERO:DICIEMBRE!AE79)</f>
        <v>0</v>
      </c>
      <c r="AF79" s="27">
        <f>SUM(ENERO:DICIEMBRE!AF79)</f>
        <v>0</v>
      </c>
      <c r="AG79" s="27">
        <f>SUM(ENERO:DICIEMBRE!AG79)</f>
        <v>0</v>
      </c>
      <c r="AH79" s="27">
        <f>SUM(ENERO:DICIEMBRE!AH79)</f>
        <v>0</v>
      </c>
      <c r="AI79" s="27">
        <f>SUM(ENERO:DICIEMBRE!AI79)</f>
        <v>0</v>
      </c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27">
        <f>SUM(ENERO:DICIEMBRE!C80)</f>
        <v>0</v>
      </c>
      <c r="D80" s="27">
        <f>SUM(ENERO:DICIEMBRE!D80)</f>
        <v>0</v>
      </c>
      <c r="E80" s="27">
        <f>SUM(ENERO:DICIEMBRE!E80)</f>
        <v>0</v>
      </c>
      <c r="F80" s="108">
        <f t="shared" si="16"/>
        <v>0</v>
      </c>
      <c r="G80" s="27">
        <f>SUM(ENERO:DICIEMBRE!G80)</f>
        <v>0</v>
      </c>
      <c r="H80" s="27">
        <f>SUM(ENERO:DICIEMBRE!H80)</f>
        <v>0</v>
      </c>
      <c r="I80" s="27">
        <f>SUM(ENERO:DICIEMBRE!I80)</f>
        <v>0</v>
      </c>
      <c r="J80" s="108">
        <f t="shared" ref="J80:J135" si="19">SUM(K80:M80)</f>
        <v>134</v>
      </c>
      <c r="K80" s="27">
        <f>SUM(ENERO:DICIEMBRE!K80)</f>
        <v>94</v>
      </c>
      <c r="L80" s="27">
        <f>SUM(ENERO:DICIEMBRE!L80)</f>
        <v>40</v>
      </c>
      <c r="M80" s="27">
        <f>SUM(ENERO:DICIEMBRE!M80)</f>
        <v>0</v>
      </c>
      <c r="N80" s="108">
        <f t="shared" si="17"/>
        <v>152</v>
      </c>
      <c r="O80" s="27">
        <f>SUM(ENERO:DICIEMBRE!O80)</f>
        <v>0</v>
      </c>
      <c r="P80" s="27">
        <f>SUM(ENERO:DICIEMBRE!P80)</f>
        <v>152</v>
      </c>
      <c r="Q80" s="27">
        <f>SUM(ENERO:DICIEMBRE!Q80)</f>
        <v>0</v>
      </c>
      <c r="R80" s="27">
        <f>SUM(ENERO:DICIEMBRE!R80)</f>
        <v>27</v>
      </c>
      <c r="S80" s="27">
        <f>SUM(ENERO:DICIEMBRE!S80)</f>
        <v>0</v>
      </c>
      <c r="T80" s="27">
        <f>SUM(ENERO:DICIEMBRE!T80)</f>
        <v>64</v>
      </c>
      <c r="U80" s="27">
        <f>SUM(ENERO:DICIEMBRE!U80)</f>
        <v>33</v>
      </c>
      <c r="V80" s="27">
        <f>SUM(ENERO:DICIEMBRE!V80)</f>
        <v>91</v>
      </c>
      <c r="W80" s="27">
        <f>SUM(ENERO:DICIEMBRE!W80)</f>
        <v>49</v>
      </c>
      <c r="X80" s="27">
        <f>SUM(ENERO:DICIEMBRE!X80)</f>
        <v>0</v>
      </c>
      <c r="Y80" s="27">
        <f>SUM(ENERO:DICIEMBRE!Y80)</f>
        <v>73</v>
      </c>
      <c r="Z80" s="27">
        <f>SUM(ENERO:DICIEMBRE!Z80)</f>
        <v>0</v>
      </c>
      <c r="AA80" s="27">
        <f>SUM(ENERO:DICIEMBRE!AA80)</f>
        <v>0</v>
      </c>
      <c r="AB80" s="27">
        <f>SUM(ENERO:DICIEMBRE!AB80)</f>
        <v>0</v>
      </c>
      <c r="AC80" s="27">
        <f>SUM(ENERO:DICIEMBRE!AC80)</f>
        <v>0</v>
      </c>
      <c r="AD80" s="27">
        <f>SUM(ENERO:DICIEMBRE!AD80)</f>
        <v>0</v>
      </c>
      <c r="AE80" s="27">
        <f>SUM(ENERO:DICIEMBRE!AE80)</f>
        <v>0</v>
      </c>
      <c r="AF80" s="27">
        <f>SUM(ENERO:DICIEMBRE!AF80)</f>
        <v>0</v>
      </c>
      <c r="AG80" s="27">
        <f>SUM(ENERO:DICIEMBRE!AG80)</f>
        <v>0</v>
      </c>
      <c r="AH80" s="27">
        <f>SUM(ENERO:DICIEMBRE!AH80)</f>
        <v>0</v>
      </c>
      <c r="AI80" s="27">
        <f>SUM(ENERO:DICIEMBRE!AI80)</f>
        <v>0</v>
      </c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27">
        <f>SUM(ENERO:DICIEMBRE!C81)</f>
        <v>0</v>
      </c>
      <c r="D81" s="27">
        <f>SUM(ENERO:DICIEMBRE!D81)</f>
        <v>0</v>
      </c>
      <c r="E81" s="27">
        <f>SUM(ENERO:DICIEMBRE!E81)</f>
        <v>0</v>
      </c>
      <c r="F81" s="108">
        <f t="shared" si="16"/>
        <v>0</v>
      </c>
      <c r="G81" s="27">
        <f>SUM(ENERO:DICIEMBRE!G81)</f>
        <v>0</v>
      </c>
      <c r="H81" s="27">
        <f>SUM(ENERO:DICIEMBRE!H81)</f>
        <v>0</v>
      </c>
      <c r="I81" s="27">
        <f>SUM(ENERO:DICIEMBRE!I81)</f>
        <v>0</v>
      </c>
      <c r="J81" s="108">
        <f t="shared" si="19"/>
        <v>131</v>
      </c>
      <c r="K81" s="27">
        <f>SUM(ENERO:DICIEMBRE!K81)</f>
        <v>79</v>
      </c>
      <c r="L81" s="27">
        <f>SUM(ENERO:DICIEMBRE!L81)</f>
        <v>52</v>
      </c>
      <c r="M81" s="27">
        <f>SUM(ENERO:DICIEMBRE!M81)</f>
        <v>0</v>
      </c>
      <c r="N81" s="108">
        <f t="shared" si="17"/>
        <v>131</v>
      </c>
      <c r="O81" s="27">
        <f>SUM(ENERO:DICIEMBRE!O81)</f>
        <v>131</v>
      </c>
      <c r="P81" s="27">
        <f>SUM(ENERO:DICIEMBRE!P81)</f>
        <v>0</v>
      </c>
      <c r="Q81" s="27">
        <f>SUM(ENERO:DICIEMBRE!Q81)</f>
        <v>0</v>
      </c>
      <c r="R81" s="27">
        <f>SUM(ENERO:DICIEMBRE!R81)</f>
        <v>16</v>
      </c>
      <c r="S81" s="27">
        <f>SUM(ENERO:DICIEMBRE!S81)</f>
        <v>48</v>
      </c>
      <c r="T81" s="27">
        <f>SUM(ENERO:DICIEMBRE!T81)</f>
        <v>4</v>
      </c>
      <c r="U81" s="27">
        <f>SUM(ENERO:DICIEMBRE!U81)</f>
        <v>0</v>
      </c>
      <c r="V81" s="27">
        <f>SUM(ENERO:DICIEMBRE!V81)</f>
        <v>0</v>
      </c>
      <c r="W81" s="27">
        <f>SUM(ENERO:DICIEMBRE!W81)</f>
        <v>612</v>
      </c>
      <c r="X81" s="27">
        <f>SUM(ENERO:DICIEMBRE!X81)</f>
        <v>42</v>
      </c>
      <c r="Y81" s="27">
        <f>SUM(ENERO:DICIEMBRE!Y81)</f>
        <v>0</v>
      </c>
      <c r="Z81" s="27">
        <f>SUM(ENERO:DICIEMBRE!Z81)</f>
        <v>0</v>
      </c>
      <c r="AA81" s="27">
        <f>SUM(ENERO:DICIEMBRE!AA81)</f>
        <v>0</v>
      </c>
      <c r="AB81" s="27">
        <f>SUM(ENERO:DICIEMBRE!AB81)</f>
        <v>18</v>
      </c>
      <c r="AC81" s="27">
        <f>SUM(ENERO:DICIEMBRE!AC81)</f>
        <v>0</v>
      </c>
      <c r="AD81" s="27">
        <f>SUM(ENERO:DICIEMBRE!AD81)</f>
        <v>0</v>
      </c>
      <c r="AE81" s="27">
        <f>SUM(ENERO:DICIEMBRE!AE81)</f>
        <v>0</v>
      </c>
      <c r="AF81" s="27">
        <f>SUM(ENERO:DICIEMBRE!AF81)</f>
        <v>0</v>
      </c>
      <c r="AG81" s="27">
        <f>SUM(ENERO:DICIEMBRE!AG81)</f>
        <v>0</v>
      </c>
      <c r="AH81" s="27">
        <f>SUM(ENERO:DICIEMBRE!AH81)</f>
        <v>0</v>
      </c>
      <c r="AI81" s="27">
        <f>SUM(ENERO:DICIEMBRE!AI81)</f>
        <v>0</v>
      </c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27">
        <f>SUM(ENERO:DICIEMBRE!C82)</f>
        <v>0</v>
      </c>
      <c r="D82" s="27">
        <f>SUM(ENERO:DICIEMBRE!D82)</f>
        <v>0</v>
      </c>
      <c r="E82" s="27">
        <f>SUM(ENERO:DICIEMBRE!E82)</f>
        <v>0</v>
      </c>
      <c r="F82" s="108">
        <f t="shared" si="16"/>
        <v>0</v>
      </c>
      <c r="G82" s="27">
        <f>SUM(ENERO:DICIEMBRE!G82)</f>
        <v>0</v>
      </c>
      <c r="H82" s="27">
        <f>SUM(ENERO:DICIEMBRE!H82)</f>
        <v>0</v>
      </c>
      <c r="I82" s="27">
        <f>SUM(ENERO:DICIEMBRE!I82)</f>
        <v>0</v>
      </c>
      <c r="J82" s="108">
        <f t="shared" si="19"/>
        <v>417</v>
      </c>
      <c r="K82" s="27">
        <f>SUM(ENERO:DICIEMBRE!K82)</f>
        <v>307</v>
      </c>
      <c r="L82" s="27">
        <f>SUM(ENERO:DICIEMBRE!L82)</f>
        <v>110</v>
      </c>
      <c r="M82" s="27">
        <f>SUM(ENERO:DICIEMBRE!M82)</f>
        <v>0</v>
      </c>
      <c r="N82" s="108">
        <f t="shared" si="17"/>
        <v>421</v>
      </c>
      <c r="O82" s="27">
        <f>SUM(ENERO:DICIEMBRE!O82)</f>
        <v>1</v>
      </c>
      <c r="P82" s="27">
        <f>SUM(ENERO:DICIEMBRE!P82)</f>
        <v>420</v>
      </c>
      <c r="Q82" s="27">
        <f>SUM(ENERO:DICIEMBRE!Q82)</f>
        <v>0</v>
      </c>
      <c r="R82" s="27">
        <f>SUM(ENERO:DICIEMBRE!R82)</f>
        <v>37</v>
      </c>
      <c r="S82" s="27">
        <f>SUM(ENERO:DICIEMBRE!S82)</f>
        <v>0</v>
      </c>
      <c r="T82" s="27">
        <f>SUM(ENERO:DICIEMBRE!T82)</f>
        <v>240</v>
      </c>
      <c r="U82" s="27">
        <f>SUM(ENERO:DICIEMBRE!U82)</f>
        <v>132</v>
      </c>
      <c r="V82" s="27">
        <f>SUM(ENERO:DICIEMBRE!V82)</f>
        <v>344</v>
      </c>
      <c r="W82" s="27">
        <f>SUM(ENERO:DICIEMBRE!W82)</f>
        <v>6267</v>
      </c>
      <c r="X82" s="27">
        <f>SUM(ENERO:DICIEMBRE!X82)</f>
        <v>0</v>
      </c>
      <c r="Y82" s="27">
        <f>SUM(ENERO:DICIEMBRE!Y82)</f>
        <v>42</v>
      </c>
      <c r="Z82" s="27">
        <f>SUM(ENERO:DICIEMBRE!Z82)</f>
        <v>0</v>
      </c>
      <c r="AA82" s="27">
        <f>SUM(ENERO:DICIEMBRE!AA82)</f>
        <v>0</v>
      </c>
      <c r="AB82" s="27">
        <f>SUM(ENERO:DICIEMBRE!AB82)</f>
        <v>78</v>
      </c>
      <c r="AC82" s="27">
        <f>SUM(ENERO:DICIEMBRE!AC82)</f>
        <v>0</v>
      </c>
      <c r="AD82" s="27">
        <f>SUM(ENERO:DICIEMBRE!AD82)</f>
        <v>0</v>
      </c>
      <c r="AE82" s="27">
        <f>SUM(ENERO:DICIEMBRE!AE82)</f>
        <v>0</v>
      </c>
      <c r="AF82" s="27">
        <f>SUM(ENERO:DICIEMBRE!AF82)</f>
        <v>0</v>
      </c>
      <c r="AG82" s="27">
        <f>SUM(ENERO:DICIEMBRE!AG82)</f>
        <v>0</v>
      </c>
      <c r="AH82" s="27">
        <f>SUM(ENERO:DICIEMBRE!AH82)</f>
        <v>0</v>
      </c>
      <c r="AI82" s="27">
        <f>SUM(ENERO:DICIEMBRE!AI82)</f>
        <v>0</v>
      </c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27">
        <f>SUM(ENERO:DICIEMBRE!C83)</f>
        <v>0</v>
      </c>
      <c r="D83" s="27">
        <f>SUM(ENERO:DICIEMBRE!D83)</f>
        <v>0</v>
      </c>
      <c r="E83" s="27">
        <f>SUM(ENERO:DICIEMBRE!E83)</f>
        <v>0</v>
      </c>
      <c r="F83" s="108">
        <f t="shared" si="16"/>
        <v>0</v>
      </c>
      <c r="G83" s="27">
        <f>SUM(ENERO:DICIEMBRE!G83)</f>
        <v>0</v>
      </c>
      <c r="H83" s="27">
        <f>SUM(ENERO:DICIEMBRE!H83)</f>
        <v>0</v>
      </c>
      <c r="I83" s="27">
        <f>SUM(ENERO:DICIEMBRE!I83)</f>
        <v>0</v>
      </c>
      <c r="J83" s="108">
        <f t="shared" si="19"/>
        <v>0</v>
      </c>
      <c r="K83" s="27">
        <f>SUM(ENERO:DICIEMBRE!K83)</f>
        <v>0</v>
      </c>
      <c r="L83" s="27">
        <f>SUM(ENERO:DICIEMBRE!L83)</f>
        <v>0</v>
      </c>
      <c r="M83" s="27">
        <f>SUM(ENERO:DICIEMBRE!M83)</f>
        <v>0</v>
      </c>
      <c r="N83" s="108">
        <f t="shared" si="17"/>
        <v>0</v>
      </c>
      <c r="O83" s="27">
        <f>SUM(ENERO:DICIEMBRE!O83)</f>
        <v>0</v>
      </c>
      <c r="P83" s="27">
        <f>SUM(ENERO:DICIEMBRE!P83)</f>
        <v>0</v>
      </c>
      <c r="Q83" s="27">
        <f>SUM(ENERO:DICIEMBRE!Q83)</f>
        <v>0</v>
      </c>
      <c r="R83" s="27">
        <f>SUM(ENERO:DICIEMBRE!R83)</f>
        <v>0</v>
      </c>
      <c r="S83" s="27">
        <f>SUM(ENERO:DICIEMBRE!S83)</f>
        <v>0</v>
      </c>
      <c r="T83" s="27">
        <f>SUM(ENERO:DICIEMBRE!T83)</f>
        <v>0</v>
      </c>
      <c r="U83" s="27">
        <f>SUM(ENERO:DICIEMBRE!U83)</f>
        <v>0</v>
      </c>
      <c r="V83" s="27">
        <f>SUM(ENERO:DICIEMBRE!V83)</f>
        <v>0</v>
      </c>
      <c r="W83" s="27">
        <f>SUM(ENERO:DICIEMBRE!W83)</f>
        <v>0</v>
      </c>
      <c r="X83" s="27">
        <f>SUM(ENERO:DICIEMBRE!X83)</f>
        <v>0</v>
      </c>
      <c r="Y83" s="27">
        <f>SUM(ENERO:DICIEMBRE!Y83)</f>
        <v>0</v>
      </c>
      <c r="Z83" s="27">
        <f>SUM(ENERO:DICIEMBRE!Z83)</f>
        <v>0</v>
      </c>
      <c r="AA83" s="27">
        <f>SUM(ENERO:DICIEMBRE!AA83)</f>
        <v>0</v>
      </c>
      <c r="AB83" s="27">
        <f>SUM(ENERO:DICIEMBRE!AB83)</f>
        <v>0</v>
      </c>
      <c r="AC83" s="27">
        <f>SUM(ENERO:DICIEMBRE!AC83)</f>
        <v>0</v>
      </c>
      <c r="AD83" s="27">
        <f>SUM(ENERO:DICIEMBRE!AD83)</f>
        <v>0</v>
      </c>
      <c r="AE83" s="27">
        <f>SUM(ENERO:DICIEMBRE!AE83)</f>
        <v>0</v>
      </c>
      <c r="AF83" s="27">
        <f>SUM(ENERO:DICIEMBRE!AF83)</f>
        <v>0</v>
      </c>
      <c r="AG83" s="27">
        <f>SUM(ENERO:DICIEMBRE!AG83)</f>
        <v>0</v>
      </c>
      <c r="AH83" s="27">
        <f>SUM(ENERO:DICIEMBRE!AH83)</f>
        <v>0</v>
      </c>
      <c r="AI83" s="27">
        <f>SUM(ENERO:DICIEMBRE!AI83)</f>
        <v>0</v>
      </c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27">
        <f>SUM(ENERO:DICIEMBRE!C84)</f>
        <v>0</v>
      </c>
      <c r="D84" s="27">
        <f>SUM(ENERO:DICIEMBRE!D84)</f>
        <v>0</v>
      </c>
      <c r="E84" s="27">
        <f>SUM(ENERO:DICIEMBRE!E84)</f>
        <v>0</v>
      </c>
      <c r="F84" s="108">
        <f t="shared" si="16"/>
        <v>0</v>
      </c>
      <c r="G84" s="27">
        <f>SUM(ENERO:DICIEMBRE!G84)</f>
        <v>0</v>
      </c>
      <c r="H84" s="27">
        <f>SUM(ENERO:DICIEMBRE!H84)</f>
        <v>0</v>
      </c>
      <c r="I84" s="27">
        <f>SUM(ENERO:DICIEMBRE!I84)</f>
        <v>0</v>
      </c>
      <c r="J84" s="108">
        <f t="shared" si="19"/>
        <v>257</v>
      </c>
      <c r="K84" s="27">
        <f>SUM(ENERO:DICIEMBRE!K84)</f>
        <v>188</v>
      </c>
      <c r="L84" s="27">
        <f>SUM(ENERO:DICIEMBRE!L84)</f>
        <v>69</v>
      </c>
      <c r="M84" s="27">
        <f>SUM(ENERO:DICIEMBRE!M84)</f>
        <v>0</v>
      </c>
      <c r="N84" s="108">
        <f t="shared" si="17"/>
        <v>257</v>
      </c>
      <c r="O84" s="27">
        <f>SUM(ENERO:DICIEMBRE!O84)</f>
        <v>2</v>
      </c>
      <c r="P84" s="27">
        <f>SUM(ENERO:DICIEMBRE!P84)</f>
        <v>255</v>
      </c>
      <c r="Q84" s="27">
        <f>SUM(ENERO:DICIEMBRE!Q84)</f>
        <v>0</v>
      </c>
      <c r="R84" s="27">
        <f>SUM(ENERO:DICIEMBRE!R84)</f>
        <v>19</v>
      </c>
      <c r="S84" s="27">
        <f>SUM(ENERO:DICIEMBRE!S84)</f>
        <v>1</v>
      </c>
      <c r="T84" s="27">
        <f>SUM(ENERO:DICIEMBRE!T84)</f>
        <v>56</v>
      </c>
      <c r="U84" s="27">
        <f>SUM(ENERO:DICIEMBRE!U84)</f>
        <v>28</v>
      </c>
      <c r="V84" s="27">
        <f>SUM(ENERO:DICIEMBRE!V84)</f>
        <v>81</v>
      </c>
      <c r="W84" s="27">
        <f>SUM(ENERO:DICIEMBRE!W84)</f>
        <v>137</v>
      </c>
      <c r="X84" s="27">
        <f>SUM(ENERO:DICIEMBRE!X84)</f>
        <v>0</v>
      </c>
      <c r="Y84" s="27">
        <f>SUM(ENERO:DICIEMBRE!Y84)</f>
        <v>9</v>
      </c>
      <c r="Z84" s="27">
        <f>SUM(ENERO:DICIEMBRE!Z84)</f>
        <v>0</v>
      </c>
      <c r="AA84" s="27">
        <f>SUM(ENERO:DICIEMBRE!AA84)</f>
        <v>0</v>
      </c>
      <c r="AB84" s="27">
        <f>SUM(ENERO:DICIEMBRE!AB84)</f>
        <v>48</v>
      </c>
      <c r="AC84" s="27">
        <f>SUM(ENERO:DICIEMBRE!AC84)</f>
        <v>0</v>
      </c>
      <c r="AD84" s="27">
        <f>SUM(ENERO:DICIEMBRE!AD84)</f>
        <v>0</v>
      </c>
      <c r="AE84" s="27">
        <f>SUM(ENERO:DICIEMBRE!AE84)</f>
        <v>0</v>
      </c>
      <c r="AF84" s="27">
        <f>SUM(ENERO:DICIEMBRE!AF84)</f>
        <v>0</v>
      </c>
      <c r="AG84" s="27">
        <f>SUM(ENERO:DICIEMBRE!AG84)</f>
        <v>0</v>
      </c>
      <c r="AH84" s="27">
        <f>SUM(ENERO:DICIEMBRE!AH84)</f>
        <v>0</v>
      </c>
      <c r="AI84" s="27">
        <f>SUM(ENERO:DICIEMBRE!AI84)</f>
        <v>0</v>
      </c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27">
        <f>SUM(ENERO:DICIEMBRE!C85)</f>
        <v>0</v>
      </c>
      <c r="D85" s="27">
        <f>SUM(ENERO:DICIEMBRE!D85)</f>
        <v>0</v>
      </c>
      <c r="E85" s="27">
        <f>SUM(ENERO:DICIEMBRE!E85)</f>
        <v>0</v>
      </c>
      <c r="F85" s="108">
        <f t="shared" si="16"/>
        <v>0</v>
      </c>
      <c r="G85" s="27">
        <f>SUM(ENERO:DICIEMBRE!G85)</f>
        <v>0</v>
      </c>
      <c r="H85" s="27">
        <f>SUM(ENERO:DICIEMBRE!H85)</f>
        <v>0</v>
      </c>
      <c r="I85" s="27">
        <f>SUM(ENERO:DICIEMBRE!I85)</f>
        <v>0</v>
      </c>
      <c r="J85" s="108">
        <f t="shared" si="19"/>
        <v>0</v>
      </c>
      <c r="K85" s="27">
        <f>SUM(ENERO:DICIEMBRE!K85)</f>
        <v>0</v>
      </c>
      <c r="L85" s="27">
        <f>SUM(ENERO:DICIEMBRE!L85)</f>
        <v>0</v>
      </c>
      <c r="M85" s="27">
        <f>SUM(ENERO:DICIEMBRE!M85)</f>
        <v>0</v>
      </c>
      <c r="N85" s="108">
        <f t="shared" si="17"/>
        <v>0</v>
      </c>
      <c r="O85" s="27">
        <f>SUM(ENERO:DICIEMBRE!O85)</f>
        <v>0</v>
      </c>
      <c r="P85" s="27">
        <f>SUM(ENERO:DICIEMBRE!P85)</f>
        <v>0</v>
      </c>
      <c r="Q85" s="27">
        <f>SUM(ENERO:DICIEMBRE!Q85)</f>
        <v>0</v>
      </c>
      <c r="R85" s="27">
        <f>SUM(ENERO:DICIEMBRE!R85)</f>
        <v>0</v>
      </c>
      <c r="S85" s="27">
        <f>SUM(ENERO:DICIEMBRE!S85)</f>
        <v>0</v>
      </c>
      <c r="T85" s="27">
        <f>SUM(ENERO:DICIEMBRE!T85)</f>
        <v>0</v>
      </c>
      <c r="U85" s="27">
        <f>SUM(ENERO:DICIEMBRE!U85)</f>
        <v>0</v>
      </c>
      <c r="V85" s="27">
        <f>SUM(ENERO:DICIEMBRE!V85)</f>
        <v>0</v>
      </c>
      <c r="W85" s="27">
        <f>SUM(ENERO:DICIEMBRE!W85)</f>
        <v>0</v>
      </c>
      <c r="X85" s="27">
        <f>SUM(ENERO:DICIEMBRE!X85)</f>
        <v>0</v>
      </c>
      <c r="Y85" s="27">
        <f>SUM(ENERO:DICIEMBRE!Y85)</f>
        <v>0</v>
      </c>
      <c r="Z85" s="27">
        <f>SUM(ENERO:DICIEMBRE!Z85)</f>
        <v>0</v>
      </c>
      <c r="AA85" s="27">
        <f>SUM(ENERO:DICIEMBRE!AA85)</f>
        <v>0</v>
      </c>
      <c r="AB85" s="27">
        <f>SUM(ENERO:DICIEMBRE!AB85)</f>
        <v>0</v>
      </c>
      <c r="AC85" s="27">
        <f>SUM(ENERO:DICIEMBRE!AC85)</f>
        <v>0</v>
      </c>
      <c r="AD85" s="27">
        <f>SUM(ENERO:DICIEMBRE!AD85)</f>
        <v>0</v>
      </c>
      <c r="AE85" s="27">
        <f>SUM(ENERO:DICIEMBRE!AE85)</f>
        <v>0</v>
      </c>
      <c r="AF85" s="27">
        <f>SUM(ENERO:DICIEMBRE!AF85)</f>
        <v>0</v>
      </c>
      <c r="AG85" s="27">
        <f>SUM(ENERO:DICIEMBRE!AG85)</f>
        <v>0</v>
      </c>
      <c r="AH85" s="27">
        <f>SUM(ENERO:DICIEMBRE!AH85)</f>
        <v>0</v>
      </c>
      <c r="AI85" s="27">
        <f>SUM(ENERO:DICIEMBRE!AI85)</f>
        <v>0</v>
      </c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27">
        <f>SUM(ENERO:DICIEMBRE!C86)</f>
        <v>0</v>
      </c>
      <c r="D86" s="27">
        <f>SUM(ENERO:DICIEMBRE!D86)</f>
        <v>0</v>
      </c>
      <c r="E86" s="27">
        <f>SUM(ENERO:DICIEMBRE!E86)</f>
        <v>0</v>
      </c>
      <c r="F86" s="108">
        <f t="shared" si="16"/>
        <v>0</v>
      </c>
      <c r="G86" s="27">
        <f>SUM(ENERO:DICIEMBRE!G86)</f>
        <v>0</v>
      </c>
      <c r="H86" s="27">
        <f>SUM(ENERO:DICIEMBRE!H86)</f>
        <v>0</v>
      </c>
      <c r="I86" s="27">
        <f>SUM(ENERO:DICIEMBRE!I86)</f>
        <v>0</v>
      </c>
      <c r="J86" s="108">
        <f t="shared" si="19"/>
        <v>428</v>
      </c>
      <c r="K86" s="27">
        <f>SUM(ENERO:DICIEMBRE!K86)</f>
        <v>321</v>
      </c>
      <c r="L86" s="27">
        <f>SUM(ENERO:DICIEMBRE!L86)</f>
        <v>107</v>
      </c>
      <c r="M86" s="27">
        <f>SUM(ENERO:DICIEMBRE!M86)</f>
        <v>0</v>
      </c>
      <c r="N86" s="108">
        <f t="shared" si="17"/>
        <v>457</v>
      </c>
      <c r="O86" s="27">
        <f>SUM(ENERO:DICIEMBRE!O86)</f>
        <v>1</v>
      </c>
      <c r="P86" s="27">
        <f>SUM(ENERO:DICIEMBRE!P86)</f>
        <v>456</v>
      </c>
      <c r="Q86" s="27">
        <f>SUM(ENERO:DICIEMBRE!Q86)</f>
        <v>0</v>
      </c>
      <c r="R86" s="27">
        <f>SUM(ENERO:DICIEMBRE!R86)</f>
        <v>40</v>
      </c>
      <c r="S86" s="27">
        <f>SUM(ENERO:DICIEMBRE!S86)</f>
        <v>0</v>
      </c>
      <c r="T86" s="27">
        <f>SUM(ENERO:DICIEMBRE!T86)</f>
        <v>105</v>
      </c>
      <c r="U86" s="27">
        <f>SUM(ENERO:DICIEMBRE!U86)</f>
        <v>105</v>
      </c>
      <c r="V86" s="27">
        <f>SUM(ENERO:DICIEMBRE!V86)</f>
        <v>70</v>
      </c>
      <c r="W86" s="27">
        <f>SUM(ENERO:DICIEMBRE!W86)</f>
        <v>50</v>
      </c>
      <c r="X86" s="27">
        <f>SUM(ENERO:DICIEMBRE!X86)</f>
        <v>0</v>
      </c>
      <c r="Y86" s="27">
        <f>SUM(ENERO:DICIEMBRE!Y86)</f>
        <v>88</v>
      </c>
      <c r="Z86" s="27">
        <f>SUM(ENERO:DICIEMBRE!Z86)</f>
        <v>0</v>
      </c>
      <c r="AA86" s="27">
        <f>SUM(ENERO:DICIEMBRE!AA86)</f>
        <v>0</v>
      </c>
      <c r="AB86" s="27">
        <f>SUM(ENERO:DICIEMBRE!AB86)</f>
        <v>205</v>
      </c>
      <c r="AC86" s="27">
        <f>SUM(ENERO:DICIEMBRE!AC86)</f>
        <v>0</v>
      </c>
      <c r="AD86" s="27">
        <f>SUM(ENERO:DICIEMBRE!AD86)</f>
        <v>0</v>
      </c>
      <c r="AE86" s="27">
        <f>SUM(ENERO:DICIEMBRE!AE86)</f>
        <v>0</v>
      </c>
      <c r="AF86" s="27">
        <f>SUM(ENERO:DICIEMBRE!AF86)</f>
        <v>0</v>
      </c>
      <c r="AG86" s="27">
        <f>SUM(ENERO:DICIEMBRE!AG86)</f>
        <v>0</v>
      </c>
      <c r="AH86" s="27">
        <f>SUM(ENERO:DICIEMBRE!AH86)</f>
        <v>0</v>
      </c>
      <c r="AI86" s="27">
        <f>SUM(ENERO:DICIEMBRE!AI86)</f>
        <v>0</v>
      </c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27">
        <f>SUM(ENERO:DICIEMBRE!C87)</f>
        <v>0</v>
      </c>
      <c r="D87" s="27">
        <f>SUM(ENERO:DICIEMBRE!D87)</f>
        <v>0</v>
      </c>
      <c r="E87" s="27">
        <f>SUM(ENERO:DICIEMBRE!E87)</f>
        <v>0</v>
      </c>
      <c r="F87" s="108">
        <f t="shared" si="16"/>
        <v>0</v>
      </c>
      <c r="G87" s="27">
        <f>SUM(ENERO:DICIEMBRE!G87)</f>
        <v>0</v>
      </c>
      <c r="H87" s="27">
        <f>SUM(ENERO:DICIEMBRE!H87)</f>
        <v>0</v>
      </c>
      <c r="I87" s="27">
        <f>SUM(ENERO:DICIEMBRE!I87)</f>
        <v>0</v>
      </c>
      <c r="J87" s="108">
        <f t="shared" si="19"/>
        <v>0</v>
      </c>
      <c r="K87" s="27">
        <f>SUM(ENERO:DICIEMBRE!K87)</f>
        <v>0</v>
      </c>
      <c r="L87" s="27">
        <f>SUM(ENERO:DICIEMBRE!L87)</f>
        <v>0</v>
      </c>
      <c r="M87" s="27">
        <f>SUM(ENERO:DICIEMBRE!M87)</f>
        <v>0</v>
      </c>
      <c r="N87" s="108">
        <f t="shared" si="17"/>
        <v>0</v>
      </c>
      <c r="O87" s="27">
        <f>SUM(ENERO:DICIEMBRE!O87)</f>
        <v>0</v>
      </c>
      <c r="P87" s="27">
        <f>SUM(ENERO:DICIEMBRE!P87)</f>
        <v>0</v>
      </c>
      <c r="Q87" s="27">
        <f>SUM(ENERO:DICIEMBRE!Q87)</f>
        <v>0</v>
      </c>
      <c r="R87" s="27">
        <f>SUM(ENERO:DICIEMBRE!R87)</f>
        <v>0</v>
      </c>
      <c r="S87" s="27">
        <f>SUM(ENERO:DICIEMBRE!S87)</f>
        <v>0</v>
      </c>
      <c r="T87" s="27">
        <f>SUM(ENERO:DICIEMBRE!T87)</f>
        <v>0</v>
      </c>
      <c r="U87" s="27">
        <f>SUM(ENERO:DICIEMBRE!U87)</f>
        <v>0</v>
      </c>
      <c r="V87" s="27">
        <f>SUM(ENERO:DICIEMBRE!V87)</f>
        <v>0</v>
      </c>
      <c r="W87" s="27">
        <f>SUM(ENERO:DICIEMBRE!W87)</f>
        <v>0</v>
      </c>
      <c r="X87" s="27">
        <f>SUM(ENERO:DICIEMBRE!X87)</f>
        <v>0</v>
      </c>
      <c r="Y87" s="27">
        <f>SUM(ENERO:DICIEMBRE!Y87)</f>
        <v>0</v>
      </c>
      <c r="Z87" s="27">
        <f>SUM(ENERO:DICIEMBRE!Z87)</f>
        <v>0</v>
      </c>
      <c r="AA87" s="27">
        <f>SUM(ENERO:DICIEMBRE!AA87)</f>
        <v>0</v>
      </c>
      <c r="AB87" s="27">
        <f>SUM(ENERO:DICIEMBRE!AB87)</f>
        <v>0</v>
      </c>
      <c r="AC87" s="27">
        <f>SUM(ENERO:DICIEMBRE!AC87)</f>
        <v>0</v>
      </c>
      <c r="AD87" s="27">
        <f>SUM(ENERO:DICIEMBRE!AD87)</f>
        <v>0</v>
      </c>
      <c r="AE87" s="27">
        <f>SUM(ENERO:DICIEMBRE!AE87)</f>
        <v>0</v>
      </c>
      <c r="AF87" s="27">
        <f>SUM(ENERO:DICIEMBRE!AF87)</f>
        <v>0</v>
      </c>
      <c r="AG87" s="27">
        <f>SUM(ENERO:DICIEMBRE!AG87)</f>
        <v>0</v>
      </c>
      <c r="AH87" s="27">
        <f>SUM(ENERO:DICIEMBRE!AH87)</f>
        <v>0</v>
      </c>
      <c r="AI87" s="27">
        <f>SUM(ENERO:DICIEMBRE!AI87)</f>
        <v>0</v>
      </c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27">
        <f>SUM(ENERO:DICIEMBRE!C88)</f>
        <v>0</v>
      </c>
      <c r="D88" s="27">
        <f>SUM(ENERO:DICIEMBRE!D88)</f>
        <v>0</v>
      </c>
      <c r="E88" s="27">
        <f>SUM(ENERO:DICIEMBRE!E88)</f>
        <v>0</v>
      </c>
      <c r="F88" s="108">
        <f t="shared" si="16"/>
        <v>0</v>
      </c>
      <c r="G88" s="27">
        <f>SUM(ENERO:DICIEMBRE!G88)</f>
        <v>0</v>
      </c>
      <c r="H88" s="27">
        <f>SUM(ENERO:DICIEMBRE!H88)</f>
        <v>0</v>
      </c>
      <c r="I88" s="27">
        <f>SUM(ENERO:DICIEMBRE!I88)</f>
        <v>0</v>
      </c>
      <c r="J88" s="108">
        <f t="shared" si="19"/>
        <v>0</v>
      </c>
      <c r="K88" s="27">
        <f>SUM(ENERO:DICIEMBRE!K88)</f>
        <v>0</v>
      </c>
      <c r="L88" s="27">
        <f>SUM(ENERO:DICIEMBRE!L88)</f>
        <v>0</v>
      </c>
      <c r="M88" s="27">
        <f>SUM(ENERO:DICIEMBRE!M88)</f>
        <v>0</v>
      </c>
      <c r="N88" s="108">
        <f t="shared" si="17"/>
        <v>0</v>
      </c>
      <c r="O88" s="27">
        <f>SUM(ENERO:DICIEMBRE!O88)</f>
        <v>0</v>
      </c>
      <c r="P88" s="27">
        <f>SUM(ENERO:DICIEMBRE!P88)</f>
        <v>0</v>
      </c>
      <c r="Q88" s="27">
        <f>SUM(ENERO:DICIEMBRE!Q88)</f>
        <v>0</v>
      </c>
      <c r="R88" s="27">
        <f>SUM(ENERO:DICIEMBRE!R88)</f>
        <v>0</v>
      </c>
      <c r="S88" s="27">
        <f>SUM(ENERO:DICIEMBRE!S88)</f>
        <v>0</v>
      </c>
      <c r="T88" s="27">
        <f>SUM(ENERO:DICIEMBRE!T88)</f>
        <v>0</v>
      </c>
      <c r="U88" s="27">
        <f>SUM(ENERO:DICIEMBRE!U88)</f>
        <v>0</v>
      </c>
      <c r="V88" s="27">
        <f>SUM(ENERO:DICIEMBRE!V88)</f>
        <v>0</v>
      </c>
      <c r="W88" s="27">
        <f>SUM(ENERO:DICIEMBRE!W88)</f>
        <v>0</v>
      </c>
      <c r="X88" s="27">
        <f>SUM(ENERO:DICIEMBRE!X88)</f>
        <v>0</v>
      </c>
      <c r="Y88" s="27">
        <f>SUM(ENERO:DICIEMBRE!Y88)</f>
        <v>0</v>
      </c>
      <c r="Z88" s="27">
        <f>SUM(ENERO:DICIEMBRE!Z88)</f>
        <v>0</v>
      </c>
      <c r="AA88" s="27">
        <f>SUM(ENERO:DICIEMBRE!AA88)</f>
        <v>0</v>
      </c>
      <c r="AB88" s="27">
        <f>SUM(ENERO:DICIEMBRE!AB88)</f>
        <v>0</v>
      </c>
      <c r="AC88" s="27">
        <f>SUM(ENERO:DICIEMBRE!AC88)</f>
        <v>0</v>
      </c>
      <c r="AD88" s="27">
        <f>SUM(ENERO:DICIEMBRE!AD88)</f>
        <v>0</v>
      </c>
      <c r="AE88" s="27">
        <f>SUM(ENERO:DICIEMBRE!AE88)</f>
        <v>0</v>
      </c>
      <c r="AF88" s="27">
        <f>SUM(ENERO:DICIEMBRE!AF88)</f>
        <v>0</v>
      </c>
      <c r="AG88" s="27">
        <f>SUM(ENERO:DICIEMBRE!AG88)</f>
        <v>0</v>
      </c>
      <c r="AH88" s="27">
        <f>SUM(ENERO:DICIEMBRE!AH88)</f>
        <v>0</v>
      </c>
      <c r="AI88" s="27">
        <f>SUM(ENERO:DICIEMBRE!AI88)</f>
        <v>0</v>
      </c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27">
        <f>SUM(ENERO:DICIEMBRE!C89)</f>
        <v>0</v>
      </c>
      <c r="D89" s="27">
        <f>SUM(ENERO:DICIEMBRE!D89)</f>
        <v>0</v>
      </c>
      <c r="E89" s="27">
        <f>SUM(ENERO:DICIEMBRE!E89)</f>
        <v>0</v>
      </c>
      <c r="F89" s="108">
        <f t="shared" si="16"/>
        <v>0</v>
      </c>
      <c r="G89" s="27">
        <f>SUM(ENERO:DICIEMBRE!G89)</f>
        <v>0</v>
      </c>
      <c r="H89" s="27">
        <f>SUM(ENERO:DICIEMBRE!H89)</f>
        <v>0</v>
      </c>
      <c r="I89" s="27">
        <f>SUM(ENERO:DICIEMBRE!I89)</f>
        <v>0</v>
      </c>
      <c r="J89" s="108">
        <f t="shared" si="19"/>
        <v>0</v>
      </c>
      <c r="K89" s="27">
        <f>SUM(ENERO:DICIEMBRE!K89)</f>
        <v>0</v>
      </c>
      <c r="L89" s="27">
        <f>SUM(ENERO:DICIEMBRE!L89)</f>
        <v>0</v>
      </c>
      <c r="M89" s="27">
        <f>SUM(ENERO:DICIEMBRE!M89)</f>
        <v>0</v>
      </c>
      <c r="N89" s="108">
        <f t="shared" si="17"/>
        <v>0</v>
      </c>
      <c r="O89" s="27">
        <f>SUM(ENERO:DICIEMBRE!O89)</f>
        <v>0</v>
      </c>
      <c r="P89" s="27">
        <f>SUM(ENERO:DICIEMBRE!P89)</f>
        <v>0</v>
      </c>
      <c r="Q89" s="27">
        <f>SUM(ENERO:DICIEMBRE!Q89)</f>
        <v>0</v>
      </c>
      <c r="R89" s="27">
        <f>SUM(ENERO:DICIEMBRE!R89)</f>
        <v>0</v>
      </c>
      <c r="S89" s="27">
        <f>SUM(ENERO:DICIEMBRE!S89)</f>
        <v>0</v>
      </c>
      <c r="T89" s="27">
        <f>SUM(ENERO:DICIEMBRE!T89)</f>
        <v>0</v>
      </c>
      <c r="U89" s="27">
        <f>SUM(ENERO:DICIEMBRE!U89)</f>
        <v>0</v>
      </c>
      <c r="V89" s="27">
        <f>SUM(ENERO:DICIEMBRE!V89)</f>
        <v>0</v>
      </c>
      <c r="W89" s="27">
        <f>SUM(ENERO:DICIEMBRE!W89)</f>
        <v>0</v>
      </c>
      <c r="X89" s="27">
        <f>SUM(ENERO:DICIEMBRE!X89)</f>
        <v>0</v>
      </c>
      <c r="Y89" s="27">
        <f>SUM(ENERO:DICIEMBRE!Y89)</f>
        <v>0</v>
      </c>
      <c r="Z89" s="27">
        <f>SUM(ENERO:DICIEMBRE!Z89)</f>
        <v>0</v>
      </c>
      <c r="AA89" s="27">
        <f>SUM(ENERO:DICIEMBRE!AA89)</f>
        <v>0</v>
      </c>
      <c r="AB89" s="27">
        <f>SUM(ENERO:DICIEMBRE!AB89)</f>
        <v>0</v>
      </c>
      <c r="AC89" s="27">
        <f>SUM(ENERO:DICIEMBRE!AC89)</f>
        <v>0</v>
      </c>
      <c r="AD89" s="27">
        <f>SUM(ENERO:DICIEMBRE!AD89)</f>
        <v>0</v>
      </c>
      <c r="AE89" s="27">
        <f>SUM(ENERO:DICIEMBRE!AE89)</f>
        <v>0</v>
      </c>
      <c r="AF89" s="27">
        <f>SUM(ENERO:DICIEMBRE!AF89)</f>
        <v>0</v>
      </c>
      <c r="AG89" s="27">
        <f>SUM(ENERO:DICIEMBRE!AG89)</f>
        <v>0</v>
      </c>
      <c r="AH89" s="27">
        <f>SUM(ENERO:DICIEMBRE!AH89)</f>
        <v>0</v>
      </c>
      <c r="AI89" s="27">
        <f>SUM(ENERO:DICIEMBRE!AI89)</f>
        <v>0</v>
      </c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27">
        <f>SUM(ENERO:DICIEMBRE!C90)</f>
        <v>0</v>
      </c>
      <c r="D90" s="27">
        <f>SUM(ENERO:DICIEMBRE!D90)</f>
        <v>0</v>
      </c>
      <c r="E90" s="27">
        <f>SUM(ENERO:DICIEMBRE!E90)</f>
        <v>0</v>
      </c>
      <c r="F90" s="108">
        <f t="shared" si="16"/>
        <v>0</v>
      </c>
      <c r="G90" s="27">
        <f>SUM(ENERO:DICIEMBRE!G90)</f>
        <v>0</v>
      </c>
      <c r="H90" s="27">
        <f>SUM(ENERO:DICIEMBRE!H90)</f>
        <v>0</v>
      </c>
      <c r="I90" s="27">
        <f>SUM(ENERO:DICIEMBRE!I90)</f>
        <v>0</v>
      </c>
      <c r="J90" s="108">
        <f t="shared" si="19"/>
        <v>0</v>
      </c>
      <c r="K90" s="27">
        <f>SUM(ENERO:DICIEMBRE!K90)</f>
        <v>0</v>
      </c>
      <c r="L90" s="27">
        <f>SUM(ENERO:DICIEMBRE!L90)</f>
        <v>0</v>
      </c>
      <c r="M90" s="27">
        <f>SUM(ENERO:DICIEMBRE!M90)</f>
        <v>0</v>
      </c>
      <c r="N90" s="108">
        <f t="shared" si="17"/>
        <v>0</v>
      </c>
      <c r="O90" s="27">
        <f>SUM(ENERO:DICIEMBRE!O90)</f>
        <v>0</v>
      </c>
      <c r="P90" s="27">
        <f>SUM(ENERO:DICIEMBRE!P90)</f>
        <v>0</v>
      </c>
      <c r="Q90" s="27">
        <f>SUM(ENERO:DICIEMBRE!Q90)</f>
        <v>0</v>
      </c>
      <c r="R90" s="27">
        <f>SUM(ENERO:DICIEMBRE!R90)</f>
        <v>0</v>
      </c>
      <c r="S90" s="27">
        <f>SUM(ENERO:DICIEMBRE!S90)</f>
        <v>0</v>
      </c>
      <c r="T90" s="27">
        <f>SUM(ENERO:DICIEMBRE!T90)</f>
        <v>0</v>
      </c>
      <c r="U90" s="27">
        <f>SUM(ENERO:DICIEMBRE!U90)</f>
        <v>0</v>
      </c>
      <c r="V90" s="27">
        <f>SUM(ENERO:DICIEMBRE!V90)</f>
        <v>0</v>
      </c>
      <c r="W90" s="27">
        <f>SUM(ENERO:DICIEMBRE!W90)</f>
        <v>0</v>
      </c>
      <c r="X90" s="27">
        <f>SUM(ENERO:DICIEMBRE!X90)</f>
        <v>0</v>
      </c>
      <c r="Y90" s="27">
        <f>SUM(ENERO:DICIEMBRE!Y90)</f>
        <v>0</v>
      </c>
      <c r="Z90" s="27">
        <f>SUM(ENERO:DICIEMBRE!Z90)</f>
        <v>0</v>
      </c>
      <c r="AA90" s="27">
        <f>SUM(ENERO:DICIEMBRE!AA90)</f>
        <v>0</v>
      </c>
      <c r="AB90" s="27">
        <f>SUM(ENERO:DICIEMBRE!AB90)</f>
        <v>0</v>
      </c>
      <c r="AC90" s="27">
        <f>SUM(ENERO:DICIEMBRE!AC90)</f>
        <v>0</v>
      </c>
      <c r="AD90" s="27">
        <f>SUM(ENERO:DICIEMBRE!AD90)</f>
        <v>0</v>
      </c>
      <c r="AE90" s="27">
        <f>SUM(ENERO:DICIEMBRE!AE90)</f>
        <v>0</v>
      </c>
      <c r="AF90" s="27">
        <f>SUM(ENERO:DICIEMBRE!AF90)</f>
        <v>0</v>
      </c>
      <c r="AG90" s="27">
        <f>SUM(ENERO:DICIEMBRE!AG90)</f>
        <v>0</v>
      </c>
      <c r="AH90" s="27">
        <f>SUM(ENERO:DICIEMBRE!AH90)</f>
        <v>0</v>
      </c>
      <c r="AI90" s="27">
        <f>SUM(ENERO:DICIEMBRE!AI90)</f>
        <v>0</v>
      </c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27">
        <f>SUM(ENERO:DICIEMBRE!C91)</f>
        <v>0</v>
      </c>
      <c r="D91" s="27">
        <f>SUM(ENERO:DICIEMBRE!D91)</f>
        <v>0</v>
      </c>
      <c r="E91" s="27">
        <f>SUM(ENERO:DICIEMBRE!E91)</f>
        <v>0</v>
      </c>
      <c r="F91" s="108">
        <f t="shared" si="16"/>
        <v>0</v>
      </c>
      <c r="G91" s="27">
        <f>SUM(ENERO:DICIEMBRE!G91)</f>
        <v>0</v>
      </c>
      <c r="H91" s="27">
        <f>SUM(ENERO:DICIEMBRE!H91)</f>
        <v>0</v>
      </c>
      <c r="I91" s="27">
        <f>SUM(ENERO:DICIEMBRE!I91)</f>
        <v>0</v>
      </c>
      <c r="J91" s="108">
        <f t="shared" si="19"/>
        <v>0</v>
      </c>
      <c r="K91" s="27">
        <f>SUM(ENERO:DICIEMBRE!K91)</f>
        <v>0</v>
      </c>
      <c r="L91" s="27">
        <f>SUM(ENERO:DICIEMBRE!L91)</f>
        <v>0</v>
      </c>
      <c r="M91" s="27">
        <f>SUM(ENERO:DICIEMBRE!M91)</f>
        <v>0</v>
      </c>
      <c r="N91" s="108">
        <f t="shared" si="17"/>
        <v>0</v>
      </c>
      <c r="O91" s="27">
        <f>SUM(ENERO:DICIEMBRE!O91)</f>
        <v>0</v>
      </c>
      <c r="P91" s="27">
        <f>SUM(ENERO:DICIEMBRE!P91)</f>
        <v>0</v>
      </c>
      <c r="Q91" s="27">
        <f>SUM(ENERO:DICIEMBRE!Q91)</f>
        <v>0</v>
      </c>
      <c r="R91" s="27">
        <f>SUM(ENERO:DICIEMBRE!R91)</f>
        <v>0</v>
      </c>
      <c r="S91" s="27">
        <f>SUM(ENERO:DICIEMBRE!S91)</f>
        <v>0</v>
      </c>
      <c r="T91" s="27">
        <f>SUM(ENERO:DICIEMBRE!T91)</f>
        <v>0</v>
      </c>
      <c r="U91" s="27">
        <f>SUM(ENERO:DICIEMBRE!U91)</f>
        <v>0</v>
      </c>
      <c r="V91" s="27">
        <f>SUM(ENERO:DICIEMBRE!V91)</f>
        <v>0</v>
      </c>
      <c r="W91" s="27">
        <f>SUM(ENERO:DICIEMBRE!W91)</f>
        <v>0</v>
      </c>
      <c r="X91" s="27">
        <f>SUM(ENERO:DICIEMBRE!X91)</f>
        <v>0</v>
      </c>
      <c r="Y91" s="27">
        <f>SUM(ENERO:DICIEMBRE!Y91)</f>
        <v>17</v>
      </c>
      <c r="Z91" s="27">
        <f>SUM(ENERO:DICIEMBRE!Z91)</f>
        <v>0</v>
      </c>
      <c r="AA91" s="27">
        <f>SUM(ENERO:DICIEMBRE!AA91)</f>
        <v>0</v>
      </c>
      <c r="AB91" s="27">
        <f>SUM(ENERO:DICIEMBRE!AB91)</f>
        <v>0</v>
      </c>
      <c r="AC91" s="27">
        <f>SUM(ENERO:DICIEMBRE!AC91)</f>
        <v>0</v>
      </c>
      <c r="AD91" s="27">
        <f>SUM(ENERO:DICIEMBRE!AD91)</f>
        <v>0</v>
      </c>
      <c r="AE91" s="27">
        <f>SUM(ENERO:DICIEMBRE!AE91)</f>
        <v>0</v>
      </c>
      <c r="AF91" s="27">
        <f>SUM(ENERO:DICIEMBRE!AF91)</f>
        <v>0</v>
      </c>
      <c r="AG91" s="27">
        <f>SUM(ENERO:DICIEMBRE!AG91)</f>
        <v>0</v>
      </c>
      <c r="AH91" s="27">
        <f>SUM(ENERO:DICIEMBRE!AH91)</f>
        <v>0</v>
      </c>
      <c r="AI91" s="27">
        <f>SUM(ENERO:DICIEMBRE!AI91)</f>
        <v>0</v>
      </c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27">
        <f>SUM(ENERO:DICIEMBRE!C92)</f>
        <v>0</v>
      </c>
      <c r="D92" s="27">
        <f>SUM(ENERO:DICIEMBRE!D92)</f>
        <v>0</v>
      </c>
      <c r="E92" s="27">
        <f>SUM(ENERO:DICIEMBRE!E92)</f>
        <v>0</v>
      </c>
      <c r="F92" s="108">
        <f t="shared" si="16"/>
        <v>0</v>
      </c>
      <c r="G92" s="27">
        <f>SUM(ENERO:DICIEMBRE!G92)</f>
        <v>0</v>
      </c>
      <c r="H92" s="27">
        <f>SUM(ENERO:DICIEMBRE!H92)</f>
        <v>0</v>
      </c>
      <c r="I92" s="27">
        <f>SUM(ENERO:DICIEMBRE!I92)</f>
        <v>0</v>
      </c>
      <c r="J92" s="108">
        <f t="shared" si="19"/>
        <v>0</v>
      </c>
      <c r="K92" s="27">
        <f>SUM(ENERO:DICIEMBRE!K92)</f>
        <v>0</v>
      </c>
      <c r="L92" s="27">
        <f>SUM(ENERO:DICIEMBRE!L92)</f>
        <v>0</v>
      </c>
      <c r="M92" s="27">
        <f>SUM(ENERO:DICIEMBRE!M92)</f>
        <v>0</v>
      </c>
      <c r="N92" s="108">
        <f t="shared" si="17"/>
        <v>0</v>
      </c>
      <c r="O92" s="27">
        <f>SUM(ENERO:DICIEMBRE!O92)</f>
        <v>0</v>
      </c>
      <c r="P92" s="27">
        <f>SUM(ENERO:DICIEMBRE!P92)</f>
        <v>0</v>
      </c>
      <c r="Q92" s="27">
        <f>SUM(ENERO:DICIEMBRE!Q92)</f>
        <v>0</v>
      </c>
      <c r="R92" s="27">
        <f>SUM(ENERO:DICIEMBRE!R92)</f>
        <v>0</v>
      </c>
      <c r="S92" s="27">
        <f>SUM(ENERO:DICIEMBRE!S92)</f>
        <v>0</v>
      </c>
      <c r="T92" s="27">
        <f>SUM(ENERO:DICIEMBRE!T92)</f>
        <v>0</v>
      </c>
      <c r="U92" s="27">
        <f>SUM(ENERO:DICIEMBRE!U92)</f>
        <v>0</v>
      </c>
      <c r="V92" s="27">
        <f>SUM(ENERO:DICIEMBRE!V92)</f>
        <v>0</v>
      </c>
      <c r="W92" s="27">
        <f>SUM(ENERO:DICIEMBRE!W92)</f>
        <v>0</v>
      </c>
      <c r="X92" s="27">
        <f>SUM(ENERO:DICIEMBRE!X92)</f>
        <v>0</v>
      </c>
      <c r="Y92" s="27">
        <f>SUM(ENERO:DICIEMBRE!Y92)</f>
        <v>0</v>
      </c>
      <c r="Z92" s="27">
        <f>SUM(ENERO:DICIEMBRE!Z92)</f>
        <v>0</v>
      </c>
      <c r="AA92" s="27">
        <f>SUM(ENERO:DICIEMBRE!AA92)</f>
        <v>0</v>
      </c>
      <c r="AB92" s="27">
        <f>SUM(ENERO:DICIEMBRE!AB92)</f>
        <v>0</v>
      </c>
      <c r="AC92" s="27">
        <f>SUM(ENERO:DICIEMBRE!AC92)</f>
        <v>0</v>
      </c>
      <c r="AD92" s="27">
        <f>SUM(ENERO:DICIEMBRE!AD92)</f>
        <v>0</v>
      </c>
      <c r="AE92" s="27">
        <f>SUM(ENERO:DICIEMBRE!AE92)</f>
        <v>0</v>
      </c>
      <c r="AF92" s="27">
        <f>SUM(ENERO:DICIEMBRE!AF92)</f>
        <v>0</v>
      </c>
      <c r="AG92" s="27">
        <f>SUM(ENERO:DICIEMBRE!AG92)</f>
        <v>0</v>
      </c>
      <c r="AH92" s="27">
        <f>SUM(ENERO:DICIEMBRE!AH92)</f>
        <v>0</v>
      </c>
      <c r="AI92" s="27">
        <f>SUM(ENERO:DICIEMBRE!AI92)</f>
        <v>0</v>
      </c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27">
        <f>SUM(ENERO:DICIEMBRE!C93)</f>
        <v>0</v>
      </c>
      <c r="D93" s="27">
        <f>SUM(ENERO:DICIEMBRE!D93)</f>
        <v>0</v>
      </c>
      <c r="E93" s="27">
        <f>SUM(ENERO:DICIEMBRE!E93)</f>
        <v>0</v>
      </c>
      <c r="F93" s="108">
        <f t="shared" si="16"/>
        <v>0</v>
      </c>
      <c r="G93" s="27">
        <f>SUM(ENERO:DICIEMBRE!G93)</f>
        <v>0</v>
      </c>
      <c r="H93" s="27">
        <f>SUM(ENERO:DICIEMBRE!H93)</f>
        <v>0</v>
      </c>
      <c r="I93" s="27">
        <f>SUM(ENERO:DICIEMBRE!I93)</f>
        <v>0</v>
      </c>
      <c r="J93" s="108">
        <f t="shared" si="19"/>
        <v>0</v>
      </c>
      <c r="K93" s="27">
        <f>SUM(ENERO:DICIEMBRE!K93)</f>
        <v>0</v>
      </c>
      <c r="L93" s="27">
        <f>SUM(ENERO:DICIEMBRE!L93)</f>
        <v>0</v>
      </c>
      <c r="M93" s="27">
        <f>SUM(ENERO:DICIEMBRE!M93)</f>
        <v>0</v>
      </c>
      <c r="N93" s="108">
        <f t="shared" si="17"/>
        <v>0</v>
      </c>
      <c r="O93" s="27">
        <f>SUM(ENERO:DICIEMBRE!O93)</f>
        <v>0</v>
      </c>
      <c r="P93" s="27">
        <f>SUM(ENERO:DICIEMBRE!P93)</f>
        <v>0</v>
      </c>
      <c r="Q93" s="27">
        <f>SUM(ENERO:DICIEMBRE!Q93)</f>
        <v>0</v>
      </c>
      <c r="R93" s="27">
        <f>SUM(ENERO:DICIEMBRE!R93)</f>
        <v>0</v>
      </c>
      <c r="S93" s="27">
        <f>SUM(ENERO:DICIEMBRE!S93)</f>
        <v>0</v>
      </c>
      <c r="T93" s="27">
        <f>SUM(ENERO:DICIEMBRE!T93)</f>
        <v>0</v>
      </c>
      <c r="U93" s="27">
        <f>SUM(ENERO:DICIEMBRE!U93)</f>
        <v>0</v>
      </c>
      <c r="V93" s="27">
        <f>SUM(ENERO:DICIEMBRE!V93)</f>
        <v>0</v>
      </c>
      <c r="W93" s="27">
        <f>SUM(ENERO:DICIEMBRE!W93)</f>
        <v>0</v>
      </c>
      <c r="X93" s="27">
        <f>SUM(ENERO:DICIEMBRE!X93)</f>
        <v>0</v>
      </c>
      <c r="Y93" s="27">
        <f>SUM(ENERO:DICIEMBRE!Y93)</f>
        <v>0</v>
      </c>
      <c r="Z93" s="27">
        <f>SUM(ENERO:DICIEMBRE!Z93)</f>
        <v>0</v>
      </c>
      <c r="AA93" s="27">
        <f>SUM(ENERO:DICIEMBRE!AA93)</f>
        <v>0</v>
      </c>
      <c r="AB93" s="27">
        <f>SUM(ENERO:DICIEMBRE!AB93)</f>
        <v>0</v>
      </c>
      <c r="AC93" s="27">
        <f>SUM(ENERO:DICIEMBRE!AC93)</f>
        <v>0</v>
      </c>
      <c r="AD93" s="27">
        <f>SUM(ENERO:DICIEMBRE!AD93)</f>
        <v>0</v>
      </c>
      <c r="AE93" s="27">
        <f>SUM(ENERO:DICIEMBRE!AE93)</f>
        <v>0</v>
      </c>
      <c r="AF93" s="27">
        <f>SUM(ENERO:DICIEMBRE!AF93)</f>
        <v>0</v>
      </c>
      <c r="AG93" s="27">
        <f>SUM(ENERO:DICIEMBRE!AG93)</f>
        <v>0</v>
      </c>
      <c r="AH93" s="27">
        <f>SUM(ENERO:DICIEMBRE!AH93)</f>
        <v>0</v>
      </c>
      <c r="AI93" s="27">
        <f>SUM(ENERO:DICIEMBRE!AI93)</f>
        <v>0</v>
      </c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27">
        <f>SUM(ENERO:DICIEMBRE!C94)</f>
        <v>0</v>
      </c>
      <c r="D94" s="27">
        <f>SUM(ENERO:DICIEMBRE!D94)</f>
        <v>0</v>
      </c>
      <c r="E94" s="27">
        <f>SUM(ENERO:DICIEMBRE!E94)</f>
        <v>0</v>
      </c>
      <c r="F94" s="108">
        <f t="shared" si="16"/>
        <v>0</v>
      </c>
      <c r="G94" s="27">
        <f>SUM(ENERO:DICIEMBRE!G94)</f>
        <v>0</v>
      </c>
      <c r="H94" s="27">
        <f>SUM(ENERO:DICIEMBRE!H94)</f>
        <v>0</v>
      </c>
      <c r="I94" s="27">
        <f>SUM(ENERO:DICIEMBRE!I94)</f>
        <v>0</v>
      </c>
      <c r="J94" s="108">
        <f t="shared" si="19"/>
        <v>0</v>
      </c>
      <c r="K94" s="27">
        <f>SUM(ENERO:DICIEMBRE!K94)</f>
        <v>0</v>
      </c>
      <c r="L94" s="27">
        <f>SUM(ENERO:DICIEMBRE!L94)</f>
        <v>0</v>
      </c>
      <c r="M94" s="27">
        <f>SUM(ENERO:DICIEMBRE!M94)</f>
        <v>0</v>
      </c>
      <c r="N94" s="108">
        <f t="shared" si="17"/>
        <v>0</v>
      </c>
      <c r="O94" s="27">
        <f>SUM(ENERO:DICIEMBRE!O94)</f>
        <v>0</v>
      </c>
      <c r="P94" s="27">
        <f>SUM(ENERO:DICIEMBRE!P94)</f>
        <v>0</v>
      </c>
      <c r="Q94" s="27">
        <f>SUM(ENERO:DICIEMBRE!Q94)</f>
        <v>0</v>
      </c>
      <c r="R94" s="27">
        <f>SUM(ENERO:DICIEMBRE!R94)</f>
        <v>0</v>
      </c>
      <c r="S94" s="27">
        <f>SUM(ENERO:DICIEMBRE!S94)</f>
        <v>0</v>
      </c>
      <c r="T94" s="27">
        <f>SUM(ENERO:DICIEMBRE!T94)</f>
        <v>0</v>
      </c>
      <c r="U94" s="27">
        <f>SUM(ENERO:DICIEMBRE!U94)</f>
        <v>0</v>
      </c>
      <c r="V94" s="27">
        <f>SUM(ENERO:DICIEMBRE!V94)</f>
        <v>0</v>
      </c>
      <c r="W94" s="27">
        <f>SUM(ENERO:DICIEMBRE!W94)</f>
        <v>0</v>
      </c>
      <c r="X94" s="27">
        <f>SUM(ENERO:DICIEMBRE!X94)</f>
        <v>0</v>
      </c>
      <c r="Y94" s="27">
        <f>SUM(ENERO:DICIEMBRE!Y94)</f>
        <v>0</v>
      </c>
      <c r="Z94" s="27">
        <f>SUM(ENERO:DICIEMBRE!Z94)</f>
        <v>0</v>
      </c>
      <c r="AA94" s="27">
        <f>SUM(ENERO:DICIEMBRE!AA94)</f>
        <v>0</v>
      </c>
      <c r="AB94" s="27">
        <f>SUM(ENERO:DICIEMBRE!AB94)</f>
        <v>0</v>
      </c>
      <c r="AC94" s="27">
        <f>SUM(ENERO:DICIEMBRE!AC94)</f>
        <v>0</v>
      </c>
      <c r="AD94" s="27">
        <f>SUM(ENERO:DICIEMBRE!AD94)</f>
        <v>0</v>
      </c>
      <c r="AE94" s="27">
        <f>SUM(ENERO:DICIEMBRE!AE94)</f>
        <v>0</v>
      </c>
      <c r="AF94" s="27">
        <f>SUM(ENERO:DICIEMBRE!AF94)</f>
        <v>0</v>
      </c>
      <c r="AG94" s="27">
        <f>SUM(ENERO:DICIEMBRE!AG94)</f>
        <v>0</v>
      </c>
      <c r="AH94" s="27">
        <f>SUM(ENERO:DICIEMBRE!AH94)</f>
        <v>0</v>
      </c>
      <c r="AI94" s="27">
        <f>SUM(ENERO:DICIEMBRE!AI94)</f>
        <v>0</v>
      </c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27">
        <f>SUM(ENERO:DICIEMBRE!C95)</f>
        <v>0</v>
      </c>
      <c r="D95" s="27">
        <f>SUM(ENERO:DICIEMBRE!D95)</f>
        <v>0</v>
      </c>
      <c r="E95" s="27">
        <f>SUM(ENERO:DICIEMBRE!E95)</f>
        <v>0</v>
      </c>
      <c r="F95" s="108">
        <f t="shared" si="16"/>
        <v>0</v>
      </c>
      <c r="G95" s="27">
        <f>SUM(ENERO:DICIEMBRE!G95)</f>
        <v>0</v>
      </c>
      <c r="H95" s="27">
        <f>SUM(ENERO:DICIEMBRE!H95)</f>
        <v>0</v>
      </c>
      <c r="I95" s="27">
        <f>SUM(ENERO:DICIEMBRE!I95)</f>
        <v>0</v>
      </c>
      <c r="J95" s="108">
        <f t="shared" si="19"/>
        <v>0</v>
      </c>
      <c r="K95" s="27">
        <f>SUM(ENERO:DICIEMBRE!K95)</f>
        <v>0</v>
      </c>
      <c r="L95" s="27">
        <f>SUM(ENERO:DICIEMBRE!L95)</f>
        <v>0</v>
      </c>
      <c r="M95" s="27">
        <f>SUM(ENERO:DICIEMBRE!M95)</f>
        <v>0</v>
      </c>
      <c r="N95" s="108">
        <f t="shared" si="17"/>
        <v>0</v>
      </c>
      <c r="O95" s="27">
        <f>SUM(ENERO:DICIEMBRE!O95)</f>
        <v>0</v>
      </c>
      <c r="P95" s="27">
        <f>SUM(ENERO:DICIEMBRE!P95)</f>
        <v>0</v>
      </c>
      <c r="Q95" s="27">
        <f>SUM(ENERO:DICIEMBRE!Q95)</f>
        <v>0</v>
      </c>
      <c r="R95" s="27">
        <f>SUM(ENERO:DICIEMBRE!R95)</f>
        <v>0</v>
      </c>
      <c r="S95" s="27">
        <f>SUM(ENERO:DICIEMBRE!S95)</f>
        <v>0</v>
      </c>
      <c r="T95" s="27">
        <f>SUM(ENERO:DICIEMBRE!T95)</f>
        <v>0</v>
      </c>
      <c r="U95" s="27">
        <f>SUM(ENERO:DICIEMBRE!U95)</f>
        <v>0</v>
      </c>
      <c r="V95" s="27">
        <f>SUM(ENERO:DICIEMBRE!V95)</f>
        <v>0</v>
      </c>
      <c r="W95" s="27">
        <f>SUM(ENERO:DICIEMBRE!W95)</f>
        <v>0</v>
      </c>
      <c r="X95" s="27">
        <f>SUM(ENERO:DICIEMBRE!X95)</f>
        <v>0</v>
      </c>
      <c r="Y95" s="27">
        <f>SUM(ENERO:DICIEMBRE!Y95)</f>
        <v>0</v>
      </c>
      <c r="Z95" s="27">
        <f>SUM(ENERO:DICIEMBRE!Z95)</f>
        <v>0</v>
      </c>
      <c r="AA95" s="27">
        <f>SUM(ENERO:DICIEMBRE!AA95)</f>
        <v>0</v>
      </c>
      <c r="AB95" s="27">
        <f>SUM(ENERO:DICIEMBRE!AB95)</f>
        <v>0</v>
      </c>
      <c r="AC95" s="27">
        <f>SUM(ENERO:DICIEMBRE!AC95)</f>
        <v>0</v>
      </c>
      <c r="AD95" s="27">
        <f>SUM(ENERO:DICIEMBRE!AD95)</f>
        <v>6</v>
      </c>
      <c r="AE95" s="27">
        <f>SUM(ENERO:DICIEMBRE!AE95)</f>
        <v>0</v>
      </c>
      <c r="AF95" s="27">
        <f>SUM(ENERO:DICIEMBRE!AF95)</f>
        <v>0</v>
      </c>
      <c r="AG95" s="27">
        <f>SUM(ENERO:DICIEMBRE!AG95)</f>
        <v>0</v>
      </c>
      <c r="AH95" s="27">
        <f>SUM(ENERO:DICIEMBRE!AH95)</f>
        <v>0</v>
      </c>
      <c r="AI95" s="27">
        <f>SUM(ENERO:DICIEMBRE!AI95)</f>
        <v>0</v>
      </c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27">
        <f>SUM(ENERO:DICIEMBRE!C96)</f>
        <v>0</v>
      </c>
      <c r="D96" s="27">
        <f>SUM(ENERO:DICIEMBRE!D96)</f>
        <v>0</v>
      </c>
      <c r="E96" s="27">
        <f>SUM(ENERO:DICIEMBRE!E96)</f>
        <v>0</v>
      </c>
      <c r="F96" s="108">
        <f t="shared" si="16"/>
        <v>0</v>
      </c>
      <c r="G96" s="27">
        <f>SUM(ENERO:DICIEMBRE!G96)</f>
        <v>0</v>
      </c>
      <c r="H96" s="27">
        <f>SUM(ENERO:DICIEMBRE!H96)</f>
        <v>0</v>
      </c>
      <c r="I96" s="27">
        <f>SUM(ENERO:DICIEMBRE!I96)</f>
        <v>0</v>
      </c>
      <c r="J96" s="108">
        <f t="shared" si="19"/>
        <v>576</v>
      </c>
      <c r="K96" s="27">
        <f>SUM(ENERO:DICIEMBRE!K96)</f>
        <v>474</v>
      </c>
      <c r="L96" s="27">
        <f>SUM(ENERO:DICIEMBRE!L96)</f>
        <v>102</v>
      </c>
      <c r="M96" s="27">
        <f>SUM(ENERO:DICIEMBRE!M96)</f>
        <v>0</v>
      </c>
      <c r="N96" s="108">
        <f t="shared" si="17"/>
        <v>584</v>
      </c>
      <c r="O96" s="27">
        <f>SUM(ENERO:DICIEMBRE!O96)</f>
        <v>71</v>
      </c>
      <c r="P96" s="27">
        <f>SUM(ENERO:DICIEMBRE!P96)</f>
        <v>513</v>
      </c>
      <c r="Q96" s="27">
        <f>SUM(ENERO:DICIEMBRE!Q96)</f>
        <v>33</v>
      </c>
      <c r="R96" s="27">
        <f>SUM(ENERO:DICIEMBRE!R96)</f>
        <v>129</v>
      </c>
      <c r="S96" s="27">
        <f>SUM(ENERO:DICIEMBRE!S96)</f>
        <v>60</v>
      </c>
      <c r="T96" s="27">
        <f>SUM(ENERO:DICIEMBRE!T96)</f>
        <v>207</v>
      </c>
      <c r="U96" s="27">
        <f>SUM(ENERO:DICIEMBRE!U96)</f>
        <v>203</v>
      </c>
      <c r="V96" s="27">
        <f>SUM(ENERO:DICIEMBRE!V96)</f>
        <v>85</v>
      </c>
      <c r="W96" s="27">
        <f>SUM(ENERO:DICIEMBRE!W96)</f>
        <v>14</v>
      </c>
      <c r="X96" s="27">
        <f>SUM(ENERO:DICIEMBRE!X96)</f>
        <v>0</v>
      </c>
      <c r="Y96" s="27">
        <f>SUM(ENERO:DICIEMBRE!Y96)</f>
        <v>14</v>
      </c>
      <c r="Z96" s="27">
        <f>SUM(ENERO:DICIEMBRE!Z96)</f>
        <v>0</v>
      </c>
      <c r="AA96" s="27">
        <f>SUM(ENERO:DICIEMBRE!AA96)</f>
        <v>0</v>
      </c>
      <c r="AB96" s="27">
        <f>SUM(ENERO:DICIEMBRE!AB96)</f>
        <v>0</v>
      </c>
      <c r="AC96" s="27">
        <f>SUM(ENERO:DICIEMBRE!AC96)</f>
        <v>0</v>
      </c>
      <c r="AD96" s="27">
        <f>SUM(ENERO:DICIEMBRE!AD96)</f>
        <v>262</v>
      </c>
      <c r="AE96" s="27">
        <f>SUM(ENERO:DICIEMBRE!AE96)</f>
        <v>0</v>
      </c>
      <c r="AF96" s="27">
        <f>SUM(ENERO:DICIEMBRE!AF96)</f>
        <v>0</v>
      </c>
      <c r="AG96" s="27">
        <f>SUM(ENERO:DICIEMBRE!AG96)</f>
        <v>0</v>
      </c>
      <c r="AH96" s="27">
        <f>SUM(ENERO:DICIEMBRE!AH96)</f>
        <v>0</v>
      </c>
      <c r="AI96" s="27">
        <f>SUM(ENERO:DICIEMBRE!AI96)</f>
        <v>0</v>
      </c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27">
        <f>SUM(ENERO:DICIEMBRE!C97)</f>
        <v>0</v>
      </c>
      <c r="D97" s="27">
        <f>SUM(ENERO:DICIEMBRE!D97)</f>
        <v>0</v>
      </c>
      <c r="E97" s="27">
        <f>SUM(ENERO:DICIEMBRE!E97)</f>
        <v>0</v>
      </c>
      <c r="F97" s="108">
        <f t="shared" si="16"/>
        <v>0</v>
      </c>
      <c r="G97" s="27">
        <f>SUM(ENERO:DICIEMBRE!G97)</f>
        <v>0</v>
      </c>
      <c r="H97" s="27">
        <f>SUM(ENERO:DICIEMBRE!H97)</f>
        <v>0</v>
      </c>
      <c r="I97" s="27">
        <f>SUM(ENERO:DICIEMBRE!I97)</f>
        <v>0</v>
      </c>
      <c r="J97" s="108">
        <f t="shared" si="19"/>
        <v>0</v>
      </c>
      <c r="K97" s="27">
        <f>SUM(ENERO:DICIEMBRE!K97)</f>
        <v>0</v>
      </c>
      <c r="L97" s="27">
        <f>SUM(ENERO:DICIEMBRE!L97)</f>
        <v>0</v>
      </c>
      <c r="M97" s="27">
        <f>SUM(ENERO:DICIEMBRE!M97)</f>
        <v>0</v>
      </c>
      <c r="N97" s="108">
        <f t="shared" si="17"/>
        <v>0</v>
      </c>
      <c r="O97" s="27">
        <f>SUM(ENERO:DICIEMBRE!O97)</f>
        <v>0</v>
      </c>
      <c r="P97" s="27">
        <f>SUM(ENERO:DICIEMBRE!P97)</f>
        <v>0</v>
      </c>
      <c r="Q97" s="27">
        <f>SUM(ENERO:DICIEMBRE!Q97)</f>
        <v>0</v>
      </c>
      <c r="R97" s="27">
        <f>SUM(ENERO:DICIEMBRE!R97)</f>
        <v>0</v>
      </c>
      <c r="S97" s="27">
        <f>SUM(ENERO:DICIEMBRE!S97)</f>
        <v>0</v>
      </c>
      <c r="T97" s="27">
        <f>SUM(ENERO:DICIEMBRE!T97)</f>
        <v>0</v>
      </c>
      <c r="U97" s="27">
        <f>SUM(ENERO:DICIEMBRE!U97)</f>
        <v>0</v>
      </c>
      <c r="V97" s="27">
        <f>SUM(ENERO:DICIEMBRE!V97)</f>
        <v>0</v>
      </c>
      <c r="W97" s="27">
        <f>SUM(ENERO:DICIEMBRE!W97)</f>
        <v>0</v>
      </c>
      <c r="X97" s="27">
        <f>SUM(ENERO:DICIEMBRE!X97)</f>
        <v>0</v>
      </c>
      <c r="Y97" s="27">
        <f>SUM(ENERO:DICIEMBRE!Y97)</f>
        <v>0</v>
      </c>
      <c r="Z97" s="27">
        <f>SUM(ENERO:DICIEMBRE!Z97)</f>
        <v>0</v>
      </c>
      <c r="AA97" s="27">
        <f>SUM(ENERO:DICIEMBRE!AA97)</f>
        <v>0</v>
      </c>
      <c r="AB97" s="27">
        <f>SUM(ENERO:DICIEMBRE!AB97)</f>
        <v>0</v>
      </c>
      <c r="AC97" s="27">
        <f>SUM(ENERO:DICIEMBRE!AC97)</f>
        <v>0</v>
      </c>
      <c r="AD97" s="27">
        <f>SUM(ENERO:DICIEMBRE!AD97)</f>
        <v>0</v>
      </c>
      <c r="AE97" s="27">
        <f>SUM(ENERO:DICIEMBRE!AE97)</f>
        <v>0</v>
      </c>
      <c r="AF97" s="27">
        <f>SUM(ENERO:DICIEMBRE!AF97)</f>
        <v>0</v>
      </c>
      <c r="AG97" s="27">
        <f>SUM(ENERO:DICIEMBRE!AG97)</f>
        <v>0</v>
      </c>
      <c r="AH97" s="27">
        <f>SUM(ENERO:DICIEMBRE!AH97)</f>
        <v>0</v>
      </c>
      <c r="AI97" s="27">
        <f>SUM(ENERO:DICIEMBRE!AI97)</f>
        <v>0</v>
      </c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27">
        <f>SUM(ENERO:DICIEMBRE!C98)</f>
        <v>0</v>
      </c>
      <c r="D98" s="27">
        <f>SUM(ENERO:DICIEMBRE!D98)</f>
        <v>0</v>
      </c>
      <c r="E98" s="27">
        <f>SUM(ENERO:DICIEMBRE!E98)</f>
        <v>0</v>
      </c>
      <c r="F98" s="108">
        <f t="shared" si="16"/>
        <v>0</v>
      </c>
      <c r="G98" s="27">
        <f>SUM(ENERO:DICIEMBRE!G98)</f>
        <v>0</v>
      </c>
      <c r="H98" s="27">
        <f>SUM(ENERO:DICIEMBRE!H98)</f>
        <v>0</v>
      </c>
      <c r="I98" s="27">
        <f>SUM(ENERO:DICIEMBRE!I98)</f>
        <v>0</v>
      </c>
      <c r="J98" s="108">
        <f t="shared" si="19"/>
        <v>0</v>
      </c>
      <c r="K98" s="27">
        <f>SUM(ENERO:DICIEMBRE!K98)</f>
        <v>0</v>
      </c>
      <c r="L98" s="27">
        <f>SUM(ENERO:DICIEMBRE!L98)</f>
        <v>0</v>
      </c>
      <c r="M98" s="27">
        <f>SUM(ENERO:DICIEMBRE!M98)</f>
        <v>0</v>
      </c>
      <c r="N98" s="108">
        <f t="shared" si="17"/>
        <v>0</v>
      </c>
      <c r="O98" s="27">
        <f>SUM(ENERO:DICIEMBRE!O98)</f>
        <v>0</v>
      </c>
      <c r="P98" s="27">
        <f>SUM(ENERO:DICIEMBRE!P98)</f>
        <v>0</v>
      </c>
      <c r="Q98" s="27">
        <f>SUM(ENERO:DICIEMBRE!Q98)</f>
        <v>0</v>
      </c>
      <c r="R98" s="27">
        <f>SUM(ENERO:DICIEMBRE!R98)</f>
        <v>0</v>
      </c>
      <c r="S98" s="27">
        <f>SUM(ENERO:DICIEMBRE!S98)</f>
        <v>0</v>
      </c>
      <c r="T98" s="27">
        <f>SUM(ENERO:DICIEMBRE!T98)</f>
        <v>0</v>
      </c>
      <c r="U98" s="27">
        <f>SUM(ENERO:DICIEMBRE!U98)</f>
        <v>0</v>
      </c>
      <c r="V98" s="27">
        <f>SUM(ENERO:DICIEMBRE!V98)</f>
        <v>0</v>
      </c>
      <c r="W98" s="27">
        <f>SUM(ENERO:DICIEMBRE!W98)</f>
        <v>0</v>
      </c>
      <c r="X98" s="27">
        <f>SUM(ENERO:DICIEMBRE!X98)</f>
        <v>0</v>
      </c>
      <c r="Y98" s="27">
        <f>SUM(ENERO:DICIEMBRE!Y98)</f>
        <v>0</v>
      </c>
      <c r="Z98" s="27">
        <f>SUM(ENERO:DICIEMBRE!Z98)</f>
        <v>0</v>
      </c>
      <c r="AA98" s="27">
        <f>SUM(ENERO:DICIEMBRE!AA98)</f>
        <v>0</v>
      </c>
      <c r="AB98" s="27">
        <f>SUM(ENERO:DICIEMBRE!AB98)</f>
        <v>0</v>
      </c>
      <c r="AC98" s="27">
        <f>SUM(ENERO:DICIEMBRE!AC98)</f>
        <v>0</v>
      </c>
      <c r="AD98" s="27">
        <f>SUM(ENERO:DICIEMBRE!AD98)</f>
        <v>0</v>
      </c>
      <c r="AE98" s="27">
        <f>SUM(ENERO:DICIEMBRE!AE98)</f>
        <v>0</v>
      </c>
      <c r="AF98" s="27">
        <f>SUM(ENERO:DICIEMBRE!AF98)</f>
        <v>0</v>
      </c>
      <c r="AG98" s="27">
        <f>SUM(ENERO:DICIEMBRE!AG98)</f>
        <v>0</v>
      </c>
      <c r="AH98" s="27">
        <f>SUM(ENERO:DICIEMBRE!AH98)</f>
        <v>0</v>
      </c>
      <c r="AI98" s="27">
        <f>SUM(ENERO:DICIEMBRE!AI98)</f>
        <v>0</v>
      </c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27">
        <f>SUM(ENERO:DICIEMBRE!C99)</f>
        <v>0</v>
      </c>
      <c r="D99" s="27">
        <f>SUM(ENERO:DICIEMBRE!D99)</f>
        <v>0</v>
      </c>
      <c r="E99" s="27">
        <f>SUM(ENERO:DICIEMBRE!E99)</f>
        <v>0</v>
      </c>
      <c r="F99" s="108">
        <f t="shared" si="16"/>
        <v>0</v>
      </c>
      <c r="G99" s="27">
        <f>SUM(ENERO:DICIEMBRE!G99)</f>
        <v>0</v>
      </c>
      <c r="H99" s="27">
        <f>SUM(ENERO:DICIEMBRE!H99)</f>
        <v>0</v>
      </c>
      <c r="I99" s="27">
        <f>SUM(ENERO:DICIEMBRE!I99)</f>
        <v>0</v>
      </c>
      <c r="J99" s="108">
        <f t="shared" si="19"/>
        <v>0</v>
      </c>
      <c r="K99" s="27">
        <f>SUM(ENERO:DICIEMBRE!K99)</f>
        <v>0</v>
      </c>
      <c r="L99" s="27">
        <f>SUM(ENERO:DICIEMBRE!L99)</f>
        <v>0</v>
      </c>
      <c r="M99" s="27">
        <f>SUM(ENERO:DICIEMBRE!M99)</f>
        <v>0</v>
      </c>
      <c r="N99" s="108">
        <f t="shared" si="17"/>
        <v>0</v>
      </c>
      <c r="O99" s="27">
        <f>SUM(ENERO:DICIEMBRE!O99)</f>
        <v>0</v>
      </c>
      <c r="P99" s="27">
        <f>SUM(ENERO:DICIEMBRE!P99)</f>
        <v>0</v>
      </c>
      <c r="Q99" s="27">
        <f>SUM(ENERO:DICIEMBRE!Q99)</f>
        <v>0</v>
      </c>
      <c r="R99" s="27">
        <f>SUM(ENERO:DICIEMBRE!R99)</f>
        <v>0</v>
      </c>
      <c r="S99" s="27">
        <f>SUM(ENERO:DICIEMBRE!S99)</f>
        <v>0</v>
      </c>
      <c r="T99" s="27">
        <f>SUM(ENERO:DICIEMBRE!T99)</f>
        <v>0</v>
      </c>
      <c r="U99" s="27">
        <f>SUM(ENERO:DICIEMBRE!U99)</f>
        <v>0</v>
      </c>
      <c r="V99" s="27">
        <f>SUM(ENERO:DICIEMBRE!V99)</f>
        <v>0</v>
      </c>
      <c r="W99" s="27">
        <f>SUM(ENERO:DICIEMBRE!W99)</f>
        <v>0</v>
      </c>
      <c r="X99" s="27">
        <f>SUM(ENERO:DICIEMBRE!X99)</f>
        <v>0</v>
      </c>
      <c r="Y99" s="27">
        <f>SUM(ENERO:DICIEMBRE!Y99)</f>
        <v>0</v>
      </c>
      <c r="Z99" s="27">
        <f>SUM(ENERO:DICIEMBRE!Z99)</f>
        <v>0</v>
      </c>
      <c r="AA99" s="27">
        <f>SUM(ENERO:DICIEMBRE!AA99)</f>
        <v>0</v>
      </c>
      <c r="AB99" s="27">
        <f>SUM(ENERO:DICIEMBRE!AB99)</f>
        <v>0</v>
      </c>
      <c r="AC99" s="27">
        <f>SUM(ENERO:DICIEMBRE!AC99)</f>
        <v>0</v>
      </c>
      <c r="AD99" s="27">
        <f>SUM(ENERO:DICIEMBRE!AD99)</f>
        <v>0</v>
      </c>
      <c r="AE99" s="27">
        <f>SUM(ENERO:DICIEMBRE!AE99)</f>
        <v>0</v>
      </c>
      <c r="AF99" s="27">
        <f>SUM(ENERO:DICIEMBRE!AF99)</f>
        <v>0</v>
      </c>
      <c r="AG99" s="27">
        <f>SUM(ENERO:DICIEMBRE!AG99)</f>
        <v>0</v>
      </c>
      <c r="AH99" s="27">
        <f>SUM(ENERO:DICIEMBRE!AH99)</f>
        <v>0</v>
      </c>
      <c r="AI99" s="27">
        <f>SUM(ENERO:DICIEMBRE!AI99)</f>
        <v>0</v>
      </c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27">
        <f>SUM(ENERO:DICIEMBRE!C100)</f>
        <v>0</v>
      </c>
      <c r="D100" s="27">
        <f>SUM(ENERO:DICIEMBRE!D100)</f>
        <v>0</v>
      </c>
      <c r="E100" s="27">
        <f>SUM(ENERO:DICIEMBRE!E100)</f>
        <v>0</v>
      </c>
      <c r="F100" s="108">
        <f t="shared" si="16"/>
        <v>0</v>
      </c>
      <c r="G100" s="27">
        <f>SUM(ENERO:DICIEMBRE!G100)</f>
        <v>0</v>
      </c>
      <c r="H100" s="27">
        <f>SUM(ENERO:DICIEMBRE!H100)</f>
        <v>0</v>
      </c>
      <c r="I100" s="27">
        <f>SUM(ENERO:DICIEMBRE!I100)</f>
        <v>0</v>
      </c>
      <c r="J100" s="108">
        <f t="shared" si="19"/>
        <v>0</v>
      </c>
      <c r="K100" s="27">
        <f>SUM(ENERO:DICIEMBRE!K100)</f>
        <v>0</v>
      </c>
      <c r="L100" s="27">
        <f>SUM(ENERO:DICIEMBRE!L100)</f>
        <v>0</v>
      </c>
      <c r="M100" s="27">
        <f>SUM(ENERO:DICIEMBRE!M100)</f>
        <v>0</v>
      </c>
      <c r="N100" s="108">
        <f t="shared" si="17"/>
        <v>0</v>
      </c>
      <c r="O100" s="27">
        <f>SUM(ENERO:DICIEMBRE!O100)</f>
        <v>0</v>
      </c>
      <c r="P100" s="27">
        <f>SUM(ENERO:DICIEMBRE!P100)</f>
        <v>0</v>
      </c>
      <c r="Q100" s="27">
        <f>SUM(ENERO:DICIEMBRE!Q100)</f>
        <v>0</v>
      </c>
      <c r="R100" s="27">
        <f>SUM(ENERO:DICIEMBRE!R100)</f>
        <v>0</v>
      </c>
      <c r="S100" s="27">
        <f>SUM(ENERO:DICIEMBRE!S100)</f>
        <v>0</v>
      </c>
      <c r="T100" s="27">
        <f>SUM(ENERO:DICIEMBRE!T100)</f>
        <v>0</v>
      </c>
      <c r="U100" s="27">
        <f>SUM(ENERO:DICIEMBRE!U100)</f>
        <v>0</v>
      </c>
      <c r="V100" s="27">
        <f>SUM(ENERO:DICIEMBRE!V100)</f>
        <v>0</v>
      </c>
      <c r="W100" s="27">
        <f>SUM(ENERO:DICIEMBRE!W100)</f>
        <v>0</v>
      </c>
      <c r="X100" s="27">
        <f>SUM(ENERO:DICIEMBRE!X100)</f>
        <v>0</v>
      </c>
      <c r="Y100" s="27">
        <f>SUM(ENERO:DICIEMBRE!Y100)</f>
        <v>0</v>
      </c>
      <c r="Z100" s="27">
        <f>SUM(ENERO:DICIEMBRE!Z100)</f>
        <v>0</v>
      </c>
      <c r="AA100" s="27">
        <f>SUM(ENERO:DICIEMBRE!AA100)</f>
        <v>0</v>
      </c>
      <c r="AB100" s="27">
        <f>SUM(ENERO:DICIEMBRE!AB100)</f>
        <v>0</v>
      </c>
      <c r="AC100" s="27">
        <f>SUM(ENERO:DICIEMBRE!AC100)</f>
        <v>0</v>
      </c>
      <c r="AD100" s="27">
        <f>SUM(ENERO:DICIEMBRE!AD100)</f>
        <v>0</v>
      </c>
      <c r="AE100" s="27">
        <f>SUM(ENERO:DICIEMBRE!AE100)</f>
        <v>0</v>
      </c>
      <c r="AF100" s="27">
        <f>SUM(ENERO:DICIEMBRE!AF100)</f>
        <v>0</v>
      </c>
      <c r="AG100" s="27">
        <f>SUM(ENERO:DICIEMBRE!AG100)</f>
        <v>0</v>
      </c>
      <c r="AH100" s="27">
        <f>SUM(ENERO:DICIEMBRE!AH100)</f>
        <v>0</v>
      </c>
      <c r="AI100" s="27">
        <f>SUM(ENERO:DICIEMBRE!AI100)</f>
        <v>0</v>
      </c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27">
        <f>SUM(ENERO:DICIEMBRE!C101)</f>
        <v>0</v>
      </c>
      <c r="D101" s="27">
        <f>SUM(ENERO:DICIEMBRE!D101)</f>
        <v>0</v>
      </c>
      <c r="E101" s="27">
        <f>SUM(ENERO:DICIEMBRE!E101)</f>
        <v>0</v>
      </c>
      <c r="F101" s="108">
        <f t="shared" si="16"/>
        <v>0</v>
      </c>
      <c r="G101" s="27">
        <f>SUM(ENERO:DICIEMBRE!G101)</f>
        <v>0</v>
      </c>
      <c r="H101" s="27">
        <f>SUM(ENERO:DICIEMBRE!H101)</f>
        <v>0</v>
      </c>
      <c r="I101" s="27">
        <f>SUM(ENERO:DICIEMBRE!I101)</f>
        <v>0</v>
      </c>
      <c r="J101" s="108">
        <f t="shared" si="19"/>
        <v>0</v>
      </c>
      <c r="K101" s="27">
        <f>SUM(ENERO:DICIEMBRE!K101)</f>
        <v>0</v>
      </c>
      <c r="L101" s="27">
        <f>SUM(ENERO:DICIEMBRE!L101)</f>
        <v>0</v>
      </c>
      <c r="M101" s="27">
        <f>SUM(ENERO:DICIEMBRE!M101)</f>
        <v>0</v>
      </c>
      <c r="N101" s="108">
        <f t="shared" si="17"/>
        <v>0</v>
      </c>
      <c r="O101" s="27">
        <f>SUM(ENERO:DICIEMBRE!O101)</f>
        <v>0</v>
      </c>
      <c r="P101" s="27">
        <f>SUM(ENERO:DICIEMBRE!P101)</f>
        <v>0</v>
      </c>
      <c r="Q101" s="27">
        <f>SUM(ENERO:DICIEMBRE!Q101)</f>
        <v>0</v>
      </c>
      <c r="R101" s="27">
        <f>SUM(ENERO:DICIEMBRE!R101)</f>
        <v>0</v>
      </c>
      <c r="S101" s="27">
        <f>SUM(ENERO:DICIEMBRE!S101)</f>
        <v>0</v>
      </c>
      <c r="T101" s="27">
        <f>SUM(ENERO:DICIEMBRE!T101)</f>
        <v>0</v>
      </c>
      <c r="U101" s="27">
        <f>SUM(ENERO:DICIEMBRE!U101)</f>
        <v>0</v>
      </c>
      <c r="V101" s="27">
        <f>SUM(ENERO:DICIEMBRE!V101)</f>
        <v>0</v>
      </c>
      <c r="W101" s="27">
        <f>SUM(ENERO:DICIEMBRE!W101)</f>
        <v>0</v>
      </c>
      <c r="X101" s="27">
        <f>SUM(ENERO:DICIEMBRE!X101)</f>
        <v>0</v>
      </c>
      <c r="Y101" s="27">
        <f>SUM(ENERO:DICIEMBRE!Y101)</f>
        <v>0</v>
      </c>
      <c r="Z101" s="27">
        <f>SUM(ENERO:DICIEMBRE!Z101)</f>
        <v>0</v>
      </c>
      <c r="AA101" s="27">
        <f>SUM(ENERO:DICIEMBRE!AA101)</f>
        <v>0</v>
      </c>
      <c r="AB101" s="27">
        <f>SUM(ENERO:DICIEMBRE!AB101)</f>
        <v>0</v>
      </c>
      <c r="AC101" s="27">
        <f>SUM(ENERO:DICIEMBRE!AC101)</f>
        <v>0</v>
      </c>
      <c r="AD101" s="27">
        <f>SUM(ENERO:DICIEMBRE!AD101)</f>
        <v>0</v>
      </c>
      <c r="AE101" s="27">
        <f>SUM(ENERO:DICIEMBRE!AE101)</f>
        <v>0</v>
      </c>
      <c r="AF101" s="27">
        <f>SUM(ENERO:DICIEMBRE!AF101)</f>
        <v>0</v>
      </c>
      <c r="AG101" s="27">
        <f>SUM(ENERO:DICIEMBRE!AG101)</f>
        <v>0</v>
      </c>
      <c r="AH101" s="27">
        <f>SUM(ENERO:DICIEMBRE!AH101)</f>
        <v>0</v>
      </c>
      <c r="AI101" s="27">
        <f>SUM(ENERO:DICIEMBRE!AI101)</f>
        <v>0</v>
      </c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27">
        <f>SUM(ENERO:DICIEMBRE!C102)</f>
        <v>0</v>
      </c>
      <c r="D102" s="27">
        <f>SUM(ENERO:DICIEMBRE!D102)</f>
        <v>0</v>
      </c>
      <c r="E102" s="27">
        <f>SUM(ENERO:DICIEMBRE!E102)</f>
        <v>0</v>
      </c>
      <c r="F102" s="108">
        <f t="shared" si="16"/>
        <v>0</v>
      </c>
      <c r="G102" s="27">
        <f>SUM(ENERO:DICIEMBRE!G102)</f>
        <v>0</v>
      </c>
      <c r="H102" s="27">
        <f>SUM(ENERO:DICIEMBRE!H102)</f>
        <v>0</v>
      </c>
      <c r="I102" s="27">
        <f>SUM(ENERO:DICIEMBRE!I102)</f>
        <v>0</v>
      </c>
      <c r="J102" s="108">
        <f t="shared" si="19"/>
        <v>7</v>
      </c>
      <c r="K102" s="27">
        <f>SUM(ENERO:DICIEMBRE!K102)</f>
        <v>5</v>
      </c>
      <c r="L102" s="27">
        <f>SUM(ENERO:DICIEMBRE!L102)</f>
        <v>2</v>
      </c>
      <c r="M102" s="27">
        <f>SUM(ENERO:DICIEMBRE!M102)</f>
        <v>0</v>
      </c>
      <c r="N102" s="108">
        <f t="shared" si="17"/>
        <v>0</v>
      </c>
      <c r="O102" s="27">
        <f>SUM(ENERO:DICIEMBRE!O102)</f>
        <v>0</v>
      </c>
      <c r="P102" s="27">
        <f>SUM(ENERO:DICIEMBRE!P102)</f>
        <v>0</v>
      </c>
      <c r="Q102" s="27">
        <f>SUM(ENERO:DICIEMBRE!Q102)</f>
        <v>0</v>
      </c>
      <c r="R102" s="27">
        <f>SUM(ENERO:DICIEMBRE!R102)</f>
        <v>0</v>
      </c>
      <c r="S102" s="27">
        <f>SUM(ENERO:DICIEMBRE!S102)</f>
        <v>0</v>
      </c>
      <c r="T102" s="27">
        <f>SUM(ENERO:DICIEMBRE!T102)</f>
        <v>0</v>
      </c>
      <c r="U102" s="27">
        <f>SUM(ENERO:DICIEMBRE!U102)</f>
        <v>0</v>
      </c>
      <c r="V102" s="27">
        <f>SUM(ENERO:DICIEMBRE!V102)</f>
        <v>0</v>
      </c>
      <c r="W102" s="27">
        <f>SUM(ENERO:DICIEMBRE!W102)</f>
        <v>0</v>
      </c>
      <c r="X102" s="27">
        <f>SUM(ENERO:DICIEMBRE!X102)</f>
        <v>0</v>
      </c>
      <c r="Y102" s="27">
        <f>SUM(ENERO:DICIEMBRE!Y102)</f>
        <v>0</v>
      </c>
      <c r="Z102" s="27">
        <f>SUM(ENERO:DICIEMBRE!Z102)</f>
        <v>0</v>
      </c>
      <c r="AA102" s="27">
        <f>SUM(ENERO:DICIEMBRE!AA102)</f>
        <v>0</v>
      </c>
      <c r="AB102" s="27">
        <f>SUM(ENERO:DICIEMBRE!AB102)</f>
        <v>0</v>
      </c>
      <c r="AC102" s="27">
        <f>SUM(ENERO:DICIEMBRE!AC102)</f>
        <v>0</v>
      </c>
      <c r="AD102" s="27">
        <f>SUM(ENERO:DICIEMBRE!AD102)</f>
        <v>0</v>
      </c>
      <c r="AE102" s="27">
        <f>SUM(ENERO:DICIEMBRE!AE102)</f>
        <v>0</v>
      </c>
      <c r="AF102" s="27">
        <f>SUM(ENERO:DICIEMBRE!AF102)</f>
        <v>0</v>
      </c>
      <c r="AG102" s="27">
        <f>SUM(ENERO:DICIEMBRE!AG102)</f>
        <v>0</v>
      </c>
      <c r="AH102" s="27">
        <f>SUM(ENERO:DICIEMBRE!AH102)</f>
        <v>0</v>
      </c>
      <c r="AI102" s="27">
        <f>SUM(ENERO:DICIEMBRE!AI102)</f>
        <v>0</v>
      </c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27">
        <f>SUM(ENERO:DICIEMBRE!C103)</f>
        <v>0</v>
      </c>
      <c r="D103" s="27">
        <f>SUM(ENERO:DICIEMBRE!D103)</f>
        <v>0</v>
      </c>
      <c r="E103" s="27">
        <f>SUM(ENERO:DICIEMBRE!E103)</f>
        <v>0</v>
      </c>
      <c r="F103" s="108">
        <f t="shared" si="16"/>
        <v>0</v>
      </c>
      <c r="G103" s="27">
        <f>SUM(ENERO:DICIEMBRE!G103)</f>
        <v>0</v>
      </c>
      <c r="H103" s="27">
        <f>SUM(ENERO:DICIEMBRE!H103)</f>
        <v>0</v>
      </c>
      <c r="I103" s="27">
        <f>SUM(ENERO:DICIEMBRE!I103)</f>
        <v>0</v>
      </c>
      <c r="J103" s="108">
        <f t="shared" si="19"/>
        <v>264</v>
      </c>
      <c r="K103" s="27">
        <f>SUM(ENERO:DICIEMBRE!K103)</f>
        <v>191</v>
      </c>
      <c r="L103" s="27">
        <f>SUM(ENERO:DICIEMBRE!L103)</f>
        <v>73</v>
      </c>
      <c r="M103" s="27">
        <f>SUM(ENERO:DICIEMBRE!M103)</f>
        <v>0</v>
      </c>
      <c r="N103" s="108">
        <f t="shared" si="17"/>
        <v>268</v>
      </c>
      <c r="O103" s="27">
        <f>SUM(ENERO:DICIEMBRE!O103)</f>
        <v>268</v>
      </c>
      <c r="P103" s="27">
        <f>SUM(ENERO:DICIEMBRE!P103)</f>
        <v>0</v>
      </c>
      <c r="Q103" s="27">
        <f>SUM(ENERO:DICIEMBRE!Q103)</f>
        <v>4</v>
      </c>
      <c r="R103" s="27">
        <f>SUM(ENERO:DICIEMBRE!R103)</f>
        <v>0</v>
      </c>
      <c r="S103" s="27">
        <f>SUM(ENERO:DICIEMBRE!S103)</f>
        <v>23</v>
      </c>
      <c r="T103" s="27">
        <f>SUM(ENERO:DICIEMBRE!T103)</f>
        <v>13</v>
      </c>
      <c r="U103" s="27">
        <f>SUM(ENERO:DICIEMBRE!U103)</f>
        <v>0</v>
      </c>
      <c r="V103" s="27">
        <f>SUM(ENERO:DICIEMBRE!V103)</f>
        <v>0</v>
      </c>
      <c r="W103" s="27">
        <f>SUM(ENERO:DICIEMBRE!W103)</f>
        <v>1427</v>
      </c>
      <c r="X103" s="27">
        <f>SUM(ENERO:DICIEMBRE!X103)</f>
        <v>52</v>
      </c>
      <c r="Y103" s="27">
        <f>SUM(ENERO:DICIEMBRE!Y103)</f>
        <v>23</v>
      </c>
      <c r="Z103" s="27">
        <f>SUM(ENERO:DICIEMBRE!Z103)</f>
        <v>0</v>
      </c>
      <c r="AA103" s="27">
        <f>SUM(ENERO:DICIEMBRE!AA103)</f>
        <v>0</v>
      </c>
      <c r="AB103" s="27">
        <f>SUM(ENERO:DICIEMBRE!AB103)</f>
        <v>0</v>
      </c>
      <c r="AC103" s="27">
        <f>SUM(ENERO:DICIEMBRE!AC103)</f>
        <v>0</v>
      </c>
      <c r="AD103" s="27">
        <f>SUM(ENERO:DICIEMBRE!AD103)</f>
        <v>0</v>
      </c>
      <c r="AE103" s="27">
        <f>SUM(ENERO:DICIEMBRE!AE103)</f>
        <v>0</v>
      </c>
      <c r="AF103" s="27">
        <f>SUM(ENERO:DICIEMBRE!AF103)</f>
        <v>0</v>
      </c>
      <c r="AG103" s="27">
        <f>SUM(ENERO:DICIEMBRE!AG103)</f>
        <v>0</v>
      </c>
      <c r="AH103" s="27">
        <f>SUM(ENERO:DICIEMBRE!AH103)</f>
        <v>0</v>
      </c>
      <c r="AI103" s="27">
        <f>SUM(ENERO:DICIEMBRE!AI103)</f>
        <v>0</v>
      </c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112">
        <f t="shared" si="18"/>
        <v>0</v>
      </c>
      <c r="C104" s="27">
        <f>SUM(ENERO:DICIEMBRE!C104)</f>
        <v>0</v>
      </c>
      <c r="D104" s="27">
        <f>SUM(ENERO:DICIEMBRE!D104)</f>
        <v>0</v>
      </c>
      <c r="E104" s="27">
        <f>SUM(ENERO:DICIEMBRE!E104)</f>
        <v>0</v>
      </c>
      <c r="F104" s="115">
        <f t="shared" si="16"/>
        <v>0</v>
      </c>
      <c r="G104" s="27">
        <f>SUM(ENERO:DICIEMBRE!G104)</f>
        <v>0</v>
      </c>
      <c r="H104" s="27">
        <f>SUM(ENERO:DICIEMBRE!H104)</f>
        <v>0</v>
      </c>
      <c r="I104" s="27">
        <f>SUM(ENERO:DICIEMBRE!I104)</f>
        <v>0</v>
      </c>
      <c r="J104" s="115">
        <f t="shared" si="19"/>
        <v>473</v>
      </c>
      <c r="K104" s="27">
        <f>SUM(ENERO:DICIEMBRE!K104)</f>
        <v>364</v>
      </c>
      <c r="L104" s="27">
        <f>SUM(ENERO:DICIEMBRE!L104)</f>
        <v>109</v>
      </c>
      <c r="M104" s="27">
        <f>SUM(ENERO:DICIEMBRE!M104)</f>
        <v>0</v>
      </c>
      <c r="N104" s="108">
        <f t="shared" si="17"/>
        <v>490</v>
      </c>
      <c r="O104" s="27">
        <f>SUM(ENERO:DICIEMBRE!O104)</f>
        <v>4</v>
      </c>
      <c r="P104" s="27">
        <f>SUM(ENERO:DICIEMBRE!P104)</f>
        <v>486</v>
      </c>
      <c r="Q104" s="27">
        <f>SUM(ENERO:DICIEMBRE!Q104)</f>
        <v>1</v>
      </c>
      <c r="R104" s="27">
        <f>SUM(ENERO:DICIEMBRE!R104)</f>
        <v>30</v>
      </c>
      <c r="S104" s="27">
        <f>SUM(ENERO:DICIEMBRE!S104)</f>
        <v>0</v>
      </c>
      <c r="T104" s="27">
        <f>SUM(ENERO:DICIEMBRE!T104)</f>
        <v>192</v>
      </c>
      <c r="U104" s="27">
        <f>SUM(ENERO:DICIEMBRE!U104)</f>
        <v>78</v>
      </c>
      <c r="V104" s="27">
        <f>SUM(ENERO:DICIEMBRE!V104)</f>
        <v>107</v>
      </c>
      <c r="W104" s="27">
        <f>SUM(ENERO:DICIEMBRE!W104)</f>
        <v>548</v>
      </c>
      <c r="X104" s="27">
        <f>SUM(ENERO:DICIEMBRE!X104)</f>
        <v>0</v>
      </c>
      <c r="Y104" s="27">
        <f>SUM(ENERO:DICIEMBRE!Y104)</f>
        <v>393</v>
      </c>
      <c r="Z104" s="27">
        <f>SUM(ENERO:DICIEMBRE!Z104)</f>
        <v>0</v>
      </c>
      <c r="AA104" s="27">
        <f>SUM(ENERO:DICIEMBRE!AA104)</f>
        <v>0</v>
      </c>
      <c r="AB104" s="27">
        <f>SUM(ENERO:DICIEMBRE!AB104)</f>
        <v>41</v>
      </c>
      <c r="AC104" s="27">
        <f>SUM(ENERO:DICIEMBRE!AC104)</f>
        <v>0</v>
      </c>
      <c r="AD104" s="27">
        <f>SUM(ENERO:DICIEMBRE!AD104)</f>
        <v>0</v>
      </c>
      <c r="AE104" s="27">
        <f>SUM(ENERO:DICIEMBRE!AE104)</f>
        <v>0</v>
      </c>
      <c r="AF104" s="27">
        <f>SUM(ENERO:DICIEMBRE!AF104)</f>
        <v>0</v>
      </c>
      <c r="AG104" s="27">
        <f>SUM(ENERO:DICIEMBRE!AG104)</f>
        <v>0</v>
      </c>
      <c r="AH104" s="27">
        <f>SUM(ENERO:DICIEMBRE!AH104)</f>
        <v>0</v>
      </c>
      <c r="AI104" s="27">
        <f>SUM(ENERO:DICIEMBRE!AI104)</f>
        <v>0</v>
      </c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27">
        <f>SUM(ENERO:DICIEMBRE!C105)</f>
        <v>0</v>
      </c>
      <c r="D105" s="27">
        <f>SUM(ENERO:DICIEMBRE!D105)</f>
        <v>0</v>
      </c>
      <c r="E105" s="27">
        <f>SUM(ENERO:DICIEMBRE!E105)</f>
        <v>0</v>
      </c>
      <c r="F105" s="108">
        <f t="shared" si="16"/>
        <v>0</v>
      </c>
      <c r="G105" s="27">
        <f>SUM(ENERO:DICIEMBRE!G105)</f>
        <v>0</v>
      </c>
      <c r="H105" s="27">
        <f>SUM(ENERO:DICIEMBRE!H105)</f>
        <v>0</v>
      </c>
      <c r="I105" s="27">
        <f>SUM(ENERO:DICIEMBRE!I105)</f>
        <v>0</v>
      </c>
      <c r="J105" s="108">
        <f t="shared" si="19"/>
        <v>1</v>
      </c>
      <c r="K105" s="27">
        <f>SUM(ENERO:DICIEMBRE!K105)</f>
        <v>1</v>
      </c>
      <c r="L105" s="27">
        <f>SUM(ENERO:DICIEMBRE!L105)</f>
        <v>0</v>
      </c>
      <c r="M105" s="27">
        <f>SUM(ENERO:DICIEMBRE!M105)</f>
        <v>0</v>
      </c>
      <c r="N105" s="108">
        <f t="shared" si="17"/>
        <v>0</v>
      </c>
      <c r="O105" s="27">
        <f>SUM(ENERO:DICIEMBRE!O105)</f>
        <v>0</v>
      </c>
      <c r="P105" s="27">
        <f>SUM(ENERO:DICIEMBRE!P105)</f>
        <v>0</v>
      </c>
      <c r="Q105" s="27">
        <f>SUM(ENERO:DICIEMBRE!Q105)</f>
        <v>0</v>
      </c>
      <c r="R105" s="27">
        <f>SUM(ENERO:DICIEMBRE!R105)</f>
        <v>0</v>
      </c>
      <c r="S105" s="27">
        <f>SUM(ENERO:DICIEMBRE!S105)</f>
        <v>0</v>
      </c>
      <c r="T105" s="27">
        <f>SUM(ENERO:DICIEMBRE!T105)</f>
        <v>0</v>
      </c>
      <c r="U105" s="27">
        <f>SUM(ENERO:DICIEMBRE!U105)</f>
        <v>0</v>
      </c>
      <c r="V105" s="27">
        <f>SUM(ENERO:DICIEMBRE!V105)</f>
        <v>0</v>
      </c>
      <c r="W105" s="27">
        <f>SUM(ENERO:DICIEMBRE!W105)</f>
        <v>0</v>
      </c>
      <c r="X105" s="27">
        <f>SUM(ENERO:DICIEMBRE!X105)</f>
        <v>0</v>
      </c>
      <c r="Y105" s="27">
        <f>SUM(ENERO:DICIEMBRE!Y105)</f>
        <v>0</v>
      </c>
      <c r="Z105" s="27">
        <f>SUM(ENERO:DICIEMBRE!Z105)</f>
        <v>0</v>
      </c>
      <c r="AA105" s="27">
        <f>SUM(ENERO:DICIEMBRE!AA105)</f>
        <v>0</v>
      </c>
      <c r="AB105" s="27">
        <f>SUM(ENERO:DICIEMBRE!AB105)</f>
        <v>0</v>
      </c>
      <c r="AC105" s="27">
        <f>SUM(ENERO:DICIEMBRE!AC105)</f>
        <v>0</v>
      </c>
      <c r="AD105" s="27">
        <f>SUM(ENERO:DICIEMBRE!AD105)</f>
        <v>0</v>
      </c>
      <c r="AE105" s="27">
        <f>SUM(ENERO:DICIEMBRE!AE105)</f>
        <v>0</v>
      </c>
      <c r="AF105" s="27">
        <f>SUM(ENERO:DICIEMBRE!AF105)</f>
        <v>0</v>
      </c>
      <c r="AG105" s="27">
        <f>SUM(ENERO:DICIEMBRE!AG105)</f>
        <v>0</v>
      </c>
      <c r="AH105" s="27">
        <f>SUM(ENERO:DICIEMBRE!AH105)</f>
        <v>0</v>
      </c>
      <c r="AI105" s="27">
        <f>SUM(ENERO:DICIEMBRE!AI105)</f>
        <v>0</v>
      </c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27">
        <f>SUM(ENERO:DICIEMBRE!C106)</f>
        <v>0</v>
      </c>
      <c r="D106" s="27">
        <f>SUM(ENERO:DICIEMBRE!D106)</f>
        <v>0</v>
      </c>
      <c r="E106" s="27">
        <f>SUM(ENERO:DICIEMBRE!E106)</f>
        <v>0</v>
      </c>
      <c r="F106" s="108">
        <f t="shared" si="16"/>
        <v>0</v>
      </c>
      <c r="G106" s="27">
        <f>SUM(ENERO:DICIEMBRE!G106)</f>
        <v>0</v>
      </c>
      <c r="H106" s="27">
        <f>SUM(ENERO:DICIEMBRE!H106)</f>
        <v>0</v>
      </c>
      <c r="I106" s="27">
        <f>SUM(ENERO:DICIEMBRE!I106)</f>
        <v>0</v>
      </c>
      <c r="J106" s="108">
        <f t="shared" si="19"/>
        <v>134</v>
      </c>
      <c r="K106" s="27">
        <f>SUM(ENERO:DICIEMBRE!K106)</f>
        <v>58</v>
      </c>
      <c r="L106" s="27">
        <f>SUM(ENERO:DICIEMBRE!L106)</f>
        <v>76</v>
      </c>
      <c r="M106" s="27">
        <f>SUM(ENERO:DICIEMBRE!M106)</f>
        <v>0</v>
      </c>
      <c r="N106" s="108">
        <f t="shared" si="17"/>
        <v>149</v>
      </c>
      <c r="O106" s="27">
        <f>SUM(ENERO:DICIEMBRE!O106)</f>
        <v>96</v>
      </c>
      <c r="P106" s="27">
        <f>SUM(ENERO:DICIEMBRE!P106)</f>
        <v>53</v>
      </c>
      <c r="Q106" s="27">
        <f>SUM(ENERO:DICIEMBRE!Q106)</f>
        <v>23</v>
      </c>
      <c r="R106" s="27">
        <f>SUM(ENERO:DICIEMBRE!R106)</f>
        <v>27</v>
      </c>
      <c r="S106" s="27">
        <f>SUM(ENERO:DICIEMBRE!S106)</f>
        <v>36</v>
      </c>
      <c r="T106" s="27">
        <f>SUM(ENERO:DICIEMBRE!T106)</f>
        <v>45</v>
      </c>
      <c r="U106" s="27">
        <f>SUM(ENERO:DICIEMBRE!U106)</f>
        <v>0</v>
      </c>
      <c r="V106" s="27">
        <f>SUM(ENERO:DICIEMBRE!V106)</f>
        <v>0</v>
      </c>
      <c r="W106" s="27">
        <f>SUM(ENERO:DICIEMBRE!W106)</f>
        <v>224</v>
      </c>
      <c r="X106" s="27">
        <f>SUM(ENERO:DICIEMBRE!X106)</f>
        <v>102</v>
      </c>
      <c r="Y106" s="27">
        <f>SUM(ENERO:DICIEMBRE!Y106)</f>
        <v>44</v>
      </c>
      <c r="Z106" s="27">
        <f>SUM(ENERO:DICIEMBRE!Z106)</f>
        <v>0</v>
      </c>
      <c r="AA106" s="27">
        <f>SUM(ENERO:DICIEMBRE!AA106)</f>
        <v>0</v>
      </c>
      <c r="AB106" s="27">
        <f>SUM(ENERO:DICIEMBRE!AB106)</f>
        <v>37</v>
      </c>
      <c r="AC106" s="27">
        <f>SUM(ENERO:DICIEMBRE!AC106)</f>
        <v>0</v>
      </c>
      <c r="AD106" s="27">
        <f>SUM(ENERO:DICIEMBRE!AD106)</f>
        <v>0</v>
      </c>
      <c r="AE106" s="27">
        <f>SUM(ENERO:DICIEMBRE!AE106)</f>
        <v>0</v>
      </c>
      <c r="AF106" s="27">
        <f>SUM(ENERO:DICIEMBRE!AF106)</f>
        <v>0</v>
      </c>
      <c r="AG106" s="27">
        <f>SUM(ENERO:DICIEMBRE!AG106)</f>
        <v>0</v>
      </c>
      <c r="AH106" s="27">
        <f>SUM(ENERO:DICIEMBRE!AH106)</f>
        <v>0</v>
      </c>
      <c r="AI106" s="27">
        <f>SUM(ENERO:DICIEMBRE!AI106)</f>
        <v>0</v>
      </c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27">
        <f>SUM(ENERO:DICIEMBRE!C107)</f>
        <v>0</v>
      </c>
      <c r="D107" s="27">
        <f>SUM(ENERO:DICIEMBRE!D107)</f>
        <v>0</v>
      </c>
      <c r="E107" s="27">
        <f>SUM(ENERO:DICIEMBRE!E107)</f>
        <v>0</v>
      </c>
      <c r="F107" s="108">
        <f t="shared" si="16"/>
        <v>0</v>
      </c>
      <c r="G107" s="27">
        <f>SUM(ENERO:DICIEMBRE!G107)</f>
        <v>0</v>
      </c>
      <c r="H107" s="27">
        <f>SUM(ENERO:DICIEMBRE!H107)</f>
        <v>0</v>
      </c>
      <c r="I107" s="27">
        <f>SUM(ENERO:DICIEMBRE!I107)</f>
        <v>0</v>
      </c>
      <c r="J107" s="108">
        <f t="shared" si="19"/>
        <v>203</v>
      </c>
      <c r="K107" s="27">
        <f>SUM(ENERO:DICIEMBRE!K107)</f>
        <v>86</v>
      </c>
      <c r="L107" s="27">
        <f>SUM(ENERO:DICIEMBRE!L107)</f>
        <v>116</v>
      </c>
      <c r="M107" s="27">
        <f>SUM(ENERO:DICIEMBRE!M107)</f>
        <v>1</v>
      </c>
      <c r="N107" s="108">
        <f t="shared" si="17"/>
        <v>221</v>
      </c>
      <c r="O107" s="27">
        <f>SUM(ENERO:DICIEMBRE!O107)</f>
        <v>0</v>
      </c>
      <c r="P107" s="27">
        <f>SUM(ENERO:DICIEMBRE!P107)</f>
        <v>221</v>
      </c>
      <c r="Q107" s="27">
        <f>SUM(ENERO:DICIEMBRE!Q107)</f>
        <v>0</v>
      </c>
      <c r="R107" s="27">
        <f>SUM(ENERO:DICIEMBRE!R107)</f>
        <v>93</v>
      </c>
      <c r="S107" s="27">
        <f>SUM(ENERO:DICIEMBRE!S107)</f>
        <v>0</v>
      </c>
      <c r="T107" s="27">
        <f>SUM(ENERO:DICIEMBRE!T107)</f>
        <v>173</v>
      </c>
      <c r="U107" s="27">
        <f>SUM(ENERO:DICIEMBRE!U107)</f>
        <v>42</v>
      </c>
      <c r="V107" s="27">
        <f>SUM(ENERO:DICIEMBRE!V107)</f>
        <v>245</v>
      </c>
      <c r="W107" s="27">
        <f>SUM(ENERO:DICIEMBRE!W107)</f>
        <v>4080</v>
      </c>
      <c r="X107" s="27">
        <f>SUM(ENERO:DICIEMBRE!X107)</f>
        <v>0</v>
      </c>
      <c r="Y107" s="27">
        <f>SUM(ENERO:DICIEMBRE!Y107)</f>
        <v>119</v>
      </c>
      <c r="Z107" s="27">
        <f>SUM(ENERO:DICIEMBRE!Z107)</f>
        <v>0</v>
      </c>
      <c r="AA107" s="27">
        <f>SUM(ENERO:DICIEMBRE!AA107)</f>
        <v>0</v>
      </c>
      <c r="AB107" s="27">
        <f>SUM(ENERO:DICIEMBRE!AB107)</f>
        <v>8</v>
      </c>
      <c r="AC107" s="27">
        <f>SUM(ENERO:DICIEMBRE!AC107)</f>
        <v>0</v>
      </c>
      <c r="AD107" s="27">
        <f>SUM(ENERO:DICIEMBRE!AD107)</f>
        <v>0</v>
      </c>
      <c r="AE107" s="27">
        <f>SUM(ENERO:DICIEMBRE!AE107)</f>
        <v>0</v>
      </c>
      <c r="AF107" s="27">
        <f>SUM(ENERO:DICIEMBRE!AF107)</f>
        <v>0</v>
      </c>
      <c r="AG107" s="27">
        <f>SUM(ENERO:DICIEMBRE!AG107)</f>
        <v>49</v>
      </c>
      <c r="AH107" s="27">
        <f>SUM(ENERO:DICIEMBRE!AH107)</f>
        <v>161</v>
      </c>
      <c r="AI107" s="27">
        <f>SUM(ENERO:DICIEMBRE!AI107)</f>
        <v>161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7">
        <f>SUM(ENERO:DICIEMBRE!C108)</f>
        <v>0</v>
      </c>
      <c r="D108" s="27">
        <f>SUM(ENERO:DICIEMBRE!D108)</f>
        <v>0</v>
      </c>
      <c r="E108" s="27">
        <f>SUM(ENERO:DICIEMBRE!E108)</f>
        <v>0</v>
      </c>
      <c r="F108" s="117">
        <f t="shared" si="16"/>
        <v>0</v>
      </c>
      <c r="G108" s="27">
        <f>SUM(ENERO:DICIEMBRE!G108)</f>
        <v>0</v>
      </c>
      <c r="H108" s="27">
        <f>SUM(ENERO:DICIEMBRE!H108)</f>
        <v>0</v>
      </c>
      <c r="I108" s="27">
        <f>SUM(ENERO:DICIEMBRE!I108)</f>
        <v>0</v>
      </c>
      <c r="J108" s="117">
        <f t="shared" si="19"/>
        <v>690</v>
      </c>
      <c r="K108" s="27">
        <f>SUM(ENERO:DICIEMBRE!K108)</f>
        <v>508</v>
      </c>
      <c r="L108" s="27">
        <f>SUM(ENERO:DICIEMBRE!L108)</f>
        <v>182</v>
      </c>
      <c r="M108" s="27">
        <f>SUM(ENERO:DICIEMBRE!M108)</f>
        <v>0</v>
      </c>
      <c r="N108" s="108">
        <f t="shared" si="17"/>
        <v>699</v>
      </c>
      <c r="O108" s="27">
        <f>SUM(ENERO:DICIEMBRE!O108)</f>
        <v>698</v>
      </c>
      <c r="P108" s="27">
        <f>SUM(ENERO:DICIEMBRE!P108)</f>
        <v>1</v>
      </c>
      <c r="Q108" s="27">
        <f>SUM(ENERO:DICIEMBRE!Q108)</f>
        <v>60</v>
      </c>
      <c r="R108" s="27">
        <f>SUM(ENERO:DICIEMBRE!R108)</f>
        <v>97</v>
      </c>
      <c r="S108" s="27">
        <f>SUM(ENERO:DICIEMBRE!S108)</f>
        <v>519</v>
      </c>
      <c r="T108" s="27">
        <f>SUM(ENERO:DICIEMBRE!T108)</f>
        <v>13</v>
      </c>
      <c r="U108" s="27">
        <f>SUM(ENERO:DICIEMBRE!U108)</f>
        <v>142</v>
      </c>
      <c r="V108" s="27">
        <f>SUM(ENERO:DICIEMBRE!V108)</f>
        <v>173</v>
      </c>
      <c r="W108" s="27">
        <f>SUM(ENERO:DICIEMBRE!W108)</f>
        <v>32</v>
      </c>
      <c r="X108" s="27">
        <f>SUM(ENERO:DICIEMBRE!X108)</f>
        <v>6</v>
      </c>
      <c r="Y108" s="27">
        <f>SUM(ENERO:DICIEMBRE!Y108)</f>
        <v>2</v>
      </c>
      <c r="Z108" s="27">
        <f>SUM(ENERO:DICIEMBRE!Z108)</f>
        <v>0</v>
      </c>
      <c r="AA108" s="27">
        <f>SUM(ENERO:DICIEMBRE!AA108)</f>
        <v>0</v>
      </c>
      <c r="AB108" s="27">
        <f>SUM(ENERO:DICIEMBRE!AB108)</f>
        <v>63</v>
      </c>
      <c r="AC108" s="27">
        <f>SUM(ENERO:DICIEMBRE!AC108)</f>
        <v>0</v>
      </c>
      <c r="AD108" s="27">
        <f>SUM(ENERO:DICIEMBRE!AD108)</f>
        <v>0</v>
      </c>
      <c r="AE108" s="27">
        <f>SUM(ENERO:DICIEMBRE!AE108)</f>
        <v>0</v>
      </c>
      <c r="AF108" s="27">
        <f>SUM(ENERO:DICIEMBRE!AF108)</f>
        <v>0</v>
      </c>
      <c r="AG108" s="27">
        <f>SUM(ENERO:DICIEMBRE!AG108)</f>
        <v>0</v>
      </c>
      <c r="AH108" s="27">
        <f>SUM(ENERO:DICIEMBRE!AH108)</f>
        <v>0</v>
      </c>
      <c r="AI108" s="27">
        <f>SUM(ENERO:DICIEMBRE!AI108)</f>
        <v>0</v>
      </c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115">
        <f t="shared" si="18"/>
        <v>0</v>
      </c>
      <c r="C109" s="27">
        <f>SUM(ENERO:DICIEMBRE!C109)</f>
        <v>0</v>
      </c>
      <c r="D109" s="27">
        <f>SUM(ENERO:DICIEMBRE!D109)</f>
        <v>0</v>
      </c>
      <c r="E109" s="27">
        <f>SUM(ENERO:DICIEMBRE!E109)</f>
        <v>0</v>
      </c>
      <c r="F109" s="115">
        <f t="shared" si="16"/>
        <v>0</v>
      </c>
      <c r="G109" s="27">
        <f>SUM(ENERO:DICIEMBRE!G109)</f>
        <v>0</v>
      </c>
      <c r="H109" s="27">
        <f>SUM(ENERO:DICIEMBRE!H109)</f>
        <v>0</v>
      </c>
      <c r="I109" s="27">
        <f>SUM(ENERO:DICIEMBRE!I109)</f>
        <v>0</v>
      </c>
      <c r="J109" s="115">
        <f t="shared" si="19"/>
        <v>1448</v>
      </c>
      <c r="K109" s="27">
        <f>SUM(ENERO:DICIEMBRE!K109)</f>
        <v>1124</v>
      </c>
      <c r="L109" s="27">
        <f>SUM(ENERO:DICIEMBRE!L109)</f>
        <v>324</v>
      </c>
      <c r="M109" s="27">
        <f>SUM(ENERO:DICIEMBRE!M109)</f>
        <v>0</v>
      </c>
      <c r="N109" s="108">
        <f t="shared" si="17"/>
        <v>1485</v>
      </c>
      <c r="O109" s="27">
        <f>SUM(ENERO:DICIEMBRE!O109)</f>
        <v>1</v>
      </c>
      <c r="P109" s="27">
        <f>SUM(ENERO:DICIEMBRE!P109)</f>
        <v>1484</v>
      </c>
      <c r="Q109" s="27">
        <f>SUM(ENERO:DICIEMBRE!Q109)</f>
        <v>0</v>
      </c>
      <c r="R109" s="27">
        <f>SUM(ENERO:DICIEMBRE!R109)</f>
        <v>79</v>
      </c>
      <c r="S109" s="27">
        <f>SUM(ENERO:DICIEMBRE!S109)</f>
        <v>1</v>
      </c>
      <c r="T109" s="27">
        <f>SUM(ENERO:DICIEMBRE!T109)</f>
        <v>788</v>
      </c>
      <c r="U109" s="27">
        <f>SUM(ENERO:DICIEMBRE!U109)</f>
        <v>4</v>
      </c>
      <c r="V109" s="27">
        <f>SUM(ENERO:DICIEMBRE!V109)</f>
        <v>9</v>
      </c>
      <c r="W109" s="27">
        <f>SUM(ENERO:DICIEMBRE!W109)</f>
        <v>968</v>
      </c>
      <c r="X109" s="27">
        <f>SUM(ENERO:DICIEMBRE!X109)</f>
        <v>0</v>
      </c>
      <c r="Y109" s="27">
        <f>SUM(ENERO:DICIEMBRE!Y109)</f>
        <v>242</v>
      </c>
      <c r="Z109" s="27">
        <f>SUM(ENERO:DICIEMBRE!Z109)</f>
        <v>0</v>
      </c>
      <c r="AA109" s="27">
        <f>SUM(ENERO:DICIEMBRE!AA109)</f>
        <v>0</v>
      </c>
      <c r="AB109" s="27">
        <f>SUM(ENERO:DICIEMBRE!AB109)</f>
        <v>279</v>
      </c>
      <c r="AC109" s="27">
        <f>SUM(ENERO:DICIEMBRE!AC109)</f>
        <v>0</v>
      </c>
      <c r="AD109" s="27">
        <f>SUM(ENERO:DICIEMBRE!AD109)</f>
        <v>0</v>
      </c>
      <c r="AE109" s="27">
        <f>SUM(ENERO:DICIEMBRE!AE109)</f>
        <v>0</v>
      </c>
      <c r="AF109" s="27">
        <f>SUM(ENERO:DICIEMBRE!AF109)</f>
        <v>0</v>
      </c>
      <c r="AG109" s="27">
        <f>SUM(ENERO:DICIEMBRE!AG109)</f>
        <v>0</v>
      </c>
      <c r="AH109" s="27">
        <f>SUM(ENERO:DICIEMBRE!AH109)</f>
        <v>0</v>
      </c>
      <c r="AI109" s="27">
        <f>SUM(ENERO:DICIEMBRE!AI109)</f>
        <v>0</v>
      </c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27">
        <f>SUM(ENERO:DICIEMBRE!C110)</f>
        <v>0</v>
      </c>
      <c r="D110" s="27">
        <f>SUM(ENERO:DICIEMBRE!D110)</f>
        <v>0</v>
      </c>
      <c r="E110" s="27">
        <f>SUM(ENERO:DICIEMBRE!E110)</f>
        <v>0</v>
      </c>
      <c r="F110" s="108">
        <f t="shared" si="16"/>
        <v>0</v>
      </c>
      <c r="G110" s="27">
        <f>SUM(ENERO:DICIEMBRE!G110)</f>
        <v>0</v>
      </c>
      <c r="H110" s="27">
        <f>SUM(ENERO:DICIEMBRE!H110)</f>
        <v>0</v>
      </c>
      <c r="I110" s="27">
        <f>SUM(ENERO:DICIEMBRE!I110)</f>
        <v>0</v>
      </c>
      <c r="J110" s="108">
        <f t="shared" si="19"/>
        <v>0</v>
      </c>
      <c r="K110" s="27">
        <f>SUM(ENERO:DICIEMBRE!K110)</f>
        <v>0</v>
      </c>
      <c r="L110" s="27">
        <f>SUM(ENERO:DICIEMBRE!L110)</f>
        <v>0</v>
      </c>
      <c r="M110" s="27">
        <f>SUM(ENERO:DICIEMBRE!M110)</f>
        <v>0</v>
      </c>
      <c r="N110" s="108">
        <f t="shared" si="17"/>
        <v>0</v>
      </c>
      <c r="O110" s="27">
        <f>SUM(ENERO:DICIEMBRE!O110)</f>
        <v>0</v>
      </c>
      <c r="P110" s="27">
        <f>SUM(ENERO:DICIEMBRE!P110)</f>
        <v>0</v>
      </c>
      <c r="Q110" s="27">
        <f>SUM(ENERO:DICIEMBRE!Q110)</f>
        <v>0</v>
      </c>
      <c r="R110" s="27">
        <f>SUM(ENERO:DICIEMBRE!R110)</f>
        <v>0</v>
      </c>
      <c r="S110" s="27">
        <f>SUM(ENERO:DICIEMBRE!S110)</f>
        <v>0</v>
      </c>
      <c r="T110" s="27">
        <f>SUM(ENERO:DICIEMBRE!T110)</f>
        <v>0</v>
      </c>
      <c r="U110" s="27">
        <f>SUM(ENERO:DICIEMBRE!U110)</f>
        <v>0</v>
      </c>
      <c r="V110" s="27">
        <f>SUM(ENERO:DICIEMBRE!V110)</f>
        <v>0</v>
      </c>
      <c r="W110" s="27">
        <f>SUM(ENERO:DICIEMBRE!W110)</f>
        <v>0</v>
      </c>
      <c r="X110" s="27">
        <f>SUM(ENERO:DICIEMBRE!X110)</f>
        <v>0</v>
      </c>
      <c r="Y110" s="27">
        <f>SUM(ENERO:DICIEMBRE!Y110)</f>
        <v>0</v>
      </c>
      <c r="Z110" s="27">
        <f>SUM(ENERO:DICIEMBRE!Z110)</f>
        <v>0</v>
      </c>
      <c r="AA110" s="27">
        <f>SUM(ENERO:DICIEMBRE!AA110)</f>
        <v>0</v>
      </c>
      <c r="AB110" s="27">
        <f>SUM(ENERO:DICIEMBRE!AB110)</f>
        <v>0</v>
      </c>
      <c r="AC110" s="27">
        <f>SUM(ENERO:DICIEMBRE!AC110)</f>
        <v>0</v>
      </c>
      <c r="AD110" s="27">
        <f>SUM(ENERO:DICIEMBRE!AD110)</f>
        <v>0</v>
      </c>
      <c r="AE110" s="27">
        <f>SUM(ENERO:DICIEMBRE!AE110)</f>
        <v>0</v>
      </c>
      <c r="AF110" s="27">
        <f>SUM(ENERO:DICIEMBRE!AF110)</f>
        <v>0</v>
      </c>
      <c r="AG110" s="27">
        <f>SUM(ENERO:DICIEMBRE!AG110)</f>
        <v>0</v>
      </c>
      <c r="AH110" s="27">
        <f>SUM(ENERO:DICIEMBRE!AH110)</f>
        <v>0</v>
      </c>
      <c r="AI110" s="27">
        <f>SUM(ENERO:DICIEMBRE!AI110)</f>
        <v>0</v>
      </c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115">
        <f t="shared" si="18"/>
        <v>0</v>
      </c>
      <c r="C111" s="27">
        <f>SUM(ENERO:DICIEMBRE!C111)</f>
        <v>0</v>
      </c>
      <c r="D111" s="27">
        <f>SUM(ENERO:DICIEMBRE!D111)</f>
        <v>0</v>
      </c>
      <c r="E111" s="27">
        <f>SUM(ENERO:DICIEMBRE!E111)</f>
        <v>0</v>
      </c>
      <c r="F111" s="115">
        <f t="shared" si="16"/>
        <v>0</v>
      </c>
      <c r="G111" s="27">
        <f>SUM(ENERO:DICIEMBRE!G111)</f>
        <v>0</v>
      </c>
      <c r="H111" s="27">
        <f>SUM(ENERO:DICIEMBRE!H111)</f>
        <v>0</v>
      </c>
      <c r="I111" s="27">
        <f>SUM(ENERO:DICIEMBRE!I111)</f>
        <v>0</v>
      </c>
      <c r="J111" s="115">
        <f t="shared" si="19"/>
        <v>0</v>
      </c>
      <c r="K111" s="27">
        <f>SUM(ENERO:DICIEMBRE!K111)</f>
        <v>0</v>
      </c>
      <c r="L111" s="27">
        <f>SUM(ENERO:DICIEMBRE!L111)</f>
        <v>0</v>
      </c>
      <c r="M111" s="27">
        <f>SUM(ENERO:DICIEMBRE!M111)</f>
        <v>0</v>
      </c>
      <c r="N111" s="108">
        <f t="shared" si="17"/>
        <v>0</v>
      </c>
      <c r="O111" s="27">
        <f>SUM(ENERO:DICIEMBRE!O111)</f>
        <v>0</v>
      </c>
      <c r="P111" s="27">
        <f>SUM(ENERO:DICIEMBRE!P111)</f>
        <v>0</v>
      </c>
      <c r="Q111" s="27">
        <f>SUM(ENERO:DICIEMBRE!Q111)</f>
        <v>0</v>
      </c>
      <c r="R111" s="27">
        <f>SUM(ENERO:DICIEMBRE!R111)</f>
        <v>0</v>
      </c>
      <c r="S111" s="27">
        <f>SUM(ENERO:DICIEMBRE!S111)</f>
        <v>0</v>
      </c>
      <c r="T111" s="27">
        <f>SUM(ENERO:DICIEMBRE!T111)</f>
        <v>0</v>
      </c>
      <c r="U111" s="27">
        <f>SUM(ENERO:DICIEMBRE!U111)</f>
        <v>0</v>
      </c>
      <c r="V111" s="27">
        <f>SUM(ENERO:DICIEMBRE!V111)</f>
        <v>0</v>
      </c>
      <c r="W111" s="27">
        <f>SUM(ENERO:DICIEMBRE!W111)</f>
        <v>0</v>
      </c>
      <c r="X111" s="27">
        <f>SUM(ENERO:DICIEMBRE!X111)</f>
        <v>0</v>
      </c>
      <c r="Y111" s="27">
        <f>SUM(ENERO:DICIEMBRE!Y111)</f>
        <v>0</v>
      </c>
      <c r="Z111" s="27">
        <f>SUM(ENERO:DICIEMBRE!Z111)</f>
        <v>0</v>
      </c>
      <c r="AA111" s="27">
        <f>SUM(ENERO:DICIEMBRE!AA111)</f>
        <v>0</v>
      </c>
      <c r="AB111" s="27">
        <f>SUM(ENERO:DICIEMBRE!AB111)</f>
        <v>0</v>
      </c>
      <c r="AC111" s="27">
        <f>SUM(ENERO:DICIEMBRE!AC111)</f>
        <v>0</v>
      </c>
      <c r="AD111" s="27">
        <f>SUM(ENERO:DICIEMBRE!AD111)</f>
        <v>0</v>
      </c>
      <c r="AE111" s="27">
        <f>SUM(ENERO:DICIEMBRE!AE111)</f>
        <v>0</v>
      </c>
      <c r="AF111" s="27">
        <f>SUM(ENERO:DICIEMBRE!AF111)</f>
        <v>0</v>
      </c>
      <c r="AG111" s="27">
        <f>SUM(ENERO:DICIEMBRE!AG111)</f>
        <v>0</v>
      </c>
      <c r="AH111" s="27">
        <f>SUM(ENERO:DICIEMBRE!AH111)</f>
        <v>0</v>
      </c>
      <c r="AI111" s="27">
        <f>SUM(ENERO:DICIEMBRE!AI111)</f>
        <v>0</v>
      </c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27">
        <f>SUM(ENERO:DICIEMBRE!C112)</f>
        <v>0</v>
      </c>
      <c r="D112" s="27">
        <f>SUM(ENERO:DICIEMBRE!D112)</f>
        <v>0</v>
      </c>
      <c r="E112" s="27">
        <f>SUM(ENERO:DICIEMBRE!E112)</f>
        <v>0</v>
      </c>
      <c r="F112" s="108">
        <f t="shared" si="16"/>
        <v>0</v>
      </c>
      <c r="G112" s="27">
        <f>SUM(ENERO:DICIEMBRE!G112)</f>
        <v>0</v>
      </c>
      <c r="H112" s="27">
        <f>SUM(ENERO:DICIEMBRE!H112)</f>
        <v>0</v>
      </c>
      <c r="I112" s="27">
        <f>SUM(ENERO:DICIEMBRE!I112)</f>
        <v>0</v>
      </c>
      <c r="J112" s="108">
        <f t="shared" si="19"/>
        <v>0</v>
      </c>
      <c r="K112" s="27">
        <f>SUM(ENERO:DICIEMBRE!K112)</f>
        <v>0</v>
      </c>
      <c r="L112" s="27">
        <f>SUM(ENERO:DICIEMBRE!L112)</f>
        <v>0</v>
      </c>
      <c r="M112" s="27">
        <f>SUM(ENERO:DICIEMBRE!M112)</f>
        <v>0</v>
      </c>
      <c r="N112" s="108">
        <f t="shared" si="17"/>
        <v>0</v>
      </c>
      <c r="O112" s="27">
        <f>SUM(ENERO:DICIEMBRE!O112)</f>
        <v>0</v>
      </c>
      <c r="P112" s="27">
        <f>SUM(ENERO:DICIEMBRE!P112)</f>
        <v>0</v>
      </c>
      <c r="Q112" s="27">
        <f>SUM(ENERO:DICIEMBRE!Q112)</f>
        <v>0</v>
      </c>
      <c r="R112" s="27">
        <f>SUM(ENERO:DICIEMBRE!R112)</f>
        <v>0</v>
      </c>
      <c r="S112" s="27">
        <f>SUM(ENERO:DICIEMBRE!S112)</f>
        <v>0</v>
      </c>
      <c r="T112" s="27">
        <f>SUM(ENERO:DICIEMBRE!T112)</f>
        <v>0</v>
      </c>
      <c r="U112" s="27">
        <f>SUM(ENERO:DICIEMBRE!U112)</f>
        <v>0</v>
      </c>
      <c r="V112" s="27">
        <f>SUM(ENERO:DICIEMBRE!V112)</f>
        <v>0</v>
      </c>
      <c r="W112" s="27">
        <f>SUM(ENERO:DICIEMBRE!W112)</f>
        <v>0</v>
      </c>
      <c r="X112" s="27">
        <f>SUM(ENERO:DICIEMBRE!X112)</f>
        <v>0</v>
      </c>
      <c r="Y112" s="27">
        <f>SUM(ENERO:DICIEMBRE!Y112)</f>
        <v>0</v>
      </c>
      <c r="Z112" s="27">
        <f>SUM(ENERO:DICIEMBRE!Z112)</f>
        <v>0</v>
      </c>
      <c r="AA112" s="27">
        <f>SUM(ENERO:DICIEMBRE!AA112)</f>
        <v>0</v>
      </c>
      <c r="AB112" s="27">
        <f>SUM(ENERO:DICIEMBRE!AB112)</f>
        <v>0</v>
      </c>
      <c r="AC112" s="27">
        <f>SUM(ENERO:DICIEMBRE!AC112)</f>
        <v>0</v>
      </c>
      <c r="AD112" s="27">
        <f>SUM(ENERO:DICIEMBRE!AD112)</f>
        <v>0</v>
      </c>
      <c r="AE112" s="27">
        <f>SUM(ENERO:DICIEMBRE!AE112)</f>
        <v>0</v>
      </c>
      <c r="AF112" s="27">
        <f>SUM(ENERO:DICIEMBRE!AF112)</f>
        <v>0</v>
      </c>
      <c r="AG112" s="27">
        <f>SUM(ENERO:DICIEMBRE!AG112)</f>
        <v>0</v>
      </c>
      <c r="AH112" s="27">
        <f>SUM(ENERO:DICIEMBRE!AH112)</f>
        <v>0</v>
      </c>
      <c r="AI112" s="27">
        <f>SUM(ENERO:DICIEMBRE!AI112)</f>
        <v>0</v>
      </c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27">
        <f>SUM(ENERO:DICIEMBRE!C113)</f>
        <v>0</v>
      </c>
      <c r="D113" s="27">
        <f>SUM(ENERO:DICIEMBRE!D113)</f>
        <v>0</v>
      </c>
      <c r="E113" s="27">
        <f>SUM(ENERO:DICIEMBRE!E113)</f>
        <v>0</v>
      </c>
      <c r="F113" s="108">
        <f t="shared" si="16"/>
        <v>0</v>
      </c>
      <c r="G113" s="27">
        <f>SUM(ENERO:DICIEMBRE!G113)</f>
        <v>0</v>
      </c>
      <c r="H113" s="27">
        <f>SUM(ENERO:DICIEMBRE!H113)</f>
        <v>0</v>
      </c>
      <c r="I113" s="27">
        <f>SUM(ENERO:DICIEMBRE!I113)</f>
        <v>0</v>
      </c>
      <c r="J113" s="108">
        <f t="shared" si="19"/>
        <v>0</v>
      </c>
      <c r="K113" s="27">
        <f>SUM(ENERO:DICIEMBRE!K113)</f>
        <v>0</v>
      </c>
      <c r="L113" s="27">
        <f>SUM(ENERO:DICIEMBRE!L113)</f>
        <v>0</v>
      </c>
      <c r="M113" s="27">
        <f>SUM(ENERO:DICIEMBRE!M113)</f>
        <v>0</v>
      </c>
      <c r="N113" s="108">
        <f t="shared" si="17"/>
        <v>0</v>
      </c>
      <c r="O113" s="27">
        <f>SUM(ENERO:DICIEMBRE!O113)</f>
        <v>0</v>
      </c>
      <c r="P113" s="27">
        <f>SUM(ENERO:DICIEMBRE!P113)</f>
        <v>0</v>
      </c>
      <c r="Q113" s="27">
        <f>SUM(ENERO:DICIEMBRE!Q113)</f>
        <v>0</v>
      </c>
      <c r="R113" s="27">
        <f>SUM(ENERO:DICIEMBRE!R113)</f>
        <v>0</v>
      </c>
      <c r="S113" s="27">
        <f>SUM(ENERO:DICIEMBRE!S113)</f>
        <v>0</v>
      </c>
      <c r="T113" s="27">
        <f>SUM(ENERO:DICIEMBRE!T113)</f>
        <v>0</v>
      </c>
      <c r="U113" s="27">
        <f>SUM(ENERO:DICIEMBRE!U113)</f>
        <v>0</v>
      </c>
      <c r="V113" s="27">
        <f>SUM(ENERO:DICIEMBRE!V113)</f>
        <v>0</v>
      </c>
      <c r="W113" s="27">
        <f>SUM(ENERO:DICIEMBRE!W113)</f>
        <v>0</v>
      </c>
      <c r="X113" s="27">
        <f>SUM(ENERO:DICIEMBRE!X113)</f>
        <v>0</v>
      </c>
      <c r="Y113" s="27">
        <f>SUM(ENERO:DICIEMBRE!Y113)</f>
        <v>0</v>
      </c>
      <c r="Z113" s="27">
        <f>SUM(ENERO:DICIEMBRE!Z113)</f>
        <v>0</v>
      </c>
      <c r="AA113" s="27">
        <f>SUM(ENERO:DICIEMBRE!AA113)</f>
        <v>0</v>
      </c>
      <c r="AB113" s="27">
        <f>SUM(ENERO:DICIEMBRE!AB113)</f>
        <v>0</v>
      </c>
      <c r="AC113" s="27">
        <f>SUM(ENERO:DICIEMBRE!AC113)</f>
        <v>0</v>
      </c>
      <c r="AD113" s="27">
        <f>SUM(ENERO:DICIEMBRE!AD113)</f>
        <v>0</v>
      </c>
      <c r="AE113" s="27">
        <f>SUM(ENERO:DICIEMBRE!AE113)</f>
        <v>0</v>
      </c>
      <c r="AF113" s="27">
        <f>SUM(ENERO:DICIEMBRE!AF113)</f>
        <v>0</v>
      </c>
      <c r="AG113" s="27">
        <f>SUM(ENERO:DICIEMBRE!AG113)</f>
        <v>0</v>
      </c>
      <c r="AH113" s="27">
        <f>SUM(ENERO:DICIEMBRE!AH113)</f>
        <v>0</v>
      </c>
      <c r="AI113" s="27">
        <f>SUM(ENERO:DICIEMBRE!AI113)</f>
        <v>0</v>
      </c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115">
        <f t="shared" si="18"/>
        <v>0</v>
      </c>
      <c r="C114" s="27">
        <f>SUM(ENERO:DICIEMBRE!C114)</f>
        <v>0</v>
      </c>
      <c r="D114" s="27">
        <f>SUM(ENERO:DICIEMBRE!D114)</f>
        <v>0</v>
      </c>
      <c r="E114" s="27">
        <f>SUM(ENERO:DICIEMBRE!E114)</f>
        <v>0</v>
      </c>
      <c r="F114" s="115">
        <f t="shared" si="16"/>
        <v>0</v>
      </c>
      <c r="G114" s="27">
        <f>SUM(ENERO:DICIEMBRE!G114)</f>
        <v>0</v>
      </c>
      <c r="H114" s="27">
        <f>SUM(ENERO:DICIEMBRE!H114)</f>
        <v>0</v>
      </c>
      <c r="I114" s="27">
        <f>SUM(ENERO:DICIEMBRE!I114)</f>
        <v>0</v>
      </c>
      <c r="J114" s="115">
        <f t="shared" si="19"/>
        <v>0</v>
      </c>
      <c r="K114" s="27">
        <f>SUM(ENERO:DICIEMBRE!K114)</f>
        <v>0</v>
      </c>
      <c r="L114" s="27">
        <f>SUM(ENERO:DICIEMBRE!L114)</f>
        <v>0</v>
      </c>
      <c r="M114" s="27">
        <f>SUM(ENERO:DICIEMBRE!M114)</f>
        <v>0</v>
      </c>
      <c r="N114" s="108">
        <f t="shared" si="17"/>
        <v>0</v>
      </c>
      <c r="O114" s="27">
        <f>SUM(ENERO:DICIEMBRE!O114)</f>
        <v>0</v>
      </c>
      <c r="P114" s="27">
        <f>SUM(ENERO:DICIEMBRE!P114)</f>
        <v>0</v>
      </c>
      <c r="Q114" s="27">
        <f>SUM(ENERO:DICIEMBRE!Q114)</f>
        <v>0</v>
      </c>
      <c r="R114" s="27">
        <f>SUM(ENERO:DICIEMBRE!R114)</f>
        <v>0</v>
      </c>
      <c r="S114" s="27">
        <f>SUM(ENERO:DICIEMBRE!S114)</f>
        <v>0</v>
      </c>
      <c r="T114" s="27">
        <f>SUM(ENERO:DICIEMBRE!T114)</f>
        <v>0</v>
      </c>
      <c r="U114" s="27">
        <f>SUM(ENERO:DICIEMBRE!U114)</f>
        <v>0</v>
      </c>
      <c r="V114" s="27">
        <f>SUM(ENERO:DICIEMBRE!V114)</f>
        <v>0</v>
      </c>
      <c r="W114" s="27">
        <f>SUM(ENERO:DICIEMBRE!W114)</f>
        <v>0</v>
      </c>
      <c r="X114" s="27">
        <f>SUM(ENERO:DICIEMBRE!X114)</f>
        <v>0</v>
      </c>
      <c r="Y114" s="27">
        <f>SUM(ENERO:DICIEMBRE!Y114)</f>
        <v>0</v>
      </c>
      <c r="Z114" s="27">
        <f>SUM(ENERO:DICIEMBRE!Z114)</f>
        <v>0</v>
      </c>
      <c r="AA114" s="27">
        <f>SUM(ENERO:DICIEMBRE!AA114)</f>
        <v>0</v>
      </c>
      <c r="AB114" s="27">
        <f>SUM(ENERO:DICIEMBRE!AB114)</f>
        <v>0</v>
      </c>
      <c r="AC114" s="27">
        <f>SUM(ENERO:DICIEMBRE!AC114)</f>
        <v>0</v>
      </c>
      <c r="AD114" s="27">
        <f>SUM(ENERO:DICIEMBRE!AD114)</f>
        <v>0</v>
      </c>
      <c r="AE114" s="27">
        <f>SUM(ENERO:DICIEMBRE!AE114)</f>
        <v>0</v>
      </c>
      <c r="AF114" s="27">
        <f>SUM(ENERO:DICIEMBRE!AF114)</f>
        <v>0</v>
      </c>
      <c r="AG114" s="27">
        <f>SUM(ENERO:DICIEMBRE!AG114)</f>
        <v>0</v>
      </c>
      <c r="AH114" s="27">
        <f>SUM(ENERO:DICIEMBRE!AH114)</f>
        <v>0</v>
      </c>
      <c r="AI114" s="27">
        <f>SUM(ENERO:DICIEMBRE!AI114)</f>
        <v>0</v>
      </c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27">
        <f>SUM(ENERO:DICIEMBRE!C115)</f>
        <v>0</v>
      </c>
      <c r="D115" s="27">
        <f>SUM(ENERO:DICIEMBRE!D115)</f>
        <v>0</v>
      </c>
      <c r="E115" s="27">
        <f>SUM(ENERO:DICIEMBRE!E115)</f>
        <v>0</v>
      </c>
      <c r="F115" s="108">
        <f t="shared" si="16"/>
        <v>0</v>
      </c>
      <c r="G115" s="27">
        <f>SUM(ENERO:DICIEMBRE!G115)</f>
        <v>0</v>
      </c>
      <c r="H115" s="27">
        <f>SUM(ENERO:DICIEMBRE!H115)</f>
        <v>0</v>
      </c>
      <c r="I115" s="27">
        <f>SUM(ENERO:DICIEMBRE!I115)</f>
        <v>0</v>
      </c>
      <c r="J115" s="108">
        <f t="shared" si="19"/>
        <v>139</v>
      </c>
      <c r="K115" s="27">
        <f>SUM(ENERO:DICIEMBRE!K115)</f>
        <v>81</v>
      </c>
      <c r="L115" s="27">
        <f>SUM(ENERO:DICIEMBRE!L115)</f>
        <v>58</v>
      </c>
      <c r="M115" s="27">
        <f>SUM(ENERO:DICIEMBRE!M115)</f>
        <v>0</v>
      </c>
      <c r="N115" s="108">
        <f t="shared" si="17"/>
        <v>150</v>
      </c>
      <c r="O115" s="27">
        <f>SUM(ENERO:DICIEMBRE!O115)</f>
        <v>1</v>
      </c>
      <c r="P115" s="27">
        <f>SUM(ENERO:DICIEMBRE!P115)</f>
        <v>149</v>
      </c>
      <c r="Q115" s="27">
        <f>SUM(ENERO:DICIEMBRE!Q115)</f>
        <v>0</v>
      </c>
      <c r="R115" s="27">
        <f>SUM(ENERO:DICIEMBRE!R115)</f>
        <v>19</v>
      </c>
      <c r="S115" s="27">
        <f>SUM(ENERO:DICIEMBRE!S115)</f>
        <v>0</v>
      </c>
      <c r="T115" s="27">
        <f>SUM(ENERO:DICIEMBRE!T115)</f>
        <v>146</v>
      </c>
      <c r="U115" s="27">
        <f>SUM(ENERO:DICIEMBRE!U115)</f>
        <v>0</v>
      </c>
      <c r="V115" s="27">
        <f>SUM(ENERO:DICIEMBRE!V115)</f>
        <v>0</v>
      </c>
      <c r="W115" s="27">
        <f>SUM(ENERO:DICIEMBRE!W115)</f>
        <v>3</v>
      </c>
      <c r="X115" s="27">
        <f>SUM(ENERO:DICIEMBRE!X115)</f>
        <v>0</v>
      </c>
      <c r="Y115" s="27">
        <f>SUM(ENERO:DICIEMBRE!Y115)</f>
        <v>52</v>
      </c>
      <c r="Z115" s="27">
        <f>SUM(ENERO:DICIEMBRE!Z115)</f>
        <v>0</v>
      </c>
      <c r="AA115" s="27">
        <f>SUM(ENERO:DICIEMBRE!AA115)</f>
        <v>0</v>
      </c>
      <c r="AB115" s="27">
        <f>SUM(ENERO:DICIEMBRE!AB115)</f>
        <v>6</v>
      </c>
      <c r="AC115" s="27">
        <f>SUM(ENERO:DICIEMBRE!AC115)</f>
        <v>0</v>
      </c>
      <c r="AD115" s="27">
        <f>SUM(ENERO:DICIEMBRE!AD115)</f>
        <v>0</v>
      </c>
      <c r="AE115" s="27">
        <f>SUM(ENERO:DICIEMBRE!AE115)</f>
        <v>0</v>
      </c>
      <c r="AF115" s="27">
        <f>SUM(ENERO:DICIEMBRE!AF115)</f>
        <v>0</v>
      </c>
      <c r="AG115" s="27">
        <f>SUM(ENERO:DICIEMBRE!AG115)</f>
        <v>0</v>
      </c>
      <c r="AH115" s="27">
        <f>SUM(ENERO:DICIEMBRE!AH115)</f>
        <v>0</v>
      </c>
      <c r="AI115" s="27">
        <f>SUM(ENERO:DICIEMBRE!AI115)</f>
        <v>0</v>
      </c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27">
        <f>SUM(ENERO:DICIEMBRE!C116)</f>
        <v>0</v>
      </c>
      <c r="D116" s="27">
        <f>SUM(ENERO:DICIEMBRE!D116)</f>
        <v>0</v>
      </c>
      <c r="E116" s="27">
        <f>SUM(ENERO:DICIEMBRE!E116)</f>
        <v>0</v>
      </c>
      <c r="F116" s="104">
        <f t="shared" si="16"/>
        <v>0</v>
      </c>
      <c r="G116" s="27">
        <f>SUM(ENERO:DICIEMBRE!G116)</f>
        <v>0</v>
      </c>
      <c r="H116" s="27">
        <f>SUM(ENERO:DICIEMBRE!H116)</f>
        <v>0</v>
      </c>
      <c r="I116" s="27">
        <f>SUM(ENERO:DICIEMBRE!I116)</f>
        <v>0</v>
      </c>
      <c r="J116" s="104">
        <f t="shared" si="19"/>
        <v>37</v>
      </c>
      <c r="K116" s="27">
        <f>SUM(ENERO:DICIEMBRE!K116)</f>
        <v>30</v>
      </c>
      <c r="L116" s="27">
        <f>SUM(ENERO:DICIEMBRE!L116)</f>
        <v>7</v>
      </c>
      <c r="M116" s="27">
        <f>SUM(ENERO:DICIEMBRE!M116)</f>
        <v>0</v>
      </c>
      <c r="N116" s="108">
        <f t="shared" si="17"/>
        <v>40</v>
      </c>
      <c r="O116" s="27">
        <f>SUM(ENERO:DICIEMBRE!O116)</f>
        <v>0</v>
      </c>
      <c r="P116" s="27">
        <f>SUM(ENERO:DICIEMBRE!P116)</f>
        <v>40</v>
      </c>
      <c r="Q116" s="27">
        <f>SUM(ENERO:DICIEMBRE!Q116)</f>
        <v>0</v>
      </c>
      <c r="R116" s="27">
        <f>SUM(ENERO:DICIEMBRE!R116)</f>
        <v>7</v>
      </c>
      <c r="S116" s="27">
        <f>SUM(ENERO:DICIEMBRE!S116)</f>
        <v>0</v>
      </c>
      <c r="T116" s="27">
        <f>SUM(ENERO:DICIEMBRE!T116)</f>
        <v>11</v>
      </c>
      <c r="U116" s="27">
        <f>SUM(ENERO:DICIEMBRE!U116)</f>
        <v>12</v>
      </c>
      <c r="V116" s="27">
        <f>SUM(ENERO:DICIEMBRE!V116)</f>
        <v>20</v>
      </c>
      <c r="W116" s="27">
        <f>SUM(ENERO:DICIEMBRE!W116)</f>
        <v>0</v>
      </c>
      <c r="X116" s="27">
        <f>SUM(ENERO:DICIEMBRE!X116)</f>
        <v>0</v>
      </c>
      <c r="Y116" s="27">
        <f>SUM(ENERO:DICIEMBRE!Y116)</f>
        <v>10</v>
      </c>
      <c r="Z116" s="27">
        <f>SUM(ENERO:DICIEMBRE!Z116)</f>
        <v>0</v>
      </c>
      <c r="AA116" s="27">
        <f>SUM(ENERO:DICIEMBRE!AA116)</f>
        <v>0</v>
      </c>
      <c r="AB116" s="27">
        <f>SUM(ENERO:DICIEMBRE!AB116)</f>
        <v>24</v>
      </c>
      <c r="AC116" s="27">
        <f>SUM(ENERO:DICIEMBRE!AC116)</f>
        <v>0</v>
      </c>
      <c r="AD116" s="27">
        <f>SUM(ENERO:DICIEMBRE!AD116)</f>
        <v>0</v>
      </c>
      <c r="AE116" s="27">
        <f>SUM(ENERO:DICIEMBRE!AE116)</f>
        <v>0</v>
      </c>
      <c r="AF116" s="27">
        <f>SUM(ENERO:DICIEMBRE!AF116)</f>
        <v>0</v>
      </c>
      <c r="AG116" s="27">
        <f>SUM(ENERO:DICIEMBRE!AG116)</f>
        <v>0</v>
      </c>
      <c r="AH116" s="27">
        <f>SUM(ENERO:DICIEMBRE!AH116)</f>
        <v>0</v>
      </c>
      <c r="AI116" s="27">
        <f>SUM(ENERO:DICIEMBRE!AI116)</f>
        <v>0</v>
      </c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27">
        <f>SUM(ENERO:DICIEMBRE!C117)</f>
        <v>0</v>
      </c>
      <c r="D117" s="27">
        <f>SUM(ENERO:DICIEMBRE!D117)</f>
        <v>0</v>
      </c>
      <c r="E117" s="27">
        <f>SUM(ENERO:DICIEMBRE!E117)</f>
        <v>0</v>
      </c>
      <c r="F117" s="104">
        <f t="shared" si="16"/>
        <v>0</v>
      </c>
      <c r="G117" s="27">
        <f>SUM(ENERO:DICIEMBRE!G117)</f>
        <v>0</v>
      </c>
      <c r="H117" s="27">
        <f>SUM(ENERO:DICIEMBRE!H117)</f>
        <v>0</v>
      </c>
      <c r="I117" s="27">
        <f>SUM(ENERO:DICIEMBRE!I117)</f>
        <v>0</v>
      </c>
      <c r="J117" s="104">
        <f t="shared" si="19"/>
        <v>0</v>
      </c>
      <c r="K117" s="27">
        <f>SUM(ENERO:DICIEMBRE!K117)</f>
        <v>0</v>
      </c>
      <c r="L117" s="27">
        <f>SUM(ENERO:DICIEMBRE!L117)</f>
        <v>0</v>
      </c>
      <c r="M117" s="27">
        <f>SUM(ENERO:DICIEMBRE!M117)</f>
        <v>0</v>
      </c>
      <c r="N117" s="108">
        <f t="shared" si="17"/>
        <v>0</v>
      </c>
      <c r="O117" s="27">
        <f>SUM(ENERO:DICIEMBRE!O117)</f>
        <v>0</v>
      </c>
      <c r="P117" s="27">
        <f>SUM(ENERO:DICIEMBRE!P117)</f>
        <v>0</v>
      </c>
      <c r="Q117" s="27">
        <f>SUM(ENERO:DICIEMBRE!Q117)</f>
        <v>0</v>
      </c>
      <c r="R117" s="27">
        <f>SUM(ENERO:DICIEMBRE!R117)</f>
        <v>0</v>
      </c>
      <c r="S117" s="27">
        <f>SUM(ENERO:DICIEMBRE!S117)</f>
        <v>0</v>
      </c>
      <c r="T117" s="27">
        <f>SUM(ENERO:DICIEMBRE!T117)</f>
        <v>0</v>
      </c>
      <c r="U117" s="27">
        <f>SUM(ENERO:DICIEMBRE!U117)</f>
        <v>0</v>
      </c>
      <c r="V117" s="27">
        <f>SUM(ENERO:DICIEMBRE!V117)</f>
        <v>0</v>
      </c>
      <c r="W117" s="27">
        <f>SUM(ENERO:DICIEMBRE!W117)</f>
        <v>0</v>
      </c>
      <c r="X117" s="27">
        <f>SUM(ENERO:DICIEMBRE!X117)</f>
        <v>0</v>
      </c>
      <c r="Y117" s="27">
        <f>SUM(ENERO:DICIEMBRE!Y117)</f>
        <v>0</v>
      </c>
      <c r="Z117" s="27">
        <f>SUM(ENERO:DICIEMBRE!Z117)</f>
        <v>0</v>
      </c>
      <c r="AA117" s="27">
        <f>SUM(ENERO:DICIEMBRE!AA117)</f>
        <v>0</v>
      </c>
      <c r="AB117" s="27">
        <f>SUM(ENERO:DICIEMBRE!AB117)</f>
        <v>0</v>
      </c>
      <c r="AC117" s="27">
        <f>SUM(ENERO:DICIEMBRE!AC117)</f>
        <v>0</v>
      </c>
      <c r="AD117" s="27">
        <f>SUM(ENERO:DICIEMBRE!AD117)</f>
        <v>0</v>
      </c>
      <c r="AE117" s="27">
        <f>SUM(ENERO:DICIEMBRE!AE117)</f>
        <v>0</v>
      </c>
      <c r="AF117" s="27">
        <f>SUM(ENERO:DICIEMBRE!AF117)</f>
        <v>0</v>
      </c>
      <c r="AG117" s="27">
        <f>SUM(ENERO:DICIEMBRE!AG117)</f>
        <v>0</v>
      </c>
      <c r="AH117" s="27">
        <f>SUM(ENERO:DICIEMBRE!AH117)</f>
        <v>0</v>
      </c>
      <c r="AI117" s="27">
        <f>SUM(ENERO:DICIEMBRE!AI117)</f>
        <v>0</v>
      </c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27">
        <f>SUM(ENERO:DICIEMBRE!C118)</f>
        <v>0</v>
      </c>
      <c r="D118" s="27">
        <f>SUM(ENERO:DICIEMBRE!D118)</f>
        <v>0</v>
      </c>
      <c r="E118" s="27">
        <f>SUM(ENERO:DICIEMBRE!E118)</f>
        <v>0</v>
      </c>
      <c r="F118" s="104">
        <f t="shared" si="16"/>
        <v>0</v>
      </c>
      <c r="G118" s="27">
        <f>SUM(ENERO:DICIEMBRE!G118)</f>
        <v>0</v>
      </c>
      <c r="H118" s="27">
        <f>SUM(ENERO:DICIEMBRE!H118)</f>
        <v>0</v>
      </c>
      <c r="I118" s="27">
        <f>SUM(ENERO:DICIEMBRE!I118)</f>
        <v>0</v>
      </c>
      <c r="J118" s="104">
        <f t="shared" si="19"/>
        <v>2</v>
      </c>
      <c r="K118" s="27">
        <f>SUM(ENERO:DICIEMBRE!K118)</f>
        <v>0</v>
      </c>
      <c r="L118" s="27">
        <f>SUM(ENERO:DICIEMBRE!L118)</f>
        <v>2</v>
      </c>
      <c r="M118" s="27">
        <f>SUM(ENERO:DICIEMBRE!M118)</f>
        <v>0</v>
      </c>
      <c r="N118" s="108">
        <f t="shared" si="17"/>
        <v>0</v>
      </c>
      <c r="O118" s="27">
        <f>SUM(ENERO:DICIEMBRE!O118)</f>
        <v>0</v>
      </c>
      <c r="P118" s="27">
        <f>SUM(ENERO:DICIEMBRE!P118)</f>
        <v>0</v>
      </c>
      <c r="Q118" s="27">
        <f>SUM(ENERO:DICIEMBRE!Q118)</f>
        <v>0</v>
      </c>
      <c r="R118" s="27">
        <f>SUM(ENERO:DICIEMBRE!R118)</f>
        <v>0</v>
      </c>
      <c r="S118" s="27">
        <f>SUM(ENERO:DICIEMBRE!S118)</f>
        <v>0</v>
      </c>
      <c r="T118" s="27">
        <f>SUM(ENERO:DICIEMBRE!T118)</f>
        <v>0</v>
      </c>
      <c r="U118" s="27">
        <f>SUM(ENERO:DICIEMBRE!U118)</f>
        <v>0</v>
      </c>
      <c r="V118" s="27">
        <f>SUM(ENERO:DICIEMBRE!V118)</f>
        <v>0</v>
      </c>
      <c r="W118" s="27">
        <f>SUM(ENERO:DICIEMBRE!W118)</f>
        <v>0</v>
      </c>
      <c r="X118" s="27">
        <f>SUM(ENERO:DICIEMBRE!X118)</f>
        <v>0</v>
      </c>
      <c r="Y118" s="27">
        <f>SUM(ENERO:DICIEMBRE!Y118)</f>
        <v>0</v>
      </c>
      <c r="Z118" s="27">
        <f>SUM(ENERO:DICIEMBRE!Z118)</f>
        <v>0</v>
      </c>
      <c r="AA118" s="27">
        <f>SUM(ENERO:DICIEMBRE!AA118)</f>
        <v>0</v>
      </c>
      <c r="AB118" s="27">
        <f>SUM(ENERO:DICIEMBRE!AB118)</f>
        <v>0</v>
      </c>
      <c r="AC118" s="27">
        <f>SUM(ENERO:DICIEMBRE!AC118)</f>
        <v>0</v>
      </c>
      <c r="AD118" s="27">
        <f>SUM(ENERO:DICIEMBRE!AD118)</f>
        <v>0</v>
      </c>
      <c r="AE118" s="27">
        <f>SUM(ENERO:DICIEMBRE!AE118)</f>
        <v>0</v>
      </c>
      <c r="AF118" s="27">
        <f>SUM(ENERO:DICIEMBRE!AF118)</f>
        <v>0</v>
      </c>
      <c r="AG118" s="27">
        <f>SUM(ENERO:DICIEMBRE!AG118)</f>
        <v>0</v>
      </c>
      <c r="AH118" s="27">
        <f>SUM(ENERO:DICIEMBRE!AH118)</f>
        <v>0</v>
      </c>
      <c r="AI118" s="27">
        <f>SUM(ENERO:DICIEMBRE!AI118)</f>
        <v>0</v>
      </c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19</v>
      </c>
      <c r="C119" s="27">
        <f>SUM(ENERO:DICIEMBRE!C119)</f>
        <v>19</v>
      </c>
      <c r="D119" s="27">
        <f>SUM(ENERO:DICIEMBRE!D119)</f>
        <v>0</v>
      </c>
      <c r="E119" s="27">
        <f>SUM(ENERO:DICIEMBRE!E119)</f>
        <v>0</v>
      </c>
      <c r="F119" s="104">
        <f t="shared" si="16"/>
        <v>0</v>
      </c>
      <c r="G119" s="27">
        <f>SUM(ENERO:DICIEMBRE!G119)</f>
        <v>0</v>
      </c>
      <c r="H119" s="27">
        <f>SUM(ENERO:DICIEMBRE!H119)</f>
        <v>0</v>
      </c>
      <c r="I119" s="27">
        <f>SUM(ENERO:DICIEMBRE!I119)</f>
        <v>0</v>
      </c>
      <c r="J119" s="104">
        <f t="shared" si="19"/>
        <v>108</v>
      </c>
      <c r="K119" s="27">
        <f>SUM(ENERO:DICIEMBRE!K119)</f>
        <v>43</v>
      </c>
      <c r="L119" s="27">
        <f>SUM(ENERO:DICIEMBRE!L119)</f>
        <v>65</v>
      </c>
      <c r="M119" s="27">
        <f>SUM(ENERO:DICIEMBRE!M119)</f>
        <v>0</v>
      </c>
      <c r="N119" s="108">
        <f t="shared" si="17"/>
        <v>109</v>
      </c>
      <c r="O119" s="27">
        <f>SUM(ENERO:DICIEMBRE!O119)</f>
        <v>0</v>
      </c>
      <c r="P119" s="27">
        <f>SUM(ENERO:DICIEMBRE!P119)</f>
        <v>109</v>
      </c>
      <c r="Q119" s="27">
        <f>SUM(ENERO:DICIEMBRE!Q119)</f>
        <v>0</v>
      </c>
      <c r="R119" s="27">
        <f>SUM(ENERO:DICIEMBRE!R119)</f>
        <v>0</v>
      </c>
      <c r="S119" s="27">
        <f>SUM(ENERO:DICIEMBRE!S119)</f>
        <v>0</v>
      </c>
      <c r="T119" s="27">
        <f>SUM(ENERO:DICIEMBRE!T119)</f>
        <v>1</v>
      </c>
      <c r="U119" s="27">
        <f>SUM(ENERO:DICIEMBRE!U119)</f>
        <v>26</v>
      </c>
      <c r="V119" s="27">
        <f>SUM(ENERO:DICIEMBRE!V119)</f>
        <v>57</v>
      </c>
      <c r="W119" s="27">
        <f>SUM(ENERO:DICIEMBRE!W119)</f>
        <v>387</v>
      </c>
      <c r="X119" s="27">
        <f>SUM(ENERO:DICIEMBRE!X119)</f>
        <v>0</v>
      </c>
      <c r="Y119" s="27">
        <f>SUM(ENERO:DICIEMBRE!Y119)</f>
        <v>340</v>
      </c>
      <c r="Z119" s="27">
        <f>SUM(ENERO:DICIEMBRE!Z119)</f>
        <v>0</v>
      </c>
      <c r="AA119" s="27">
        <f>SUM(ENERO:DICIEMBRE!AA119)</f>
        <v>0</v>
      </c>
      <c r="AB119" s="27">
        <f>SUM(ENERO:DICIEMBRE!AB119)</f>
        <v>0</v>
      </c>
      <c r="AC119" s="27">
        <f>SUM(ENERO:DICIEMBRE!AC119)</f>
        <v>0</v>
      </c>
      <c r="AD119" s="27">
        <f>SUM(ENERO:DICIEMBRE!AD119)</f>
        <v>0</v>
      </c>
      <c r="AE119" s="27">
        <f>SUM(ENERO:DICIEMBRE!AE119)</f>
        <v>0</v>
      </c>
      <c r="AF119" s="27">
        <f>SUM(ENERO:DICIEMBRE!AF119)</f>
        <v>0</v>
      </c>
      <c r="AG119" s="27">
        <f>SUM(ENERO:DICIEMBRE!AG119)</f>
        <v>0</v>
      </c>
      <c r="AH119" s="27">
        <f>SUM(ENERO:DICIEMBRE!AH119)</f>
        <v>0</v>
      </c>
      <c r="AI119" s="27">
        <f>SUM(ENERO:DICIEMBRE!AI119)</f>
        <v>0</v>
      </c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27">
        <f>SUM(ENERO:DICIEMBRE!C120)</f>
        <v>0</v>
      </c>
      <c r="D120" s="27">
        <f>SUM(ENERO:DICIEMBRE!D120)</f>
        <v>0</v>
      </c>
      <c r="E120" s="27">
        <f>SUM(ENERO:DICIEMBRE!E120)</f>
        <v>0</v>
      </c>
      <c r="F120" s="104">
        <f t="shared" si="16"/>
        <v>0</v>
      </c>
      <c r="G120" s="27">
        <f>SUM(ENERO:DICIEMBRE!G120)</f>
        <v>0</v>
      </c>
      <c r="H120" s="27">
        <f>SUM(ENERO:DICIEMBRE!H120)</f>
        <v>0</v>
      </c>
      <c r="I120" s="27">
        <f>SUM(ENERO:DICIEMBRE!I120)</f>
        <v>0</v>
      </c>
      <c r="J120" s="104">
        <f t="shared" si="19"/>
        <v>401</v>
      </c>
      <c r="K120" s="27">
        <f>SUM(ENERO:DICIEMBRE!K120)</f>
        <v>306</v>
      </c>
      <c r="L120" s="27">
        <f>SUM(ENERO:DICIEMBRE!L120)</f>
        <v>95</v>
      </c>
      <c r="M120" s="27">
        <f>SUM(ENERO:DICIEMBRE!M120)</f>
        <v>0</v>
      </c>
      <c r="N120" s="108">
        <f t="shared" si="17"/>
        <v>408</v>
      </c>
      <c r="O120" s="27">
        <f>SUM(ENERO:DICIEMBRE!O120)</f>
        <v>3</v>
      </c>
      <c r="P120" s="27">
        <f>SUM(ENERO:DICIEMBRE!P120)</f>
        <v>405</v>
      </c>
      <c r="Q120" s="27">
        <f>SUM(ENERO:DICIEMBRE!Q120)</f>
        <v>0</v>
      </c>
      <c r="R120" s="27">
        <f>SUM(ENERO:DICIEMBRE!R120)</f>
        <v>99</v>
      </c>
      <c r="S120" s="27">
        <f>SUM(ENERO:DICIEMBRE!S120)</f>
        <v>0</v>
      </c>
      <c r="T120" s="27">
        <f>SUM(ENERO:DICIEMBRE!T120)</f>
        <v>202</v>
      </c>
      <c r="U120" s="27">
        <f>SUM(ENERO:DICIEMBRE!U120)</f>
        <v>133</v>
      </c>
      <c r="V120" s="27">
        <f>SUM(ENERO:DICIEMBRE!V120)</f>
        <v>148</v>
      </c>
      <c r="W120" s="27">
        <f>SUM(ENERO:DICIEMBRE!W120)</f>
        <v>67</v>
      </c>
      <c r="X120" s="27">
        <f>SUM(ENERO:DICIEMBRE!X120)</f>
        <v>1</v>
      </c>
      <c r="Y120" s="27">
        <f>SUM(ENERO:DICIEMBRE!Y120)</f>
        <v>31</v>
      </c>
      <c r="Z120" s="27">
        <f>SUM(ENERO:DICIEMBRE!Z120)</f>
        <v>0</v>
      </c>
      <c r="AA120" s="27">
        <f>SUM(ENERO:DICIEMBRE!AA120)</f>
        <v>0</v>
      </c>
      <c r="AB120" s="27">
        <f>SUM(ENERO:DICIEMBRE!AB120)</f>
        <v>0</v>
      </c>
      <c r="AC120" s="27">
        <f>SUM(ENERO:DICIEMBRE!AC120)</f>
        <v>0</v>
      </c>
      <c r="AD120" s="27">
        <f>SUM(ENERO:DICIEMBRE!AD120)</f>
        <v>0</v>
      </c>
      <c r="AE120" s="27">
        <f>SUM(ENERO:DICIEMBRE!AE120)</f>
        <v>0</v>
      </c>
      <c r="AF120" s="27">
        <f>SUM(ENERO:DICIEMBRE!AF120)</f>
        <v>0</v>
      </c>
      <c r="AG120" s="27">
        <f>SUM(ENERO:DICIEMBRE!AG120)</f>
        <v>0</v>
      </c>
      <c r="AH120" s="27">
        <f>SUM(ENERO:DICIEMBRE!AH120)</f>
        <v>0</v>
      </c>
      <c r="AI120" s="27">
        <f>SUM(ENERO:DICIEMBRE!AI120)</f>
        <v>0</v>
      </c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27">
        <f>SUM(ENERO:DICIEMBRE!C121)</f>
        <v>0</v>
      </c>
      <c r="D121" s="27">
        <f>SUM(ENERO:DICIEMBRE!D121)</f>
        <v>0</v>
      </c>
      <c r="E121" s="27">
        <f>SUM(ENERO:DICIEMBRE!E121)</f>
        <v>0</v>
      </c>
      <c r="F121" s="104">
        <f t="shared" si="16"/>
        <v>0</v>
      </c>
      <c r="G121" s="27">
        <f>SUM(ENERO:DICIEMBRE!G121)</f>
        <v>0</v>
      </c>
      <c r="H121" s="27">
        <f>SUM(ENERO:DICIEMBRE!H121)</f>
        <v>0</v>
      </c>
      <c r="I121" s="27">
        <f>SUM(ENERO:DICIEMBRE!I121)</f>
        <v>0</v>
      </c>
      <c r="J121" s="104">
        <f t="shared" si="19"/>
        <v>116</v>
      </c>
      <c r="K121" s="27">
        <f>SUM(ENERO:DICIEMBRE!K121)</f>
        <v>91</v>
      </c>
      <c r="L121" s="27">
        <f>SUM(ENERO:DICIEMBRE!L121)</f>
        <v>25</v>
      </c>
      <c r="M121" s="27">
        <f>SUM(ENERO:DICIEMBRE!M121)</f>
        <v>0</v>
      </c>
      <c r="N121" s="108">
        <f t="shared" si="17"/>
        <v>117</v>
      </c>
      <c r="O121" s="27">
        <f>SUM(ENERO:DICIEMBRE!O121)</f>
        <v>112</v>
      </c>
      <c r="P121" s="27">
        <f>SUM(ENERO:DICIEMBRE!P121)</f>
        <v>5</v>
      </c>
      <c r="Q121" s="27">
        <f>SUM(ENERO:DICIEMBRE!Q121)</f>
        <v>0</v>
      </c>
      <c r="R121" s="27">
        <f>SUM(ENERO:DICIEMBRE!R121)</f>
        <v>0</v>
      </c>
      <c r="S121" s="27">
        <f>SUM(ENERO:DICIEMBRE!S121)</f>
        <v>5</v>
      </c>
      <c r="T121" s="27">
        <f>SUM(ENERO:DICIEMBRE!T121)</f>
        <v>47</v>
      </c>
      <c r="U121" s="27">
        <f>SUM(ENERO:DICIEMBRE!U121)</f>
        <v>3</v>
      </c>
      <c r="V121" s="27">
        <f>SUM(ENERO:DICIEMBRE!V121)</f>
        <v>1</v>
      </c>
      <c r="W121" s="27">
        <f>SUM(ENERO:DICIEMBRE!W121)</f>
        <v>143</v>
      </c>
      <c r="X121" s="27">
        <f>SUM(ENERO:DICIEMBRE!X121)</f>
        <v>13</v>
      </c>
      <c r="Y121" s="27">
        <f>SUM(ENERO:DICIEMBRE!Y121)</f>
        <v>12</v>
      </c>
      <c r="Z121" s="27">
        <f>SUM(ENERO:DICIEMBRE!Z121)</f>
        <v>0</v>
      </c>
      <c r="AA121" s="27">
        <f>SUM(ENERO:DICIEMBRE!AA121)</f>
        <v>0</v>
      </c>
      <c r="AB121" s="27">
        <f>SUM(ENERO:DICIEMBRE!AB121)</f>
        <v>0</v>
      </c>
      <c r="AC121" s="27">
        <f>SUM(ENERO:DICIEMBRE!AC121)</f>
        <v>0</v>
      </c>
      <c r="AD121" s="27">
        <f>SUM(ENERO:DICIEMBRE!AD121)</f>
        <v>0</v>
      </c>
      <c r="AE121" s="27">
        <f>SUM(ENERO:DICIEMBRE!AE121)</f>
        <v>0</v>
      </c>
      <c r="AF121" s="27">
        <f>SUM(ENERO:DICIEMBRE!AF121)</f>
        <v>0</v>
      </c>
      <c r="AG121" s="27">
        <f>SUM(ENERO:DICIEMBRE!AG121)</f>
        <v>0</v>
      </c>
      <c r="AH121" s="27">
        <f>SUM(ENERO:DICIEMBRE!AH121)</f>
        <v>0</v>
      </c>
      <c r="AI121" s="27">
        <f>SUM(ENERO:DICIEMBRE!AI121)</f>
        <v>0</v>
      </c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27">
        <f>SUM(ENERO:DICIEMBRE!C122)</f>
        <v>0</v>
      </c>
      <c r="D122" s="27">
        <f>SUM(ENERO:DICIEMBRE!D122)</f>
        <v>0</v>
      </c>
      <c r="E122" s="27">
        <f>SUM(ENERO:DICIEMBRE!E122)</f>
        <v>0</v>
      </c>
      <c r="F122" s="104">
        <f t="shared" si="16"/>
        <v>0</v>
      </c>
      <c r="G122" s="27">
        <f>SUM(ENERO:DICIEMBRE!G122)</f>
        <v>0</v>
      </c>
      <c r="H122" s="27">
        <f>SUM(ENERO:DICIEMBRE!H122)</f>
        <v>0</v>
      </c>
      <c r="I122" s="27">
        <f>SUM(ENERO:DICIEMBRE!I122)</f>
        <v>0</v>
      </c>
      <c r="J122" s="104">
        <f t="shared" si="19"/>
        <v>703</v>
      </c>
      <c r="K122" s="27">
        <f>SUM(ENERO:DICIEMBRE!K122)</f>
        <v>582</v>
      </c>
      <c r="L122" s="27">
        <f>SUM(ENERO:DICIEMBRE!L122)</f>
        <v>120</v>
      </c>
      <c r="M122" s="27">
        <f>SUM(ENERO:DICIEMBRE!M122)</f>
        <v>1</v>
      </c>
      <c r="N122" s="108">
        <f t="shared" si="17"/>
        <v>982</v>
      </c>
      <c r="O122" s="27">
        <f>SUM(ENERO:DICIEMBRE!O122)</f>
        <v>1</v>
      </c>
      <c r="P122" s="27">
        <f>SUM(ENERO:DICIEMBRE!P122)</f>
        <v>981</v>
      </c>
      <c r="Q122" s="27">
        <f>SUM(ENERO:DICIEMBRE!Q122)</f>
        <v>0</v>
      </c>
      <c r="R122" s="27">
        <f>SUM(ENERO:DICIEMBRE!R122)</f>
        <v>250</v>
      </c>
      <c r="S122" s="27">
        <f>SUM(ENERO:DICIEMBRE!S122)</f>
        <v>0</v>
      </c>
      <c r="T122" s="27">
        <f>SUM(ENERO:DICIEMBRE!T122)</f>
        <v>580</v>
      </c>
      <c r="U122" s="27">
        <f>SUM(ENERO:DICIEMBRE!U122)</f>
        <v>468</v>
      </c>
      <c r="V122" s="27">
        <f>SUM(ENERO:DICIEMBRE!V122)</f>
        <v>433</v>
      </c>
      <c r="W122" s="27">
        <f>SUM(ENERO:DICIEMBRE!W122)</f>
        <v>554</v>
      </c>
      <c r="X122" s="27">
        <f>SUM(ENERO:DICIEMBRE!X122)</f>
        <v>1</v>
      </c>
      <c r="Y122" s="27">
        <f>SUM(ENERO:DICIEMBRE!Y122)</f>
        <v>6</v>
      </c>
      <c r="Z122" s="27">
        <f>SUM(ENERO:DICIEMBRE!Z122)</f>
        <v>0</v>
      </c>
      <c r="AA122" s="27">
        <f>SUM(ENERO:DICIEMBRE!AA122)</f>
        <v>0</v>
      </c>
      <c r="AB122" s="27">
        <f>SUM(ENERO:DICIEMBRE!AB122)</f>
        <v>474</v>
      </c>
      <c r="AC122" s="27">
        <f>SUM(ENERO:DICIEMBRE!AC122)</f>
        <v>0</v>
      </c>
      <c r="AD122" s="27">
        <f>SUM(ENERO:DICIEMBRE!AD122)</f>
        <v>0</v>
      </c>
      <c r="AE122" s="27">
        <f>SUM(ENERO:DICIEMBRE!AE122)</f>
        <v>0</v>
      </c>
      <c r="AF122" s="27">
        <f>SUM(ENERO:DICIEMBRE!AF122)</f>
        <v>0</v>
      </c>
      <c r="AG122" s="27">
        <f>SUM(ENERO:DICIEMBRE!AG122)</f>
        <v>0</v>
      </c>
      <c r="AH122" s="27">
        <f>SUM(ENERO:DICIEMBRE!AH122)</f>
        <v>0</v>
      </c>
      <c r="AI122" s="27">
        <f>SUM(ENERO:DICIEMBRE!AI122)</f>
        <v>0</v>
      </c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27">
        <f>SUM(ENERO:DICIEMBRE!C123)</f>
        <v>0</v>
      </c>
      <c r="D123" s="27">
        <f>SUM(ENERO:DICIEMBRE!D123)</f>
        <v>0</v>
      </c>
      <c r="E123" s="27">
        <f>SUM(ENERO:DICIEMBRE!E123)</f>
        <v>0</v>
      </c>
      <c r="F123" s="104">
        <f t="shared" si="16"/>
        <v>0</v>
      </c>
      <c r="G123" s="27">
        <f>SUM(ENERO:DICIEMBRE!G123)</f>
        <v>0</v>
      </c>
      <c r="H123" s="27">
        <f>SUM(ENERO:DICIEMBRE!H123)</f>
        <v>0</v>
      </c>
      <c r="I123" s="27">
        <f>SUM(ENERO:DICIEMBRE!I123)</f>
        <v>0</v>
      </c>
      <c r="J123" s="104">
        <f t="shared" si="19"/>
        <v>911</v>
      </c>
      <c r="K123" s="27">
        <f>SUM(ENERO:DICIEMBRE!K123)</f>
        <v>606</v>
      </c>
      <c r="L123" s="27">
        <f>SUM(ENERO:DICIEMBRE!L123)</f>
        <v>305</v>
      </c>
      <c r="M123" s="27">
        <f>SUM(ENERO:DICIEMBRE!M123)</f>
        <v>0</v>
      </c>
      <c r="N123" s="108">
        <f t="shared" si="17"/>
        <v>916</v>
      </c>
      <c r="O123" s="27">
        <f>SUM(ENERO:DICIEMBRE!O123)</f>
        <v>137</v>
      </c>
      <c r="P123" s="27">
        <f>SUM(ENERO:DICIEMBRE!P123)</f>
        <v>779</v>
      </c>
      <c r="Q123" s="27">
        <f>SUM(ENERO:DICIEMBRE!Q123)</f>
        <v>48</v>
      </c>
      <c r="R123" s="27">
        <f>SUM(ENERO:DICIEMBRE!R123)</f>
        <v>383</v>
      </c>
      <c r="S123" s="27">
        <f>SUM(ENERO:DICIEMBRE!S123)</f>
        <v>45</v>
      </c>
      <c r="T123" s="27">
        <f>SUM(ENERO:DICIEMBRE!T123)</f>
        <v>307</v>
      </c>
      <c r="U123" s="27">
        <f>SUM(ENERO:DICIEMBRE!U123)</f>
        <v>210</v>
      </c>
      <c r="V123" s="27">
        <f>SUM(ENERO:DICIEMBRE!V123)</f>
        <v>90</v>
      </c>
      <c r="W123" s="27">
        <f>SUM(ENERO:DICIEMBRE!W123)</f>
        <v>2119</v>
      </c>
      <c r="X123" s="27">
        <f>SUM(ENERO:DICIEMBRE!X123)</f>
        <v>2</v>
      </c>
      <c r="Y123" s="27">
        <f>SUM(ENERO:DICIEMBRE!Y123)</f>
        <v>0</v>
      </c>
      <c r="Z123" s="27">
        <f>SUM(ENERO:DICIEMBRE!Z123)</f>
        <v>0</v>
      </c>
      <c r="AA123" s="27">
        <f>SUM(ENERO:DICIEMBRE!AA123)</f>
        <v>0</v>
      </c>
      <c r="AB123" s="27">
        <f>SUM(ENERO:DICIEMBRE!AB123)</f>
        <v>1568</v>
      </c>
      <c r="AC123" s="27">
        <f>SUM(ENERO:DICIEMBRE!AC123)</f>
        <v>0</v>
      </c>
      <c r="AD123" s="27">
        <f>SUM(ENERO:DICIEMBRE!AD123)</f>
        <v>253</v>
      </c>
      <c r="AE123" s="27">
        <f>SUM(ENERO:DICIEMBRE!AE123)</f>
        <v>0</v>
      </c>
      <c r="AF123" s="27">
        <f>SUM(ENERO:DICIEMBRE!AF123)</f>
        <v>0</v>
      </c>
      <c r="AG123" s="27">
        <f>SUM(ENERO:DICIEMBRE!AG123)</f>
        <v>0</v>
      </c>
      <c r="AH123" s="27">
        <f>SUM(ENERO:DICIEMBRE!AH123)</f>
        <v>0</v>
      </c>
      <c r="AI123" s="27">
        <f>SUM(ENERO:DICIEMBRE!AI123)</f>
        <v>0</v>
      </c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27">
        <f>SUM(ENERO:DICIEMBRE!C124)</f>
        <v>0</v>
      </c>
      <c r="D124" s="27">
        <f>SUM(ENERO:DICIEMBRE!D124)</f>
        <v>0</v>
      </c>
      <c r="E124" s="27">
        <f>SUM(ENERO:DICIEMBRE!E124)</f>
        <v>0</v>
      </c>
      <c r="F124" s="108">
        <f t="shared" si="16"/>
        <v>0</v>
      </c>
      <c r="G124" s="27">
        <f>SUM(ENERO:DICIEMBRE!G124)</f>
        <v>0</v>
      </c>
      <c r="H124" s="27">
        <f>SUM(ENERO:DICIEMBRE!H124)</f>
        <v>0</v>
      </c>
      <c r="I124" s="27">
        <f>SUM(ENERO:DICIEMBRE!I124)</f>
        <v>0</v>
      </c>
      <c r="J124" s="108">
        <f t="shared" si="19"/>
        <v>620</v>
      </c>
      <c r="K124" s="27">
        <f>SUM(ENERO:DICIEMBRE!K124)</f>
        <v>454</v>
      </c>
      <c r="L124" s="27">
        <f>SUM(ENERO:DICIEMBRE!L124)</f>
        <v>166</v>
      </c>
      <c r="M124" s="27">
        <f>SUM(ENERO:DICIEMBRE!M124)</f>
        <v>0</v>
      </c>
      <c r="N124" s="108">
        <f t="shared" si="17"/>
        <v>622</v>
      </c>
      <c r="O124" s="27">
        <f>SUM(ENERO:DICIEMBRE!O124)</f>
        <v>228</v>
      </c>
      <c r="P124" s="27">
        <f>SUM(ENERO:DICIEMBRE!P124)</f>
        <v>394</v>
      </c>
      <c r="Q124" s="27">
        <f>SUM(ENERO:DICIEMBRE!Q124)</f>
        <v>7</v>
      </c>
      <c r="R124" s="27">
        <f>SUM(ENERO:DICIEMBRE!R124)</f>
        <v>20</v>
      </c>
      <c r="S124" s="27">
        <f>SUM(ENERO:DICIEMBRE!S124)</f>
        <v>50</v>
      </c>
      <c r="T124" s="27">
        <f>SUM(ENERO:DICIEMBRE!T124)</f>
        <v>53</v>
      </c>
      <c r="U124" s="27">
        <f>SUM(ENERO:DICIEMBRE!U124)</f>
        <v>112</v>
      </c>
      <c r="V124" s="27">
        <f>SUM(ENERO:DICIEMBRE!V124)</f>
        <v>232</v>
      </c>
      <c r="W124" s="27">
        <f>SUM(ENERO:DICIEMBRE!W124)</f>
        <v>14</v>
      </c>
      <c r="X124" s="27">
        <f>SUM(ENERO:DICIEMBRE!X124)</f>
        <v>0</v>
      </c>
      <c r="Y124" s="27">
        <f>SUM(ENERO:DICIEMBRE!Y124)</f>
        <v>0</v>
      </c>
      <c r="Z124" s="27">
        <f>SUM(ENERO:DICIEMBRE!Z124)</f>
        <v>0</v>
      </c>
      <c r="AA124" s="27">
        <f>SUM(ENERO:DICIEMBRE!AA124)</f>
        <v>0</v>
      </c>
      <c r="AB124" s="27">
        <f>SUM(ENERO:DICIEMBRE!AB124)</f>
        <v>481</v>
      </c>
      <c r="AC124" s="27">
        <f>SUM(ENERO:DICIEMBRE!AC124)</f>
        <v>0</v>
      </c>
      <c r="AD124" s="27">
        <f>SUM(ENERO:DICIEMBRE!AD124)</f>
        <v>0</v>
      </c>
      <c r="AE124" s="27">
        <f>SUM(ENERO:DICIEMBRE!AE124)</f>
        <v>0</v>
      </c>
      <c r="AF124" s="27">
        <f>SUM(ENERO:DICIEMBRE!AF124)</f>
        <v>0</v>
      </c>
      <c r="AG124" s="27">
        <f>SUM(ENERO:DICIEMBRE!AG124)</f>
        <v>0</v>
      </c>
      <c r="AH124" s="27">
        <f>SUM(ENERO:DICIEMBRE!AH124)</f>
        <v>0</v>
      </c>
      <c r="AI124" s="27">
        <f>SUM(ENERO:DICIEMBRE!AI124)</f>
        <v>0</v>
      </c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27">
        <f>SUM(ENERO:DICIEMBRE!C125)</f>
        <v>0</v>
      </c>
      <c r="D125" s="27">
        <f>SUM(ENERO:DICIEMBRE!D125)</f>
        <v>0</v>
      </c>
      <c r="E125" s="27">
        <f>SUM(ENERO:DICIEMBRE!E125)</f>
        <v>0</v>
      </c>
      <c r="F125" s="108">
        <f t="shared" si="16"/>
        <v>0</v>
      </c>
      <c r="G125" s="27">
        <f>SUM(ENERO:DICIEMBRE!G125)</f>
        <v>0</v>
      </c>
      <c r="H125" s="27">
        <f>SUM(ENERO:DICIEMBRE!H125)</f>
        <v>0</v>
      </c>
      <c r="I125" s="27">
        <f>SUM(ENERO:DICIEMBRE!I125)</f>
        <v>0</v>
      </c>
      <c r="J125" s="108">
        <f t="shared" si="19"/>
        <v>276</v>
      </c>
      <c r="K125" s="27">
        <f>SUM(ENERO:DICIEMBRE!K125)</f>
        <v>169</v>
      </c>
      <c r="L125" s="27">
        <f>SUM(ENERO:DICIEMBRE!L125)</f>
        <v>107</v>
      </c>
      <c r="M125" s="27">
        <f>SUM(ENERO:DICIEMBRE!M125)</f>
        <v>0</v>
      </c>
      <c r="N125" s="108">
        <f t="shared" si="17"/>
        <v>318</v>
      </c>
      <c r="O125" s="27">
        <f>SUM(ENERO:DICIEMBRE!O125)</f>
        <v>261</v>
      </c>
      <c r="P125" s="27">
        <f>SUM(ENERO:DICIEMBRE!P125)</f>
        <v>57</v>
      </c>
      <c r="Q125" s="27">
        <f>SUM(ENERO:DICIEMBRE!Q125)</f>
        <v>14</v>
      </c>
      <c r="R125" s="27">
        <f>SUM(ENERO:DICIEMBRE!R125)</f>
        <v>59</v>
      </c>
      <c r="S125" s="27">
        <f>SUM(ENERO:DICIEMBRE!S125)</f>
        <v>360</v>
      </c>
      <c r="T125" s="27">
        <f>SUM(ENERO:DICIEMBRE!T125)</f>
        <v>7</v>
      </c>
      <c r="U125" s="27">
        <f>SUM(ENERO:DICIEMBRE!U125)</f>
        <v>0</v>
      </c>
      <c r="V125" s="27">
        <f>SUM(ENERO:DICIEMBRE!V125)</f>
        <v>0</v>
      </c>
      <c r="W125" s="27">
        <f>SUM(ENERO:DICIEMBRE!W125)</f>
        <v>73</v>
      </c>
      <c r="X125" s="27">
        <f>SUM(ENERO:DICIEMBRE!X125)</f>
        <v>1</v>
      </c>
      <c r="Y125" s="27">
        <f>SUM(ENERO:DICIEMBRE!Y125)</f>
        <v>0</v>
      </c>
      <c r="Z125" s="27">
        <f>SUM(ENERO:DICIEMBRE!Z125)</f>
        <v>0</v>
      </c>
      <c r="AA125" s="27">
        <f>SUM(ENERO:DICIEMBRE!AA125)</f>
        <v>0</v>
      </c>
      <c r="AB125" s="27">
        <f>SUM(ENERO:DICIEMBRE!AB125)</f>
        <v>15</v>
      </c>
      <c r="AC125" s="27">
        <f>SUM(ENERO:DICIEMBRE!AC125)</f>
        <v>0</v>
      </c>
      <c r="AD125" s="27">
        <f>SUM(ENERO:DICIEMBRE!AD125)</f>
        <v>0</v>
      </c>
      <c r="AE125" s="27">
        <f>SUM(ENERO:DICIEMBRE!AE125)</f>
        <v>0</v>
      </c>
      <c r="AF125" s="27">
        <f>SUM(ENERO:DICIEMBRE!AF125)</f>
        <v>0</v>
      </c>
      <c r="AG125" s="27">
        <f>SUM(ENERO:DICIEMBRE!AG125)</f>
        <v>0</v>
      </c>
      <c r="AH125" s="27">
        <f>SUM(ENERO:DICIEMBRE!AH125)</f>
        <v>0</v>
      </c>
      <c r="AI125" s="27">
        <f>SUM(ENERO:DICIEMBRE!AI125)</f>
        <v>0</v>
      </c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115">
        <f t="shared" si="18"/>
        <v>0</v>
      </c>
      <c r="C126" s="27">
        <f>SUM(ENERO:DICIEMBRE!C126)</f>
        <v>0</v>
      </c>
      <c r="D126" s="27">
        <f>SUM(ENERO:DICIEMBRE!D126)</f>
        <v>0</v>
      </c>
      <c r="E126" s="27">
        <f>SUM(ENERO:DICIEMBRE!E126)</f>
        <v>0</v>
      </c>
      <c r="F126" s="115">
        <f t="shared" si="16"/>
        <v>0</v>
      </c>
      <c r="G126" s="27">
        <f>SUM(ENERO:DICIEMBRE!G126)</f>
        <v>0</v>
      </c>
      <c r="H126" s="27">
        <f>SUM(ENERO:DICIEMBRE!H126)</f>
        <v>0</v>
      </c>
      <c r="I126" s="27">
        <f>SUM(ENERO:DICIEMBRE!I126)</f>
        <v>0</v>
      </c>
      <c r="J126" s="115">
        <f t="shared" si="19"/>
        <v>834</v>
      </c>
      <c r="K126" s="27">
        <f>SUM(ENERO:DICIEMBRE!K126)</f>
        <v>626</v>
      </c>
      <c r="L126" s="27">
        <f>SUM(ENERO:DICIEMBRE!L126)</f>
        <v>208</v>
      </c>
      <c r="M126" s="27">
        <f>SUM(ENERO:DICIEMBRE!M126)</f>
        <v>0</v>
      </c>
      <c r="N126" s="108">
        <f t="shared" si="17"/>
        <v>933</v>
      </c>
      <c r="O126" s="27">
        <f>SUM(ENERO:DICIEMBRE!O126)</f>
        <v>29</v>
      </c>
      <c r="P126" s="27">
        <f>SUM(ENERO:DICIEMBRE!P126)</f>
        <v>904</v>
      </c>
      <c r="Q126" s="27">
        <f>SUM(ENERO:DICIEMBRE!Q126)</f>
        <v>0</v>
      </c>
      <c r="R126" s="27">
        <f>SUM(ENERO:DICIEMBRE!R126)</f>
        <v>161</v>
      </c>
      <c r="S126" s="27">
        <f>SUM(ENERO:DICIEMBRE!S126)</f>
        <v>0</v>
      </c>
      <c r="T126" s="27">
        <f>SUM(ENERO:DICIEMBRE!T126)</f>
        <v>525</v>
      </c>
      <c r="U126" s="27">
        <f>SUM(ENERO:DICIEMBRE!U126)</f>
        <v>352</v>
      </c>
      <c r="V126" s="27">
        <f>SUM(ENERO:DICIEMBRE!V126)</f>
        <v>516</v>
      </c>
      <c r="W126" s="27">
        <f>SUM(ENERO:DICIEMBRE!W126)</f>
        <v>149</v>
      </c>
      <c r="X126" s="27">
        <f>SUM(ENERO:DICIEMBRE!X126)</f>
        <v>0</v>
      </c>
      <c r="Y126" s="27">
        <f>SUM(ENERO:DICIEMBRE!Y126)</f>
        <v>441</v>
      </c>
      <c r="Z126" s="27">
        <f>SUM(ENERO:DICIEMBRE!Z126)</f>
        <v>0</v>
      </c>
      <c r="AA126" s="27">
        <f>SUM(ENERO:DICIEMBRE!AA126)</f>
        <v>0</v>
      </c>
      <c r="AB126" s="27">
        <f>SUM(ENERO:DICIEMBRE!AB126)</f>
        <v>222</v>
      </c>
      <c r="AC126" s="27">
        <f>SUM(ENERO:DICIEMBRE!AC126)</f>
        <v>0</v>
      </c>
      <c r="AD126" s="27">
        <f>SUM(ENERO:DICIEMBRE!AD126)</f>
        <v>11</v>
      </c>
      <c r="AE126" s="27">
        <f>SUM(ENERO:DICIEMBRE!AE126)</f>
        <v>0</v>
      </c>
      <c r="AF126" s="27">
        <f>SUM(ENERO:DICIEMBRE!AF126)</f>
        <v>0</v>
      </c>
      <c r="AG126" s="27">
        <f>SUM(ENERO:DICIEMBRE!AG126)</f>
        <v>0</v>
      </c>
      <c r="AH126" s="27">
        <f>SUM(ENERO:DICIEMBRE!AH126)</f>
        <v>0</v>
      </c>
      <c r="AI126" s="27">
        <f>SUM(ENERO:DICIEMBRE!AI126)</f>
        <v>0</v>
      </c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27">
        <f>SUM(ENERO:DICIEMBRE!C127)</f>
        <v>0</v>
      </c>
      <c r="D127" s="27">
        <f>SUM(ENERO:DICIEMBRE!D127)</f>
        <v>0</v>
      </c>
      <c r="E127" s="27">
        <f>SUM(ENERO:DICIEMBRE!E127)</f>
        <v>0</v>
      </c>
      <c r="F127" s="104">
        <f t="shared" si="16"/>
        <v>0</v>
      </c>
      <c r="G127" s="27">
        <f>SUM(ENERO:DICIEMBRE!G127)</f>
        <v>0</v>
      </c>
      <c r="H127" s="27">
        <f>SUM(ENERO:DICIEMBRE!H127)</f>
        <v>0</v>
      </c>
      <c r="I127" s="27">
        <f>SUM(ENERO:DICIEMBRE!I127)</f>
        <v>0</v>
      </c>
      <c r="J127" s="104">
        <f t="shared" si="19"/>
        <v>5</v>
      </c>
      <c r="K127" s="27">
        <f>SUM(ENERO:DICIEMBRE!K127)</f>
        <v>0</v>
      </c>
      <c r="L127" s="27">
        <f>SUM(ENERO:DICIEMBRE!L127)</f>
        <v>5</v>
      </c>
      <c r="M127" s="27">
        <f>SUM(ENERO:DICIEMBRE!M127)</f>
        <v>0</v>
      </c>
      <c r="N127" s="108">
        <f t="shared" si="17"/>
        <v>0</v>
      </c>
      <c r="O127" s="27">
        <f>SUM(ENERO:DICIEMBRE!O127)</f>
        <v>0</v>
      </c>
      <c r="P127" s="27">
        <f>SUM(ENERO:DICIEMBRE!P127)</f>
        <v>0</v>
      </c>
      <c r="Q127" s="27">
        <f>SUM(ENERO:DICIEMBRE!Q127)</f>
        <v>0</v>
      </c>
      <c r="R127" s="27">
        <f>SUM(ENERO:DICIEMBRE!R127)</f>
        <v>0</v>
      </c>
      <c r="S127" s="27">
        <f>SUM(ENERO:DICIEMBRE!S127)</f>
        <v>0</v>
      </c>
      <c r="T127" s="27">
        <f>SUM(ENERO:DICIEMBRE!T127)</f>
        <v>0</v>
      </c>
      <c r="U127" s="27">
        <f>SUM(ENERO:DICIEMBRE!U127)</f>
        <v>0</v>
      </c>
      <c r="V127" s="27">
        <f>SUM(ENERO:DICIEMBRE!V127)</f>
        <v>0</v>
      </c>
      <c r="W127" s="27">
        <f>SUM(ENERO:DICIEMBRE!W127)</f>
        <v>0</v>
      </c>
      <c r="X127" s="27">
        <f>SUM(ENERO:DICIEMBRE!X127)</f>
        <v>0</v>
      </c>
      <c r="Y127" s="27">
        <f>SUM(ENERO:DICIEMBRE!Y127)</f>
        <v>0</v>
      </c>
      <c r="Z127" s="27">
        <f>SUM(ENERO:DICIEMBRE!Z127)</f>
        <v>0</v>
      </c>
      <c r="AA127" s="27">
        <f>SUM(ENERO:DICIEMBRE!AA127)</f>
        <v>0</v>
      </c>
      <c r="AB127" s="27">
        <f>SUM(ENERO:DICIEMBRE!AB127)</f>
        <v>0</v>
      </c>
      <c r="AC127" s="27">
        <f>SUM(ENERO:DICIEMBRE!AC127)</f>
        <v>0</v>
      </c>
      <c r="AD127" s="27">
        <f>SUM(ENERO:DICIEMBRE!AD127)</f>
        <v>0</v>
      </c>
      <c r="AE127" s="27">
        <f>SUM(ENERO:DICIEMBRE!AE127)</f>
        <v>0</v>
      </c>
      <c r="AF127" s="27">
        <f>SUM(ENERO:DICIEMBRE!AF127)</f>
        <v>0</v>
      </c>
      <c r="AG127" s="27">
        <f>SUM(ENERO:DICIEMBRE!AG127)</f>
        <v>0</v>
      </c>
      <c r="AH127" s="27">
        <f>SUM(ENERO:DICIEMBRE!AH127)</f>
        <v>0</v>
      </c>
      <c r="AI127" s="27">
        <f>SUM(ENERO:DICIEMBRE!AI127)</f>
        <v>0</v>
      </c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27">
        <f>SUM(ENERO:DICIEMBRE!C128)</f>
        <v>0</v>
      </c>
      <c r="D128" s="27">
        <f>SUM(ENERO:DICIEMBRE!D128)</f>
        <v>0</v>
      </c>
      <c r="E128" s="27">
        <f>SUM(ENERO:DICIEMBRE!E128)</f>
        <v>0</v>
      </c>
      <c r="F128" s="104">
        <f t="shared" si="16"/>
        <v>0</v>
      </c>
      <c r="G128" s="27">
        <f>SUM(ENERO:DICIEMBRE!G128)</f>
        <v>0</v>
      </c>
      <c r="H128" s="27">
        <f>SUM(ENERO:DICIEMBRE!H128)</f>
        <v>0</v>
      </c>
      <c r="I128" s="27">
        <f>SUM(ENERO:DICIEMBRE!I128)</f>
        <v>0</v>
      </c>
      <c r="J128" s="104">
        <f t="shared" si="19"/>
        <v>599</v>
      </c>
      <c r="K128" s="27">
        <f>SUM(ENERO:DICIEMBRE!K128)</f>
        <v>459</v>
      </c>
      <c r="L128" s="27">
        <f>SUM(ENERO:DICIEMBRE!L128)</f>
        <v>140</v>
      </c>
      <c r="M128" s="27">
        <f>SUM(ENERO:DICIEMBRE!M128)</f>
        <v>0</v>
      </c>
      <c r="N128" s="108">
        <f t="shared" si="17"/>
        <v>609</v>
      </c>
      <c r="O128" s="27">
        <f>SUM(ENERO:DICIEMBRE!O128)</f>
        <v>1</v>
      </c>
      <c r="P128" s="27">
        <f>SUM(ENERO:DICIEMBRE!P128)</f>
        <v>608</v>
      </c>
      <c r="Q128" s="27">
        <f>SUM(ENERO:DICIEMBRE!Q128)</f>
        <v>0</v>
      </c>
      <c r="R128" s="27">
        <f>SUM(ENERO:DICIEMBRE!R128)</f>
        <v>7</v>
      </c>
      <c r="S128" s="27">
        <f>SUM(ENERO:DICIEMBRE!S128)</f>
        <v>0</v>
      </c>
      <c r="T128" s="27">
        <f>SUM(ENERO:DICIEMBRE!T128)</f>
        <v>22</v>
      </c>
      <c r="U128" s="27">
        <f>SUM(ENERO:DICIEMBRE!U128)</f>
        <v>48</v>
      </c>
      <c r="V128" s="27">
        <f>SUM(ENERO:DICIEMBRE!V128)</f>
        <v>64</v>
      </c>
      <c r="W128" s="27">
        <f>SUM(ENERO:DICIEMBRE!W128)</f>
        <v>5</v>
      </c>
      <c r="X128" s="27">
        <f>SUM(ENERO:DICIEMBRE!X128)</f>
        <v>0</v>
      </c>
      <c r="Y128" s="27">
        <f>SUM(ENERO:DICIEMBRE!Y128)</f>
        <v>186</v>
      </c>
      <c r="Z128" s="27">
        <f>SUM(ENERO:DICIEMBRE!Z128)</f>
        <v>0</v>
      </c>
      <c r="AA128" s="27">
        <f>SUM(ENERO:DICIEMBRE!AA128)</f>
        <v>0</v>
      </c>
      <c r="AB128" s="27">
        <f>SUM(ENERO:DICIEMBRE!AB128)</f>
        <v>407</v>
      </c>
      <c r="AC128" s="27">
        <f>SUM(ENERO:DICIEMBRE!AC128)</f>
        <v>0</v>
      </c>
      <c r="AD128" s="27">
        <f>SUM(ENERO:DICIEMBRE!AD128)</f>
        <v>0</v>
      </c>
      <c r="AE128" s="27">
        <f>SUM(ENERO:DICIEMBRE!AE128)</f>
        <v>0</v>
      </c>
      <c r="AF128" s="27">
        <f>SUM(ENERO:DICIEMBRE!AF128)</f>
        <v>0</v>
      </c>
      <c r="AG128" s="27">
        <f>SUM(ENERO:DICIEMBRE!AG128)</f>
        <v>0</v>
      </c>
      <c r="AH128" s="27">
        <f>SUM(ENERO:DICIEMBRE!AH128)</f>
        <v>0</v>
      </c>
      <c r="AI128" s="27">
        <f>SUM(ENERO:DICIEMBRE!AI128)</f>
        <v>0</v>
      </c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27">
        <f>SUM(ENERO:DICIEMBRE!C129)</f>
        <v>0</v>
      </c>
      <c r="D129" s="27">
        <f>SUM(ENERO:DICIEMBRE!D129)</f>
        <v>0</v>
      </c>
      <c r="E129" s="27">
        <f>SUM(ENERO:DICIEMBRE!E129)</f>
        <v>0</v>
      </c>
      <c r="F129" s="104">
        <f t="shared" si="16"/>
        <v>0</v>
      </c>
      <c r="G129" s="27">
        <f>SUM(ENERO:DICIEMBRE!G129)</f>
        <v>0</v>
      </c>
      <c r="H129" s="27">
        <f>SUM(ENERO:DICIEMBRE!H129)</f>
        <v>0</v>
      </c>
      <c r="I129" s="27">
        <f>SUM(ENERO:DICIEMBRE!I129)</f>
        <v>0</v>
      </c>
      <c r="J129" s="104">
        <f t="shared" si="19"/>
        <v>0</v>
      </c>
      <c r="K129" s="27">
        <f>SUM(ENERO:DICIEMBRE!K129)</f>
        <v>0</v>
      </c>
      <c r="L129" s="27">
        <f>SUM(ENERO:DICIEMBRE!L129)</f>
        <v>0</v>
      </c>
      <c r="M129" s="27">
        <f>SUM(ENERO:DICIEMBRE!M129)</f>
        <v>0</v>
      </c>
      <c r="N129" s="108">
        <f t="shared" si="17"/>
        <v>0</v>
      </c>
      <c r="O129" s="27">
        <f>SUM(ENERO:DICIEMBRE!O129)</f>
        <v>0</v>
      </c>
      <c r="P129" s="27">
        <f>SUM(ENERO:DICIEMBRE!P129)</f>
        <v>0</v>
      </c>
      <c r="Q129" s="27">
        <f>SUM(ENERO:DICIEMBRE!Q129)</f>
        <v>0</v>
      </c>
      <c r="R129" s="27">
        <f>SUM(ENERO:DICIEMBRE!R129)</f>
        <v>0</v>
      </c>
      <c r="S129" s="27">
        <f>SUM(ENERO:DICIEMBRE!S129)</f>
        <v>0</v>
      </c>
      <c r="T129" s="27">
        <f>SUM(ENERO:DICIEMBRE!T129)</f>
        <v>0</v>
      </c>
      <c r="U129" s="27">
        <f>SUM(ENERO:DICIEMBRE!U129)</f>
        <v>0</v>
      </c>
      <c r="V129" s="27">
        <f>SUM(ENERO:DICIEMBRE!V129)</f>
        <v>0</v>
      </c>
      <c r="W129" s="27">
        <f>SUM(ENERO:DICIEMBRE!W129)</f>
        <v>0</v>
      </c>
      <c r="X129" s="27">
        <f>SUM(ENERO:DICIEMBRE!X129)</f>
        <v>0</v>
      </c>
      <c r="Y129" s="27">
        <f>SUM(ENERO:DICIEMBRE!Y129)</f>
        <v>0</v>
      </c>
      <c r="Z129" s="27">
        <f>SUM(ENERO:DICIEMBRE!Z129)</f>
        <v>0</v>
      </c>
      <c r="AA129" s="27">
        <f>SUM(ENERO:DICIEMBRE!AA129)</f>
        <v>0</v>
      </c>
      <c r="AB129" s="27">
        <f>SUM(ENERO:DICIEMBRE!AB129)</f>
        <v>0</v>
      </c>
      <c r="AC129" s="27">
        <f>SUM(ENERO:DICIEMBRE!AC129)</f>
        <v>0</v>
      </c>
      <c r="AD129" s="27">
        <f>SUM(ENERO:DICIEMBRE!AD129)</f>
        <v>0</v>
      </c>
      <c r="AE129" s="27">
        <f>SUM(ENERO:DICIEMBRE!AE129)</f>
        <v>0</v>
      </c>
      <c r="AF129" s="27">
        <f>SUM(ENERO:DICIEMBRE!AF129)</f>
        <v>0</v>
      </c>
      <c r="AG129" s="27">
        <f>SUM(ENERO:DICIEMBRE!AG129)</f>
        <v>0</v>
      </c>
      <c r="AH129" s="27">
        <f>SUM(ENERO:DICIEMBRE!AH129)</f>
        <v>0</v>
      </c>
      <c r="AI129" s="27">
        <f>SUM(ENERO:DICIEMBRE!AI129)</f>
        <v>0</v>
      </c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27">
        <f>SUM(ENERO:DICIEMBRE!C130)</f>
        <v>0</v>
      </c>
      <c r="D130" s="27">
        <f>SUM(ENERO:DICIEMBRE!D130)</f>
        <v>0</v>
      </c>
      <c r="E130" s="27">
        <f>SUM(ENERO:DICIEMBRE!E130)</f>
        <v>0</v>
      </c>
      <c r="F130" s="108">
        <f t="shared" si="16"/>
        <v>0</v>
      </c>
      <c r="G130" s="27">
        <f>SUM(ENERO:DICIEMBRE!G130)</f>
        <v>0</v>
      </c>
      <c r="H130" s="27">
        <f>SUM(ENERO:DICIEMBRE!H130)</f>
        <v>0</v>
      </c>
      <c r="I130" s="27">
        <f>SUM(ENERO:DICIEMBRE!I130)</f>
        <v>0</v>
      </c>
      <c r="J130" s="108">
        <f t="shared" si="19"/>
        <v>4</v>
      </c>
      <c r="K130" s="27">
        <f>SUM(ENERO:DICIEMBRE!K130)</f>
        <v>2</v>
      </c>
      <c r="L130" s="27">
        <f>SUM(ENERO:DICIEMBRE!L130)</f>
        <v>2</v>
      </c>
      <c r="M130" s="27">
        <f>SUM(ENERO:DICIEMBRE!M130)</f>
        <v>0</v>
      </c>
      <c r="N130" s="108">
        <f t="shared" si="17"/>
        <v>4</v>
      </c>
      <c r="O130" s="27">
        <f>SUM(ENERO:DICIEMBRE!O130)</f>
        <v>0</v>
      </c>
      <c r="P130" s="27">
        <f>SUM(ENERO:DICIEMBRE!P130)</f>
        <v>4</v>
      </c>
      <c r="Q130" s="27">
        <f>SUM(ENERO:DICIEMBRE!Q130)</f>
        <v>0</v>
      </c>
      <c r="R130" s="27">
        <f>SUM(ENERO:DICIEMBRE!R130)</f>
        <v>1</v>
      </c>
      <c r="S130" s="27">
        <f>SUM(ENERO:DICIEMBRE!S130)</f>
        <v>0</v>
      </c>
      <c r="T130" s="27">
        <f>SUM(ENERO:DICIEMBRE!T130)</f>
        <v>2</v>
      </c>
      <c r="U130" s="27">
        <f>SUM(ENERO:DICIEMBRE!U130)</f>
        <v>0</v>
      </c>
      <c r="V130" s="27">
        <f>SUM(ENERO:DICIEMBRE!V130)</f>
        <v>0</v>
      </c>
      <c r="W130" s="27">
        <f>SUM(ENERO:DICIEMBRE!W130)</f>
        <v>47</v>
      </c>
      <c r="X130" s="27">
        <f>SUM(ENERO:DICIEMBRE!X130)</f>
        <v>0</v>
      </c>
      <c r="Y130" s="27">
        <f>SUM(ENERO:DICIEMBRE!Y130)</f>
        <v>0</v>
      </c>
      <c r="Z130" s="27">
        <f>SUM(ENERO:DICIEMBRE!Z130)</f>
        <v>0</v>
      </c>
      <c r="AA130" s="27">
        <f>SUM(ENERO:DICIEMBRE!AA130)</f>
        <v>0</v>
      </c>
      <c r="AB130" s="27">
        <f>SUM(ENERO:DICIEMBRE!AB130)</f>
        <v>0</v>
      </c>
      <c r="AC130" s="27">
        <f>SUM(ENERO:DICIEMBRE!AC130)</f>
        <v>0</v>
      </c>
      <c r="AD130" s="27">
        <f>SUM(ENERO:DICIEMBRE!AD130)</f>
        <v>0</v>
      </c>
      <c r="AE130" s="27">
        <f>SUM(ENERO:DICIEMBRE!AE130)</f>
        <v>0</v>
      </c>
      <c r="AF130" s="27">
        <f>SUM(ENERO:DICIEMBRE!AF130)</f>
        <v>0</v>
      </c>
      <c r="AG130" s="27">
        <f>SUM(ENERO:DICIEMBRE!AG130)</f>
        <v>0</v>
      </c>
      <c r="AH130" s="27">
        <f>SUM(ENERO:DICIEMBRE!AH130)</f>
        <v>0</v>
      </c>
      <c r="AI130" s="27">
        <f>SUM(ENERO:DICIEMBRE!AI130)</f>
        <v>0</v>
      </c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27">
        <f>SUM(ENERO:DICIEMBRE!C131)</f>
        <v>0</v>
      </c>
      <c r="D131" s="27">
        <f>SUM(ENERO:DICIEMBRE!D131)</f>
        <v>0</v>
      </c>
      <c r="E131" s="27">
        <f>SUM(ENERO:DICIEMBRE!E131)</f>
        <v>0</v>
      </c>
      <c r="F131" s="108">
        <f t="shared" si="16"/>
        <v>0</v>
      </c>
      <c r="G131" s="27">
        <f>SUM(ENERO:DICIEMBRE!G131)</f>
        <v>0</v>
      </c>
      <c r="H131" s="27">
        <f>SUM(ENERO:DICIEMBRE!H131)</f>
        <v>0</v>
      </c>
      <c r="I131" s="27">
        <f>SUM(ENERO:DICIEMBRE!I131)</f>
        <v>0</v>
      </c>
      <c r="J131" s="108">
        <f t="shared" si="19"/>
        <v>0</v>
      </c>
      <c r="K131" s="27">
        <f>SUM(ENERO:DICIEMBRE!K131)</f>
        <v>0</v>
      </c>
      <c r="L131" s="27">
        <f>SUM(ENERO:DICIEMBRE!L131)</f>
        <v>0</v>
      </c>
      <c r="M131" s="27">
        <f>SUM(ENERO:DICIEMBRE!M131)</f>
        <v>0</v>
      </c>
      <c r="N131" s="108">
        <f t="shared" si="17"/>
        <v>0</v>
      </c>
      <c r="O131" s="27">
        <f>SUM(ENERO:DICIEMBRE!O131)</f>
        <v>0</v>
      </c>
      <c r="P131" s="27">
        <f>SUM(ENERO:DICIEMBRE!P131)</f>
        <v>0</v>
      </c>
      <c r="Q131" s="27">
        <f>SUM(ENERO:DICIEMBRE!Q131)</f>
        <v>0</v>
      </c>
      <c r="R131" s="27">
        <f>SUM(ENERO:DICIEMBRE!R131)</f>
        <v>0</v>
      </c>
      <c r="S131" s="27">
        <f>SUM(ENERO:DICIEMBRE!S131)</f>
        <v>0</v>
      </c>
      <c r="T131" s="27">
        <f>SUM(ENERO:DICIEMBRE!T131)</f>
        <v>0</v>
      </c>
      <c r="U131" s="27">
        <f>SUM(ENERO:DICIEMBRE!U131)</f>
        <v>0</v>
      </c>
      <c r="V131" s="27">
        <f>SUM(ENERO:DICIEMBRE!V131)</f>
        <v>0</v>
      </c>
      <c r="W131" s="27">
        <f>SUM(ENERO:DICIEMBRE!W131)</f>
        <v>0</v>
      </c>
      <c r="X131" s="27">
        <f>SUM(ENERO:DICIEMBRE!X131)</f>
        <v>0</v>
      </c>
      <c r="Y131" s="27">
        <f>SUM(ENERO:DICIEMBRE!Y131)</f>
        <v>0</v>
      </c>
      <c r="Z131" s="27">
        <f>SUM(ENERO:DICIEMBRE!Z131)</f>
        <v>0</v>
      </c>
      <c r="AA131" s="27">
        <f>SUM(ENERO:DICIEMBRE!AA131)</f>
        <v>0</v>
      </c>
      <c r="AB131" s="27">
        <f>SUM(ENERO:DICIEMBRE!AB131)</f>
        <v>0</v>
      </c>
      <c r="AC131" s="27">
        <f>SUM(ENERO:DICIEMBRE!AC131)</f>
        <v>0</v>
      </c>
      <c r="AD131" s="27">
        <f>SUM(ENERO:DICIEMBRE!AD131)</f>
        <v>0</v>
      </c>
      <c r="AE131" s="27">
        <f>SUM(ENERO:DICIEMBRE!AE131)</f>
        <v>0</v>
      </c>
      <c r="AF131" s="27">
        <f>SUM(ENERO:DICIEMBRE!AF131)</f>
        <v>0</v>
      </c>
      <c r="AG131" s="27">
        <f>SUM(ENERO:DICIEMBRE!AG131)</f>
        <v>0</v>
      </c>
      <c r="AH131" s="27">
        <f>SUM(ENERO:DICIEMBRE!AH131)</f>
        <v>0</v>
      </c>
      <c r="AI131" s="27">
        <f>SUM(ENERO:DICIEMBRE!AI131)</f>
        <v>0</v>
      </c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27">
        <f>SUM(ENERO:DICIEMBRE!C132)</f>
        <v>0</v>
      </c>
      <c r="D132" s="27">
        <f>SUM(ENERO:DICIEMBRE!D132)</f>
        <v>0</v>
      </c>
      <c r="E132" s="27">
        <f>SUM(ENERO:DICIEMBRE!E132)</f>
        <v>0</v>
      </c>
      <c r="F132" s="108">
        <f t="shared" si="16"/>
        <v>0</v>
      </c>
      <c r="G132" s="27">
        <f>SUM(ENERO:DICIEMBRE!G132)</f>
        <v>0</v>
      </c>
      <c r="H132" s="27">
        <f>SUM(ENERO:DICIEMBRE!H132)</f>
        <v>0</v>
      </c>
      <c r="I132" s="27">
        <f>SUM(ENERO:DICIEMBRE!I132)</f>
        <v>0</v>
      </c>
      <c r="J132" s="108">
        <f t="shared" si="19"/>
        <v>0</v>
      </c>
      <c r="K132" s="27">
        <f>SUM(ENERO:DICIEMBRE!K132)</f>
        <v>0</v>
      </c>
      <c r="L132" s="27">
        <f>SUM(ENERO:DICIEMBRE!L132)</f>
        <v>0</v>
      </c>
      <c r="M132" s="27">
        <f>SUM(ENERO:DICIEMBRE!M132)</f>
        <v>0</v>
      </c>
      <c r="N132" s="108">
        <f t="shared" si="17"/>
        <v>0</v>
      </c>
      <c r="O132" s="27">
        <f>SUM(ENERO:DICIEMBRE!O132)</f>
        <v>0</v>
      </c>
      <c r="P132" s="27">
        <f>SUM(ENERO:DICIEMBRE!P132)</f>
        <v>0</v>
      </c>
      <c r="Q132" s="27">
        <f>SUM(ENERO:DICIEMBRE!Q132)</f>
        <v>0</v>
      </c>
      <c r="R132" s="27">
        <f>SUM(ENERO:DICIEMBRE!R132)</f>
        <v>0</v>
      </c>
      <c r="S132" s="27">
        <f>SUM(ENERO:DICIEMBRE!S132)</f>
        <v>0</v>
      </c>
      <c r="T132" s="27">
        <f>SUM(ENERO:DICIEMBRE!T132)</f>
        <v>0</v>
      </c>
      <c r="U132" s="27">
        <f>SUM(ENERO:DICIEMBRE!U132)</f>
        <v>0</v>
      </c>
      <c r="V132" s="27">
        <f>SUM(ENERO:DICIEMBRE!V132)</f>
        <v>0</v>
      </c>
      <c r="W132" s="27">
        <f>SUM(ENERO:DICIEMBRE!W132)</f>
        <v>0</v>
      </c>
      <c r="X132" s="27">
        <f>SUM(ENERO:DICIEMBRE!X132)</f>
        <v>0</v>
      </c>
      <c r="Y132" s="27">
        <f>SUM(ENERO:DICIEMBRE!Y132)</f>
        <v>0</v>
      </c>
      <c r="Z132" s="27">
        <f>SUM(ENERO:DICIEMBRE!Z132)</f>
        <v>0</v>
      </c>
      <c r="AA132" s="27">
        <f>SUM(ENERO:DICIEMBRE!AA132)</f>
        <v>0</v>
      </c>
      <c r="AB132" s="27">
        <f>SUM(ENERO:DICIEMBRE!AB132)</f>
        <v>0</v>
      </c>
      <c r="AC132" s="27">
        <f>SUM(ENERO:DICIEMBRE!AC132)</f>
        <v>0</v>
      </c>
      <c r="AD132" s="27">
        <f>SUM(ENERO:DICIEMBRE!AD132)</f>
        <v>0</v>
      </c>
      <c r="AE132" s="27">
        <f>SUM(ENERO:DICIEMBRE!AE132)</f>
        <v>0</v>
      </c>
      <c r="AF132" s="27">
        <f>SUM(ENERO:DICIEMBRE!AF132)</f>
        <v>0</v>
      </c>
      <c r="AG132" s="27">
        <f>SUM(ENERO:DICIEMBRE!AG132)</f>
        <v>0</v>
      </c>
      <c r="AH132" s="27">
        <f>SUM(ENERO:DICIEMBRE!AH132)</f>
        <v>0</v>
      </c>
      <c r="AI132" s="27">
        <f>SUM(ENERO:DICIEMBRE!AI132)</f>
        <v>0</v>
      </c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27">
        <f>SUM(ENERO:DICIEMBRE!C133)</f>
        <v>0</v>
      </c>
      <c r="D133" s="27">
        <f>SUM(ENERO:DICIEMBRE!D133)</f>
        <v>0</v>
      </c>
      <c r="E133" s="27">
        <f>SUM(ENERO:DICIEMBRE!E133)</f>
        <v>0</v>
      </c>
      <c r="F133" s="108">
        <f t="shared" si="16"/>
        <v>0</v>
      </c>
      <c r="G133" s="27">
        <f>SUM(ENERO:DICIEMBRE!G133)</f>
        <v>0</v>
      </c>
      <c r="H133" s="27">
        <f>SUM(ENERO:DICIEMBRE!H133)</f>
        <v>0</v>
      </c>
      <c r="I133" s="27">
        <f>SUM(ENERO:DICIEMBRE!I133)</f>
        <v>0</v>
      </c>
      <c r="J133" s="108">
        <f t="shared" si="19"/>
        <v>0</v>
      </c>
      <c r="K133" s="27">
        <f>SUM(ENERO:DICIEMBRE!K133)</f>
        <v>0</v>
      </c>
      <c r="L133" s="27">
        <f>SUM(ENERO:DICIEMBRE!L133)</f>
        <v>0</v>
      </c>
      <c r="M133" s="27">
        <f>SUM(ENERO:DICIEMBRE!M133)</f>
        <v>0</v>
      </c>
      <c r="N133" s="108">
        <f t="shared" si="17"/>
        <v>0</v>
      </c>
      <c r="O133" s="27">
        <f>SUM(ENERO:DICIEMBRE!O133)</f>
        <v>0</v>
      </c>
      <c r="P133" s="27">
        <f>SUM(ENERO:DICIEMBRE!P133)</f>
        <v>0</v>
      </c>
      <c r="Q133" s="27">
        <f>SUM(ENERO:DICIEMBRE!Q133)</f>
        <v>0</v>
      </c>
      <c r="R133" s="27">
        <f>SUM(ENERO:DICIEMBRE!R133)</f>
        <v>0</v>
      </c>
      <c r="S133" s="27">
        <f>SUM(ENERO:DICIEMBRE!S133)</f>
        <v>0</v>
      </c>
      <c r="T133" s="27">
        <f>SUM(ENERO:DICIEMBRE!T133)</f>
        <v>0</v>
      </c>
      <c r="U133" s="27">
        <f>SUM(ENERO:DICIEMBRE!U133)</f>
        <v>0</v>
      </c>
      <c r="V133" s="27">
        <f>SUM(ENERO:DICIEMBRE!V133)</f>
        <v>0</v>
      </c>
      <c r="W133" s="27">
        <f>SUM(ENERO:DICIEMBRE!W133)</f>
        <v>0</v>
      </c>
      <c r="X133" s="27">
        <f>SUM(ENERO:DICIEMBRE!X133)</f>
        <v>0</v>
      </c>
      <c r="Y133" s="27">
        <f>SUM(ENERO:DICIEMBRE!Y133)</f>
        <v>0</v>
      </c>
      <c r="Z133" s="27">
        <f>SUM(ENERO:DICIEMBRE!Z133)</f>
        <v>0</v>
      </c>
      <c r="AA133" s="27">
        <f>SUM(ENERO:DICIEMBRE!AA133)</f>
        <v>0</v>
      </c>
      <c r="AB133" s="27">
        <f>SUM(ENERO:DICIEMBRE!AB133)</f>
        <v>0</v>
      </c>
      <c r="AC133" s="27">
        <f>SUM(ENERO:DICIEMBRE!AC133)</f>
        <v>0</v>
      </c>
      <c r="AD133" s="27">
        <f>SUM(ENERO:DICIEMBRE!AD133)</f>
        <v>0</v>
      </c>
      <c r="AE133" s="27">
        <f>SUM(ENERO:DICIEMBRE!AE133)</f>
        <v>0</v>
      </c>
      <c r="AF133" s="27">
        <f>SUM(ENERO:DICIEMBRE!AF133)</f>
        <v>0</v>
      </c>
      <c r="AG133" s="27">
        <f>SUM(ENERO:DICIEMBRE!AG133)</f>
        <v>0</v>
      </c>
      <c r="AH133" s="27">
        <f>SUM(ENERO:DICIEMBRE!AH133)</f>
        <v>0</v>
      </c>
      <c r="AI133" s="27">
        <f>SUM(ENERO:DICIEMBRE!AI133)</f>
        <v>0</v>
      </c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7">
        <f>SUM(ENERO:DICIEMBRE!C134)</f>
        <v>0</v>
      </c>
      <c r="D134" s="27">
        <f>SUM(ENERO:DICIEMBRE!D134)</f>
        <v>0</v>
      </c>
      <c r="E134" s="27">
        <f>SUM(ENERO:DICIEMBRE!E134)</f>
        <v>0</v>
      </c>
      <c r="F134" s="117">
        <f t="shared" si="16"/>
        <v>0</v>
      </c>
      <c r="G134" s="27">
        <f>SUM(ENERO:DICIEMBRE!G134)</f>
        <v>0</v>
      </c>
      <c r="H134" s="27">
        <f>SUM(ENERO:DICIEMBRE!H134)</f>
        <v>0</v>
      </c>
      <c r="I134" s="27">
        <f>SUM(ENERO:DICIEMBRE!I134)</f>
        <v>0</v>
      </c>
      <c r="J134" s="117">
        <f t="shared" si="19"/>
        <v>0</v>
      </c>
      <c r="K134" s="27">
        <f>SUM(ENERO:DICIEMBRE!K134)</f>
        <v>0</v>
      </c>
      <c r="L134" s="27">
        <f>SUM(ENERO:DICIEMBRE!L134)</f>
        <v>0</v>
      </c>
      <c r="M134" s="27">
        <f>SUM(ENERO:DICIEMBRE!M134)</f>
        <v>0</v>
      </c>
      <c r="N134" s="108">
        <f t="shared" si="17"/>
        <v>0</v>
      </c>
      <c r="O134" s="27">
        <f>SUM(ENERO:DICIEMBRE!O134)</f>
        <v>0</v>
      </c>
      <c r="P134" s="27">
        <f>SUM(ENERO:DICIEMBRE!P134)</f>
        <v>0</v>
      </c>
      <c r="Q134" s="27">
        <f>SUM(ENERO:DICIEMBRE!Q134)</f>
        <v>0</v>
      </c>
      <c r="R134" s="27">
        <f>SUM(ENERO:DICIEMBRE!R134)</f>
        <v>0</v>
      </c>
      <c r="S134" s="27">
        <f>SUM(ENERO:DICIEMBRE!S134)</f>
        <v>0</v>
      </c>
      <c r="T134" s="27">
        <f>SUM(ENERO:DICIEMBRE!T134)</f>
        <v>0</v>
      </c>
      <c r="U134" s="27">
        <f>SUM(ENERO:DICIEMBRE!U134)</f>
        <v>0</v>
      </c>
      <c r="V134" s="27">
        <f>SUM(ENERO:DICIEMBRE!V134)</f>
        <v>0</v>
      </c>
      <c r="W134" s="27">
        <f>SUM(ENERO:DICIEMBRE!W134)</f>
        <v>6731</v>
      </c>
      <c r="X134" s="27">
        <f>SUM(ENERO:DICIEMBRE!X134)</f>
        <v>0</v>
      </c>
      <c r="Y134" s="27">
        <f>SUM(ENERO:DICIEMBRE!Y134)</f>
        <v>0</v>
      </c>
      <c r="Z134" s="27">
        <f>SUM(ENERO:DICIEMBRE!Z134)</f>
        <v>0</v>
      </c>
      <c r="AA134" s="27">
        <f>SUM(ENERO:DICIEMBRE!AA134)</f>
        <v>0</v>
      </c>
      <c r="AB134" s="27">
        <f>SUM(ENERO:DICIEMBRE!AB134)</f>
        <v>0</v>
      </c>
      <c r="AC134" s="27">
        <f>SUM(ENERO:DICIEMBRE!AC134)</f>
        <v>0</v>
      </c>
      <c r="AD134" s="27">
        <f>SUM(ENERO:DICIEMBRE!AD134)</f>
        <v>0</v>
      </c>
      <c r="AE134" s="27">
        <f>SUM(ENERO:DICIEMBRE!AE134)</f>
        <v>0</v>
      </c>
      <c r="AF134" s="27">
        <f>SUM(ENERO:DICIEMBRE!AF134)</f>
        <v>0</v>
      </c>
      <c r="AG134" s="27">
        <f>SUM(ENERO:DICIEMBRE!AG134)</f>
        <v>0</v>
      </c>
      <c r="AH134" s="27">
        <f>SUM(ENERO:DICIEMBRE!AH134)</f>
        <v>0</v>
      </c>
      <c r="AI134" s="27">
        <f>SUM(ENERO:DICIEMBRE!AI134)</f>
        <v>0</v>
      </c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32" t="s">
        <v>98</v>
      </c>
      <c r="B135" s="125">
        <f t="shared" si="18"/>
        <v>0</v>
      </c>
      <c r="C135" s="27">
        <f>SUM(ENERO:DICIEMBRE!C135)</f>
        <v>0</v>
      </c>
      <c r="D135" s="27">
        <f>SUM(ENERO:DICIEMBRE!D135)</f>
        <v>0</v>
      </c>
      <c r="E135" s="27">
        <f>SUM(ENERO:DICIEMBRE!E135)</f>
        <v>0</v>
      </c>
      <c r="F135" s="125">
        <f t="shared" si="16"/>
        <v>0</v>
      </c>
      <c r="G135" s="27">
        <f>SUM(ENERO:DICIEMBRE!G135)</f>
        <v>0</v>
      </c>
      <c r="H135" s="27">
        <f>SUM(ENERO:DICIEMBRE!H135)</f>
        <v>0</v>
      </c>
      <c r="I135" s="27">
        <f>SUM(ENERO:DICIEMBRE!I135)</f>
        <v>0</v>
      </c>
      <c r="J135" s="125">
        <f t="shared" si="19"/>
        <v>0</v>
      </c>
      <c r="K135" s="27">
        <f>SUM(ENERO:DICIEMBRE!K135)</f>
        <v>0</v>
      </c>
      <c r="L135" s="27">
        <f>SUM(ENERO:DICIEMBRE!L135)</f>
        <v>0</v>
      </c>
      <c r="M135" s="27">
        <f>SUM(ENERO:DICIEMBRE!M135)</f>
        <v>0</v>
      </c>
      <c r="N135" s="125">
        <f t="shared" si="17"/>
        <v>0</v>
      </c>
      <c r="O135" s="27">
        <f>SUM(ENERO:DICIEMBRE!O135)</f>
        <v>0</v>
      </c>
      <c r="P135" s="27">
        <f>SUM(ENERO:DICIEMBRE!P135)</f>
        <v>0</v>
      </c>
      <c r="Q135" s="27">
        <f>SUM(ENERO:DICIEMBRE!Q135)</f>
        <v>0</v>
      </c>
      <c r="R135" s="27">
        <f>SUM(ENERO:DICIEMBRE!R135)</f>
        <v>0</v>
      </c>
      <c r="S135" s="27">
        <f>SUM(ENERO:DICIEMBRE!S135)</f>
        <v>0</v>
      </c>
      <c r="T135" s="27">
        <f>SUM(ENERO:DICIEMBRE!T135)</f>
        <v>0</v>
      </c>
      <c r="U135" s="27">
        <f>SUM(ENERO:DICIEMBRE!U135)</f>
        <v>0</v>
      </c>
      <c r="V135" s="27">
        <f>SUM(ENERO:DICIEMBRE!V135)</f>
        <v>0</v>
      </c>
      <c r="W135" s="27">
        <f>SUM(ENERO:DICIEMBRE!W135)</f>
        <v>0</v>
      </c>
      <c r="X135" s="27">
        <f>SUM(ENERO:DICIEMBRE!X135)</f>
        <v>0</v>
      </c>
      <c r="Y135" s="27">
        <f>SUM(ENERO:DICIEMBRE!Y135)</f>
        <v>0</v>
      </c>
      <c r="Z135" s="27">
        <f>SUM(ENERO:DICIEMBRE!Z135)</f>
        <v>0</v>
      </c>
      <c r="AA135" s="27">
        <f>SUM(ENERO:DICIEMBRE!AA135)</f>
        <v>0</v>
      </c>
      <c r="AB135" s="27">
        <f>SUM(ENERO:DICIEMBRE!AB135)</f>
        <v>0</v>
      </c>
      <c r="AC135" s="27">
        <f>SUM(ENERO:DICIEMBRE!AC135)</f>
        <v>0</v>
      </c>
      <c r="AD135" s="27">
        <f>SUM(ENERO:DICIEMBRE!AD135)</f>
        <v>0</v>
      </c>
      <c r="AE135" s="27">
        <f>SUM(ENERO:DICIEMBRE!AE135)</f>
        <v>0</v>
      </c>
      <c r="AF135" s="27">
        <f>SUM(ENERO:DICIEMBRE!AF135)</f>
        <v>0</v>
      </c>
      <c r="AG135" s="27">
        <f>SUM(ENERO:DICIEMBRE!AG135)</f>
        <v>0</v>
      </c>
      <c r="AH135" s="27">
        <f>SUM(ENERO:DICIEMBRE!AH135)</f>
        <v>0</v>
      </c>
      <c r="AI135" s="27">
        <f>SUM(ENERO:DICIEMBRE!AI135)</f>
        <v>0</v>
      </c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130" t="s">
        <v>99</v>
      </c>
      <c r="B136" s="131">
        <f t="shared" ref="B136:V136" si="20">SUM(B76:B135)</f>
        <v>19</v>
      </c>
      <c r="C136" s="71">
        <f>SUM(C76:C135)</f>
        <v>19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11049</v>
      </c>
      <c r="K136" s="71">
        <f t="shared" si="20"/>
        <v>8071</v>
      </c>
      <c r="L136" s="67">
        <f t="shared" si="20"/>
        <v>2976</v>
      </c>
      <c r="M136" s="67">
        <f t="shared" si="20"/>
        <v>2</v>
      </c>
      <c r="N136" s="131">
        <f>SUM(N76:N135)</f>
        <v>11792</v>
      </c>
      <c r="O136" s="66">
        <f t="shared" si="20"/>
        <v>2409</v>
      </c>
      <c r="P136" s="69">
        <f t="shared" si="20"/>
        <v>9383</v>
      </c>
      <c r="Q136" s="71">
        <f t="shared" si="20"/>
        <v>211</v>
      </c>
      <c r="R136" s="132">
        <f>SUM(R76:R135)</f>
        <v>1792</v>
      </c>
      <c r="S136" s="133">
        <f>SUM(S76:S135)</f>
        <v>1417</v>
      </c>
      <c r="T136" s="134">
        <f>SUM(T76:T135)</f>
        <v>4445</v>
      </c>
      <c r="U136" s="66">
        <f t="shared" si="20"/>
        <v>2902</v>
      </c>
      <c r="V136" s="68">
        <f t="shared" si="20"/>
        <v>4165</v>
      </c>
      <c r="W136" s="132">
        <f>SUM(W76:W135)</f>
        <v>42203</v>
      </c>
      <c r="X136" s="70">
        <f t="shared" ref="X136:AI136" si="21">SUM(X76:X135)</f>
        <v>220</v>
      </c>
      <c r="Y136" s="68">
        <f t="shared" si="21"/>
        <v>2603</v>
      </c>
      <c r="Z136" s="132">
        <f t="shared" si="21"/>
        <v>0</v>
      </c>
      <c r="AA136" s="132">
        <f t="shared" si="21"/>
        <v>0</v>
      </c>
      <c r="AB136" s="132">
        <f t="shared" si="21"/>
        <v>3974</v>
      </c>
      <c r="AC136" s="132">
        <f t="shared" si="21"/>
        <v>0</v>
      </c>
      <c r="AD136" s="135">
        <f t="shared" si="21"/>
        <v>532</v>
      </c>
      <c r="AE136" s="136">
        <f t="shared" si="21"/>
        <v>0</v>
      </c>
      <c r="AF136" s="137">
        <f t="shared" si="21"/>
        <v>0</v>
      </c>
      <c r="AG136" s="136">
        <f t="shared" si="21"/>
        <v>49</v>
      </c>
      <c r="AH136" s="138">
        <f t="shared" si="21"/>
        <v>161</v>
      </c>
      <c r="AI136" s="139">
        <f t="shared" si="21"/>
        <v>161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126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142" t="s">
        <v>127</v>
      </c>
      <c r="B138" s="143" t="s">
        <v>99</v>
      </c>
      <c r="C138" s="17" t="s">
        <v>13</v>
      </c>
      <c r="D138" s="18" t="s">
        <v>14</v>
      </c>
      <c r="E138" s="19" t="s">
        <v>15</v>
      </c>
      <c r="F138" s="19" t="s">
        <v>16</v>
      </c>
      <c r="G138" s="19" t="s">
        <v>17</v>
      </c>
      <c r="H138" s="20" t="s">
        <v>18</v>
      </c>
      <c r="I138" s="20" t="s">
        <v>19</v>
      </c>
      <c r="J138" s="20" t="s">
        <v>20</v>
      </c>
      <c r="K138" s="20" t="s">
        <v>21</v>
      </c>
      <c r="L138" s="20" t="s">
        <v>22</v>
      </c>
      <c r="M138" s="20" t="s">
        <v>23</v>
      </c>
      <c r="N138" s="20" t="s">
        <v>24</v>
      </c>
      <c r="O138" s="20" t="s">
        <v>25</v>
      </c>
      <c r="P138" s="20" t="s">
        <v>26</v>
      </c>
      <c r="Q138" s="20" t="s">
        <v>27</v>
      </c>
      <c r="R138" s="20" t="s">
        <v>28</v>
      </c>
      <c r="S138" s="144" t="s">
        <v>128</v>
      </c>
      <c r="T138" s="145" t="s">
        <v>129</v>
      </c>
      <c r="U138" s="145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146" t="s">
        <v>131</v>
      </c>
      <c r="B139" s="147">
        <f>SUM(C139:S139)</f>
        <v>0</v>
      </c>
      <c r="C139" s="27">
        <f>SUM(ENERO:DICIEMBRE!C139)</f>
        <v>0</v>
      </c>
      <c r="D139" s="27">
        <f>SUM(ENERO:DICIEMBRE!D139)</f>
        <v>0</v>
      </c>
      <c r="E139" s="27">
        <f>SUM(ENERO:DICIEMBRE!E139)</f>
        <v>0</v>
      </c>
      <c r="F139" s="27">
        <f>SUM(ENERO:DICIEMBRE!F139)</f>
        <v>0</v>
      </c>
      <c r="G139" s="27">
        <f>SUM(ENERO:DICIEMBRE!G139)</f>
        <v>0</v>
      </c>
      <c r="H139" s="27">
        <f>SUM(ENERO:DICIEMBRE!H139)</f>
        <v>0</v>
      </c>
      <c r="I139" s="27">
        <f>SUM(ENERO:DICIEMBRE!I139)</f>
        <v>0</v>
      </c>
      <c r="J139" s="27">
        <f>SUM(ENERO:DICIEMBRE!J139)</f>
        <v>0</v>
      </c>
      <c r="K139" s="27">
        <f>SUM(ENERO:DICIEMBRE!K139)</f>
        <v>0</v>
      </c>
      <c r="L139" s="27">
        <f>SUM(ENERO:DICIEMBRE!L139)</f>
        <v>0</v>
      </c>
      <c r="M139" s="27">
        <f>SUM(ENERO:DICIEMBRE!M139)</f>
        <v>0</v>
      </c>
      <c r="N139" s="27">
        <f>SUM(ENERO:DICIEMBRE!N139)</f>
        <v>0</v>
      </c>
      <c r="O139" s="27">
        <f>SUM(ENERO:DICIEMBRE!O139)</f>
        <v>0</v>
      </c>
      <c r="P139" s="27">
        <f>SUM(ENERO:DICIEMBRE!P139)</f>
        <v>0</v>
      </c>
      <c r="Q139" s="27">
        <f>SUM(ENERO:DICIEMBRE!Q139)</f>
        <v>0</v>
      </c>
      <c r="R139" s="27">
        <f>SUM(ENERO:DICIEMBRE!R139)</f>
        <v>0</v>
      </c>
      <c r="S139" s="27">
        <f>SUM(ENERO:DICIEMBRE!S139)</f>
        <v>0</v>
      </c>
      <c r="T139" s="27">
        <f>SUM(ENERO:DICIEMBRE!T139)</f>
        <v>0</v>
      </c>
      <c r="U139" s="27">
        <f>SUM(ENERO:DICIEMBRE!U139)</f>
        <v>0</v>
      </c>
      <c r="V139" s="148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1934</v>
      </c>
      <c r="C140" s="27">
        <f>SUM(ENERO:DICIEMBRE!C140)</f>
        <v>54</v>
      </c>
      <c r="D140" s="27">
        <f>SUM(ENERO:DICIEMBRE!D140)</f>
        <v>113</v>
      </c>
      <c r="E140" s="27">
        <f>SUM(ENERO:DICIEMBRE!E140)</f>
        <v>175</v>
      </c>
      <c r="F140" s="27">
        <f>SUM(ENERO:DICIEMBRE!F140)</f>
        <v>90</v>
      </c>
      <c r="G140" s="27">
        <f>SUM(ENERO:DICIEMBRE!G140)</f>
        <v>28</v>
      </c>
      <c r="H140" s="27">
        <f>SUM(ENERO:DICIEMBRE!H140)</f>
        <v>48</v>
      </c>
      <c r="I140" s="27">
        <f>SUM(ENERO:DICIEMBRE!I140)</f>
        <v>47</v>
      </c>
      <c r="J140" s="27">
        <f>SUM(ENERO:DICIEMBRE!J140)</f>
        <v>58</v>
      </c>
      <c r="K140" s="27">
        <f>SUM(ENERO:DICIEMBRE!K140)</f>
        <v>61</v>
      </c>
      <c r="L140" s="27">
        <f>SUM(ENERO:DICIEMBRE!L140)</f>
        <v>99</v>
      </c>
      <c r="M140" s="27">
        <f>SUM(ENERO:DICIEMBRE!M140)</f>
        <v>145</v>
      </c>
      <c r="N140" s="27">
        <f>SUM(ENERO:DICIEMBRE!N140)</f>
        <v>193</v>
      </c>
      <c r="O140" s="27">
        <f>SUM(ENERO:DICIEMBRE!O140)</f>
        <v>264</v>
      </c>
      <c r="P140" s="27">
        <f>SUM(ENERO:DICIEMBRE!P140)</f>
        <v>230</v>
      </c>
      <c r="Q140" s="27">
        <f>SUM(ENERO:DICIEMBRE!Q140)</f>
        <v>187</v>
      </c>
      <c r="R140" s="27">
        <f>SUM(ENERO:DICIEMBRE!R140)</f>
        <v>85</v>
      </c>
      <c r="S140" s="27">
        <f>SUM(ENERO:DICIEMBRE!S140)</f>
        <v>57</v>
      </c>
      <c r="T140" s="27">
        <f>SUM(ENERO:DICIEMBRE!T140)</f>
        <v>0</v>
      </c>
      <c r="U140" s="27">
        <f>SUM(ENERO:DICIEMBRE!U140)</f>
        <v>0</v>
      </c>
      <c r="V140" s="148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2785</v>
      </c>
      <c r="C141" s="27">
        <f>SUM(ENERO:DICIEMBRE!C141)</f>
        <v>2</v>
      </c>
      <c r="D141" s="27">
        <f>SUM(ENERO:DICIEMBRE!D141)</f>
        <v>1</v>
      </c>
      <c r="E141" s="27">
        <f>SUM(ENERO:DICIEMBRE!E141)</f>
        <v>10</v>
      </c>
      <c r="F141" s="27">
        <f>SUM(ENERO:DICIEMBRE!F141)</f>
        <v>47</v>
      </c>
      <c r="G141" s="27">
        <f>SUM(ENERO:DICIEMBRE!G141)</f>
        <v>52</v>
      </c>
      <c r="H141" s="27">
        <f>SUM(ENERO:DICIEMBRE!H141)</f>
        <v>86</v>
      </c>
      <c r="I141" s="27">
        <f>SUM(ENERO:DICIEMBRE!I141)</f>
        <v>143</v>
      </c>
      <c r="J141" s="27">
        <f>SUM(ENERO:DICIEMBRE!J141)</f>
        <v>128</v>
      </c>
      <c r="K141" s="27">
        <f>SUM(ENERO:DICIEMBRE!K141)</f>
        <v>234</v>
      </c>
      <c r="L141" s="27">
        <f>SUM(ENERO:DICIEMBRE!L141)</f>
        <v>288</v>
      </c>
      <c r="M141" s="27">
        <f>SUM(ENERO:DICIEMBRE!M141)</f>
        <v>347</v>
      </c>
      <c r="N141" s="27">
        <f>SUM(ENERO:DICIEMBRE!N141)</f>
        <v>361</v>
      </c>
      <c r="O141" s="27">
        <f>SUM(ENERO:DICIEMBRE!O141)</f>
        <v>329</v>
      </c>
      <c r="P141" s="27">
        <f>SUM(ENERO:DICIEMBRE!P141)</f>
        <v>281</v>
      </c>
      <c r="Q141" s="27">
        <f>SUM(ENERO:DICIEMBRE!Q141)</f>
        <v>254</v>
      </c>
      <c r="R141" s="27">
        <f>SUM(ENERO:DICIEMBRE!R141)</f>
        <v>131</v>
      </c>
      <c r="S141" s="27">
        <f>SUM(ENERO:DICIEMBRE!S141)</f>
        <v>91</v>
      </c>
      <c r="T141" s="27">
        <f>SUM(ENERO:DICIEMBRE!T141)</f>
        <v>0</v>
      </c>
      <c r="U141" s="27">
        <f>SUM(ENERO:DICIEMBRE!U141)</f>
        <v>0</v>
      </c>
      <c r="V141" s="148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2268</v>
      </c>
      <c r="C142" s="27">
        <f>SUM(ENERO:DICIEMBRE!C142)</f>
        <v>0</v>
      </c>
      <c r="D142" s="27">
        <f>SUM(ENERO:DICIEMBRE!D142)</f>
        <v>0</v>
      </c>
      <c r="E142" s="27">
        <f>SUM(ENERO:DICIEMBRE!E142)</f>
        <v>6</v>
      </c>
      <c r="F142" s="27">
        <f>SUM(ENERO:DICIEMBRE!F142)</f>
        <v>88</v>
      </c>
      <c r="G142" s="27">
        <f>SUM(ENERO:DICIEMBRE!G142)</f>
        <v>342</v>
      </c>
      <c r="H142" s="27">
        <f>SUM(ENERO:DICIEMBRE!H142)</f>
        <v>569</v>
      </c>
      <c r="I142" s="27">
        <f>SUM(ENERO:DICIEMBRE!I142)</f>
        <v>617</v>
      </c>
      <c r="J142" s="27">
        <f>SUM(ENERO:DICIEMBRE!J142)</f>
        <v>459</v>
      </c>
      <c r="K142" s="27">
        <f>SUM(ENERO:DICIEMBRE!K142)</f>
        <v>184</v>
      </c>
      <c r="L142" s="27">
        <f>SUM(ENERO:DICIEMBRE!L142)</f>
        <v>3</v>
      </c>
      <c r="M142" s="27">
        <f>SUM(ENERO:DICIEMBRE!M142)</f>
        <v>0</v>
      </c>
      <c r="N142" s="27">
        <f>SUM(ENERO:DICIEMBRE!N142)</f>
        <v>0</v>
      </c>
      <c r="O142" s="27">
        <f>SUM(ENERO:DICIEMBRE!O142)</f>
        <v>0</v>
      </c>
      <c r="P142" s="27">
        <f>SUM(ENERO:DICIEMBRE!P142)</f>
        <v>0</v>
      </c>
      <c r="Q142" s="27">
        <f>SUM(ENERO:DICIEMBRE!Q142)</f>
        <v>0</v>
      </c>
      <c r="R142" s="27">
        <f>SUM(ENERO:DICIEMBRE!R142)</f>
        <v>0</v>
      </c>
      <c r="S142" s="27">
        <f>SUM(ENERO:DICIEMBRE!S142)</f>
        <v>0</v>
      </c>
      <c r="T142" s="27">
        <f>SUM(ENERO:DICIEMBRE!T142)</f>
        <v>0</v>
      </c>
      <c r="U142" s="27">
        <f>SUM(ENERO:DICIEMBRE!U142)</f>
        <v>0</v>
      </c>
      <c r="V142" s="148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17</v>
      </c>
      <c r="C143" s="27">
        <f>SUM(ENERO:DICIEMBRE!C143)</f>
        <v>0</v>
      </c>
      <c r="D143" s="27">
        <f>SUM(ENERO:DICIEMBRE!D143)</f>
        <v>0</v>
      </c>
      <c r="E143" s="27">
        <f>SUM(ENERO:DICIEMBRE!E143)</f>
        <v>0</v>
      </c>
      <c r="F143" s="27">
        <f>SUM(ENERO:DICIEMBRE!F143)</f>
        <v>0</v>
      </c>
      <c r="G143" s="27">
        <f>SUM(ENERO:DICIEMBRE!G143)</f>
        <v>7</v>
      </c>
      <c r="H143" s="27">
        <f>SUM(ENERO:DICIEMBRE!H143)</f>
        <v>0</v>
      </c>
      <c r="I143" s="27">
        <f>SUM(ENERO:DICIEMBRE!I143)</f>
        <v>4</v>
      </c>
      <c r="J143" s="27">
        <f>SUM(ENERO:DICIEMBRE!J143)</f>
        <v>6</v>
      </c>
      <c r="K143" s="27">
        <f>SUM(ENERO:DICIEMBRE!K143)</f>
        <v>0</v>
      </c>
      <c r="L143" s="27">
        <f>SUM(ENERO:DICIEMBRE!L143)</f>
        <v>0</v>
      </c>
      <c r="M143" s="27">
        <f>SUM(ENERO:DICIEMBRE!M143)</f>
        <v>0</v>
      </c>
      <c r="N143" s="27">
        <f>SUM(ENERO:DICIEMBRE!N143)</f>
        <v>0</v>
      </c>
      <c r="O143" s="27">
        <f>SUM(ENERO:DICIEMBRE!O143)</f>
        <v>0</v>
      </c>
      <c r="P143" s="27">
        <f>SUM(ENERO:DICIEMBRE!P143)</f>
        <v>0</v>
      </c>
      <c r="Q143" s="27">
        <f>SUM(ENERO:DICIEMBRE!Q143)</f>
        <v>0</v>
      </c>
      <c r="R143" s="27">
        <f>SUM(ENERO:DICIEMBRE!R143)</f>
        <v>0</v>
      </c>
      <c r="S143" s="27">
        <f>SUM(ENERO:DICIEMBRE!S143)</f>
        <v>0</v>
      </c>
      <c r="T143" s="27">
        <f>SUM(ENERO:DICIEMBRE!T143)</f>
        <v>0</v>
      </c>
      <c r="U143" s="27">
        <f>SUM(ENERO:DICIEMBRE!U143)</f>
        <v>0</v>
      </c>
      <c r="V143" s="148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3136</v>
      </c>
      <c r="C144" s="27">
        <f>SUM(ENERO:DICIEMBRE!C144)</f>
        <v>3</v>
      </c>
      <c r="D144" s="27">
        <f>SUM(ENERO:DICIEMBRE!D144)</f>
        <v>2</v>
      </c>
      <c r="E144" s="27">
        <f>SUM(ENERO:DICIEMBRE!E144)</f>
        <v>6</v>
      </c>
      <c r="F144" s="27">
        <f>SUM(ENERO:DICIEMBRE!F144)</f>
        <v>10</v>
      </c>
      <c r="G144" s="27">
        <f>SUM(ENERO:DICIEMBRE!G144)</f>
        <v>23</v>
      </c>
      <c r="H144" s="27">
        <f>SUM(ENERO:DICIEMBRE!H144)</f>
        <v>31</v>
      </c>
      <c r="I144" s="27">
        <f>SUM(ENERO:DICIEMBRE!I144)</f>
        <v>46</v>
      </c>
      <c r="J144" s="27">
        <f>SUM(ENERO:DICIEMBRE!J144)</f>
        <v>89</v>
      </c>
      <c r="K144" s="27">
        <f>SUM(ENERO:DICIEMBRE!K144)</f>
        <v>119</v>
      </c>
      <c r="L144" s="27">
        <f>SUM(ENERO:DICIEMBRE!L144)</f>
        <v>122</v>
      </c>
      <c r="M144" s="27">
        <f>SUM(ENERO:DICIEMBRE!M144)</f>
        <v>237</v>
      </c>
      <c r="N144" s="27">
        <f>SUM(ENERO:DICIEMBRE!N144)</f>
        <v>315</v>
      </c>
      <c r="O144" s="27">
        <f>SUM(ENERO:DICIEMBRE!O144)</f>
        <v>373</v>
      </c>
      <c r="P144" s="27">
        <f>SUM(ENERO:DICIEMBRE!P144)</f>
        <v>473</v>
      </c>
      <c r="Q144" s="27">
        <f>SUM(ENERO:DICIEMBRE!Q144)</f>
        <v>480</v>
      </c>
      <c r="R144" s="27">
        <f>SUM(ENERO:DICIEMBRE!R144)</f>
        <v>442</v>
      </c>
      <c r="S144" s="27">
        <f>SUM(ENERO:DICIEMBRE!S144)</f>
        <v>365</v>
      </c>
      <c r="T144" s="27">
        <f>SUM(ENERO:DICIEMBRE!T144)</f>
        <v>0</v>
      </c>
      <c r="U144" s="27">
        <f>SUM(ENERO:DICIEMBRE!U144)</f>
        <v>0</v>
      </c>
      <c r="V144" s="148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2000</v>
      </c>
      <c r="C145" s="27">
        <f>SUM(ENERO:DICIEMBRE!C145)</f>
        <v>0</v>
      </c>
      <c r="D145" s="27">
        <f>SUM(ENERO:DICIEMBRE!D145)</f>
        <v>0</v>
      </c>
      <c r="E145" s="27">
        <f>SUM(ENERO:DICIEMBRE!E145)</f>
        <v>0</v>
      </c>
      <c r="F145" s="27">
        <f>SUM(ENERO:DICIEMBRE!F145)</f>
        <v>0</v>
      </c>
      <c r="G145" s="27">
        <f>SUM(ENERO:DICIEMBRE!G145)</f>
        <v>7</v>
      </c>
      <c r="H145" s="27">
        <f>SUM(ENERO:DICIEMBRE!H145)</f>
        <v>10</v>
      </c>
      <c r="I145" s="27">
        <f>SUM(ENERO:DICIEMBRE!I145)</f>
        <v>28</v>
      </c>
      <c r="J145" s="27">
        <f>SUM(ENERO:DICIEMBRE!J145)</f>
        <v>36</v>
      </c>
      <c r="K145" s="27">
        <f>SUM(ENERO:DICIEMBRE!K145)</f>
        <v>62</v>
      </c>
      <c r="L145" s="27">
        <f>SUM(ENERO:DICIEMBRE!L145)</f>
        <v>69</v>
      </c>
      <c r="M145" s="27">
        <f>SUM(ENERO:DICIEMBRE!M145)</f>
        <v>111</v>
      </c>
      <c r="N145" s="27">
        <f>SUM(ENERO:DICIEMBRE!N145)</f>
        <v>162</v>
      </c>
      <c r="O145" s="27">
        <f>SUM(ENERO:DICIEMBRE!O145)</f>
        <v>237</v>
      </c>
      <c r="P145" s="27">
        <f>SUM(ENERO:DICIEMBRE!P145)</f>
        <v>254</v>
      </c>
      <c r="Q145" s="27">
        <f>SUM(ENERO:DICIEMBRE!Q145)</f>
        <v>291</v>
      </c>
      <c r="R145" s="27">
        <f>SUM(ENERO:DICIEMBRE!R145)</f>
        <v>313</v>
      </c>
      <c r="S145" s="27">
        <f>SUM(ENERO:DICIEMBRE!S145)</f>
        <v>420</v>
      </c>
      <c r="T145" s="27">
        <f>SUM(ENERO:DICIEMBRE!T145)</f>
        <v>0</v>
      </c>
      <c r="U145" s="27">
        <f>SUM(ENERO:DICIEMBRE!U145)</f>
        <v>0</v>
      </c>
      <c r="V145" s="148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27">
        <f>SUM(ENERO:DICIEMBRE!C146)</f>
        <v>0</v>
      </c>
      <c r="D146" s="27">
        <f>SUM(ENERO:DICIEMBRE!D146)</f>
        <v>0</v>
      </c>
      <c r="E146" s="27">
        <f>SUM(ENERO:DICIEMBRE!E146)</f>
        <v>0</v>
      </c>
      <c r="F146" s="27">
        <f>SUM(ENERO:DICIEMBRE!F146)</f>
        <v>0</v>
      </c>
      <c r="G146" s="27">
        <f>SUM(ENERO:DICIEMBRE!G146)</f>
        <v>0</v>
      </c>
      <c r="H146" s="27">
        <f>SUM(ENERO:DICIEMBRE!H146)</f>
        <v>0</v>
      </c>
      <c r="I146" s="27">
        <f>SUM(ENERO:DICIEMBRE!I146)</f>
        <v>0</v>
      </c>
      <c r="J146" s="27">
        <f>SUM(ENERO:DICIEMBRE!J146)</f>
        <v>0</v>
      </c>
      <c r="K146" s="27">
        <f>SUM(ENERO:DICIEMBRE!K146)</f>
        <v>0</v>
      </c>
      <c r="L146" s="27">
        <f>SUM(ENERO:DICIEMBRE!L146)</f>
        <v>0</v>
      </c>
      <c r="M146" s="27">
        <f>SUM(ENERO:DICIEMBRE!M146)</f>
        <v>0</v>
      </c>
      <c r="N146" s="27">
        <f>SUM(ENERO:DICIEMBRE!N146)</f>
        <v>0</v>
      </c>
      <c r="O146" s="27">
        <f>SUM(ENERO:DICIEMBRE!O146)</f>
        <v>0</v>
      </c>
      <c r="P146" s="27">
        <f>SUM(ENERO:DICIEMBRE!P146)</f>
        <v>0</v>
      </c>
      <c r="Q146" s="27">
        <f>SUM(ENERO:DICIEMBRE!Q146)</f>
        <v>0</v>
      </c>
      <c r="R146" s="27">
        <f>SUM(ENERO:DICIEMBRE!R146)</f>
        <v>0</v>
      </c>
      <c r="S146" s="27">
        <f>SUM(ENERO:DICIEMBRE!S146)</f>
        <v>0</v>
      </c>
      <c r="T146" s="27">
        <f>SUM(ENERO:DICIEMBRE!T146)</f>
        <v>0</v>
      </c>
      <c r="U146" s="27">
        <f>SUM(ENERO:DICIEMBRE!U146)</f>
        <v>0</v>
      </c>
      <c r="V146" s="148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2610</v>
      </c>
      <c r="C147" s="27">
        <f>SUM(ENERO:DICIEMBRE!C147)</f>
        <v>0</v>
      </c>
      <c r="D147" s="27">
        <f>SUM(ENERO:DICIEMBRE!D147)</f>
        <v>1</v>
      </c>
      <c r="E147" s="27">
        <f>SUM(ENERO:DICIEMBRE!E147)</f>
        <v>9</v>
      </c>
      <c r="F147" s="27">
        <f>SUM(ENERO:DICIEMBRE!F147)</f>
        <v>23</v>
      </c>
      <c r="G147" s="27">
        <f>SUM(ENERO:DICIEMBRE!G147)</f>
        <v>101</v>
      </c>
      <c r="H147" s="27">
        <f>SUM(ENERO:DICIEMBRE!H147)</f>
        <v>298</v>
      </c>
      <c r="I147" s="27">
        <f>SUM(ENERO:DICIEMBRE!I147)</f>
        <v>452</v>
      </c>
      <c r="J147" s="27">
        <f>SUM(ENERO:DICIEMBRE!J147)</f>
        <v>368</v>
      </c>
      <c r="K147" s="27">
        <f>SUM(ENERO:DICIEMBRE!K147)</f>
        <v>349</v>
      </c>
      <c r="L147" s="27">
        <f>SUM(ENERO:DICIEMBRE!L147)</f>
        <v>285</v>
      </c>
      <c r="M147" s="27">
        <f>SUM(ENERO:DICIEMBRE!M147)</f>
        <v>255</v>
      </c>
      <c r="N147" s="27">
        <f>SUM(ENERO:DICIEMBRE!N147)</f>
        <v>194</v>
      </c>
      <c r="O147" s="27">
        <f>SUM(ENERO:DICIEMBRE!O147)</f>
        <v>145</v>
      </c>
      <c r="P147" s="27">
        <f>SUM(ENERO:DICIEMBRE!P147)</f>
        <v>74</v>
      </c>
      <c r="Q147" s="27">
        <f>SUM(ENERO:DICIEMBRE!Q147)</f>
        <v>40</v>
      </c>
      <c r="R147" s="27">
        <f>SUM(ENERO:DICIEMBRE!R147)</f>
        <v>10</v>
      </c>
      <c r="S147" s="27">
        <f>SUM(ENERO:DICIEMBRE!S147)</f>
        <v>6</v>
      </c>
      <c r="T147" s="27">
        <f>SUM(ENERO:DICIEMBRE!T147)</f>
        <v>0</v>
      </c>
      <c r="U147" s="27">
        <f>SUM(ENERO:DICIEMBRE!U147)</f>
        <v>0</v>
      </c>
      <c r="V147" s="148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27">
        <f>SUM(ENERO:DICIEMBRE!C148)</f>
        <v>0</v>
      </c>
      <c r="D148" s="27">
        <f>SUM(ENERO:DICIEMBRE!D148)</f>
        <v>0</v>
      </c>
      <c r="E148" s="27">
        <f>SUM(ENERO:DICIEMBRE!E148)</f>
        <v>0</v>
      </c>
      <c r="F148" s="27">
        <f>SUM(ENERO:DICIEMBRE!F148)</f>
        <v>0</v>
      </c>
      <c r="G148" s="27">
        <f>SUM(ENERO:DICIEMBRE!G148)</f>
        <v>0</v>
      </c>
      <c r="H148" s="27">
        <f>SUM(ENERO:DICIEMBRE!H148)</f>
        <v>0</v>
      </c>
      <c r="I148" s="27">
        <f>SUM(ENERO:DICIEMBRE!I148)</f>
        <v>0</v>
      </c>
      <c r="J148" s="27">
        <f>SUM(ENERO:DICIEMBRE!J148)</f>
        <v>0</v>
      </c>
      <c r="K148" s="27">
        <f>SUM(ENERO:DICIEMBRE!K148)</f>
        <v>0</v>
      </c>
      <c r="L148" s="27">
        <f>SUM(ENERO:DICIEMBRE!L148)</f>
        <v>0</v>
      </c>
      <c r="M148" s="27">
        <f>SUM(ENERO:DICIEMBRE!M148)</f>
        <v>0</v>
      </c>
      <c r="N148" s="27">
        <f>SUM(ENERO:DICIEMBRE!N148)</f>
        <v>0</v>
      </c>
      <c r="O148" s="27">
        <f>SUM(ENERO:DICIEMBRE!O148)</f>
        <v>0</v>
      </c>
      <c r="P148" s="27">
        <f>SUM(ENERO:DICIEMBRE!P148)</f>
        <v>0</v>
      </c>
      <c r="Q148" s="27">
        <f>SUM(ENERO:DICIEMBRE!Q148)</f>
        <v>0</v>
      </c>
      <c r="R148" s="27">
        <f>SUM(ENERO:DICIEMBRE!R148)</f>
        <v>0</v>
      </c>
      <c r="S148" s="27">
        <f>SUM(ENERO:DICIEMBRE!S148)</f>
        <v>0</v>
      </c>
      <c r="T148" s="27">
        <f>SUM(ENERO:DICIEMBRE!T148)</f>
        <v>0</v>
      </c>
      <c r="U148" s="27">
        <f>SUM(ENERO:DICIEMBRE!U148)</f>
        <v>0</v>
      </c>
      <c r="V148" s="148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1474</v>
      </c>
      <c r="C149" s="27">
        <f>SUM(ENERO:DICIEMBRE!C149)</f>
        <v>56</v>
      </c>
      <c r="D149" s="27">
        <f>SUM(ENERO:DICIEMBRE!D149)</f>
        <v>260</v>
      </c>
      <c r="E149" s="27">
        <f>SUM(ENERO:DICIEMBRE!E149)</f>
        <v>589</v>
      </c>
      <c r="F149" s="27">
        <f>SUM(ENERO:DICIEMBRE!F149)</f>
        <v>515</v>
      </c>
      <c r="G149" s="27">
        <f>SUM(ENERO:DICIEMBRE!G149)</f>
        <v>51</v>
      </c>
      <c r="H149" s="27">
        <f>SUM(ENERO:DICIEMBRE!H149)</f>
        <v>2</v>
      </c>
      <c r="I149" s="27">
        <f>SUM(ENERO:DICIEMBRE!I149)</f>
        <v>0</v>
      </c>
      <c r="J149" s="27">
        <f>SUM(ENERO:DICIEMBRE!J149)</f>
        <v>1</v>
      </c>
      <c r="K149" s="27">
        <f>SUM(ENERO:DICIEMBRE!K149)</f>
        <v>0</v>
      </c>
      <c r="L149" s="27">
        <f>SUM(ENERO:DICIEMBRE!L149)</f>
        <v>0</v>
      </c>
      <c r="M149" s="27">
        <f>SUM(ENERO:DICIEMBRE!M149)</f>
        <v>0</v>
      </c>
      <c r="N149" s="27">
        <f>SUM(ENERO:DICIEMBRE!N149)</f>
        <v>0</v>
      </c>
      <c r="O149" s="27">
        <f>SUM(ENERO:DICIEMBRE!O149)</f>
        <v>0</v>
      </c>
      <c r="P149" s="27">
        <f>SUM(ENERO:DICIEMBRE!P149)</f>
        <v>0</v>
      </c>
      <c r="Q149" s="27">
        <f>SUM(ENERO:DICIEMBRE!Q149)</f>
        <v>0</v>
      </c>
      <c r="R149" s="27">
        <f>SUM(ENERO:DICIEMBRE!R149)</f>
        <v>0</v>
      </c>
      <c r="S149" s="27">
        <f>SUM(ENERO:DICIEMBRE!S149)</f>
        <v>0</v>
      </c>
      <c r="T149" s="27">
        <f>SUM(ENERO:DICIEMBRE!T149)</f>
        <v>0</v>
      </c>
      <c r="U149" s="27">
        <f>SUM(ENERO:DICIEMBRE!U149)</f>
        <v>0</v>
      </c>
      <c r="V149" s="148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556</v>
      </c>
      <c r="C150" s="27">
        <f>SUM(ENERO:DICIEMBRE!C150)</f>
        <v>420</v>
      </c>
      <c r="D150" s="27">
        <f>SUM(ENERO:DICIEMBRE!D150)</f>
        <v>81</v>
      </c>
      <c r="E150" s="27">
        <f>SUM(ENERO:DICIEMBRE!E150)</f>
        <v>37</v>
      </c>
      <c r="F150" s="27">
        <f>SUM(ENERO:DICIEMBRE!F150)</f>
        <v>18</v>
      </c>
      <c r="G150" s="27">
        <f>SUM(ENERO:DICIEMBRE!G150)</f>
        <v>0</v>
      </c>
      <c r="H150" s="27">
        <f>SUM(ENERO:DICIEMBRE!H150)</f>
        <v>0</v>
      </c>
      <c r="I150" s="27">
        <f>SUM(ENERO:DICIEMBRE!I150)</f>
        <v>0</v>
      </c>
      <c r="J150" s="27">
        <f>SUM(ENERO:DICIEMBRE!J150)</f>
        <v>0</v>
      </c>
      <c r="K150" s="27">
        <f>SUM(ENERO:DICIEMBRE!K150)</f>
        <v>0</v>
      </c>
      <c r="L150" s="27">
        <f>SUM(ENERO:DICIEMBRE!L150)</f>
        <v>0</v>
      </c>
      <c r="M150" s="27">
        <f>SUM(ENERO:DICIEMBRE!M150)</f>
        <v>0</v>
      </c>
      <c r="N150" s="27">
        <f>SUM(ENERO:DICIEMBRE!N150)</f>
        <v>0</v>
      </c>
      <c r="O150" s="27">
        <f>SUM(ENERO:DICIEMBRE!O150)</f>
        <v>0</v>
      </c>
      <c r="P150" s="27">
        <f>SUM(ENERO:DICIEMBRE!P150)</f>
        <v>0</v>
      </c>
      <c r="Q150" s="27">
        <f>SUM(ENERO:DICIEMBRE!Q150)</f>
        <v>0</v>
      </c>
      <c r="R150" s="27">
        <f>SUM(ENERO:DICIEMBRE!R150)</f>
        <v>0</v>
      </c>
      <c r="S150" s="27">
        <f>SUM(ENERO:DICIEMBRE!S150)</f>
        <v>0</v>
      </c>
      <c r="T150" s="27">
        <f>SUM(ENERO:DICIEMBRE!T150)</f>
        <v>0</v>
      </c>
      <c r="U150" s="27">
        <f>SUM(ENERO:DICIEMBRE!U150)</f>
        <v>0</v>
      </c>
      <c r="V150" s="148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277</v>
      </c>
      <c r="C151" s="27">
        <f>SUM(ENERO:DICIEMBRE!C151)</f>
        <v>0</v>
      </c>
      <c r="D151" s="27">
        <f>SUM(ENERO:DICIEMBRE!D151)</f>
        <v>0</v>
      </c>
      <c r="E151" s="27">
        <f>SUM(ENERO:DICIEMBRE!E151)</f>
        <v>2</v>
      </c>
      <c r="F151" s="27">
        <f>SUM(ENERO:DICIEMBRE!F151)</f>
        <v>12</v>
      </c>
      <c r="G151" s="27">
        <f>SUM(ENERO:DICIEMBRE!G151)</f>
        <v>39</v>
      </c>
      <c r="H151" s="27">
        <f>SUM(ENERO:DICIEMBRE!H151)</f>
        <v>48</v>
      </c>
      <c r="I151" s="27">
        <f>SUM(ENERO:DICIEMBRE!I151)</f>
        <v>41</v>
      </c>
      <c r="J151" s="27">
        <f>SUM(ENERO:DICIEMBRE!J151)</f>
        <v>44</v>
      </c>
      <c r="K151" s="27">
        <f>SUM(ENERO:DICIEMBRE!K151)</f>
        <v>20</v>
      </c>
      <c r="L151" s="27">
        <f>SUM(ENERO:DICIEMBRE!L151)</f>
        <v>22</v>
      </c>
      <c r="M151" s="27">
        <f>SUM(ENERO:DICIEMBRE!M151)</f>
        <v>21</v>
      </c>
      <c r="N151" s="27">
        <f>SUM(ENERO:DICIEMBRE!N151)</f>
        <v>15</v>
      </c>
      <c r="O151" s="27">
        <f>SUM(ENERO:DICIEMBRE!O151)</f>
        <v>4</v>
      </c>
      <c r="P151" s="27">
        <f>SUM(ENERO:DICIEMBRE!P151)</f>
        <v>2</v>
      </c>
      <c r="Q151" s="27">
        <f>SUM(ENERO:DICIEMBRE!Q151)</f>
        <v>3</v>
      </c>
      <c r="R151" s="27">
        <f>SUM(ENERO:DICIEMBRE!R151)</f>
        <v>3</v>
      </c>
      <c r="S151" s="27">
        <f>SUM(ENERO:DICIEMBRE!S151)</f>
        <v>1</v>
      </c>
      <c r="T151" s="27">
        <f>SUM(ENERO:DICIEMBRE!T151)</f>
        <v>24</v>
      </c>
      <c r="U151" s="27">
        <f>SUM(ENERO:DICIEMBRE!U151)</f>
        <v>0</v>
      </c>
      <c r="V151" s="148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208</v>
      </c>
      <c r="C152" s="27">
        <f>SUM(ENERO:DICIEMBRE!C152)</f>
        <v>0</v>
      </c>
      <c r="D152" s="27">
        <f>SUM(ENERO:DICIEMBRE!D152)</f>
        <v>0</v>
      </c>
      <c r="E152" s="27">
        <f>SUM(ENERO:DICIEMBRE!E152)</f>
        <v>0</v>
      </c>
      <c r="F152" s="27">
        <f>SUM(ENERO:DICIEMBRE!F152)</f>
        <v>1</v>
      </c>
      <c r="G152" s="27">
        <f>SUM(ENERO:DICIEMBRE!G152)</f>
        <v>9</v>
      </c>
      <c r="H152" s="27">
        <f>SUM(ENERO:DICIEMBRE!H152)</f>
        <v>18</v>
      </c>
      <c r="I152" s="27">
        <f>SUM(ENERO:DICIEMBRE!I152)</f>
        <v>33</v>
      </c>
      <c r="J152" s="27">
        <f>SUM(ENERO:DICIEMBRE!J152)</f>
        <v>35</v>
      </c>
      <c r="K152" s="27">
        <f>SUM(ENERO:DICIEMBRE!K152)</f>
        <v>23</v>
      </c>
      <c r="L152" s="27">
        <f>SUM(ENERO:DICIEMBRE!L152)</f>
        <v>29</v>
      </c>
      <c r="M152" s="27">
        <f>SUM(ENERO:DICIEMBRE!M152)</f>
        <v>21</v>
      </c>
      <c r="N152" s="27">
        <f>SUM(ENERO:DICIEMBRE!N152)</f>
        <v>24</v>
      </c>
      <c r="O152" s="27">
        <f>SUM(ENERO:DICIEMBRE!O152)</f>
        <v>5</v>
      </c>
      <c r="P152" s="27">
        <f>SUM(ENERO:DICIEMBRE!P152)</f>
        <v>5</v>
      </c>
      <c r="Q152" s="27">
        <f>SUM(ENERO:DICIEMBRE!Q152)</f>
        <v>3</v>
      </c>
      <c r="R152" s="27">
        <f>SUM(ENERO:DICIEMBRE!R152)</f>
        <v>2</v>
      </c>
      <c r="S152" s="27">
        <f>SUM(ENERO:DICIEMBRE!S152)</f>
        <v>0</v>
      </c>
      <c r="T152" s="27">
        <f>SUM(ENERO:DICIEMBRE!T152)</f>
        <v>0</v>
      </c>
      <c r="U152" s="27">
        <f>SUM(ENERO:DICIEMBRE!U152)</f>
        <v>0</v>
      </c>
      <c r="V152" s="148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2982</v>
      </c>
      <c r="C153" s="27">
        <f>SUM(ENERO:DICIEMBRE!C153)</f>
        <v>0</v>
      </c>
      <c r="D153" s="27">
        <f>SUM(ENERO:DICIEMBRE!D153)</f>
        <v>0</v>
      </c>
      <c r="E153" s="27">
        <f>SUM(ENERO:DICIEMBRE!E153)</f>
        <v>0</v>
      </c>
      <c r="F153" s="27">
        <f>SUM(ENERO:DICIEMBRE!F153)</f>
        <v>14</v>
      </c>
      <c r="G153" s="27">
        <f>SUM(ENERO:DICIEMBRE!G153)</f>
        <v>120</v>
      </c>
      <c r="H153" s="27">
        <f>SUM(ENERO:DICIEMBRE!H153)</f>
        <v>281</v>
      </c>
      <c r="I153" s="27">
        <f>SUM(ENERO:DICIEMBRE!I153)</f>
        <v>454</v>
      </c>
      <c r="J153" s="27">
        <f>SUM(ENERO:DICIEMBRE!J153)</f>
        <v>384</v>
      </c>
      <c r="K153" s="27">
        <f>SUM(ENERO:DICIEMBRE!K153)</f>
        <v>435</v>
      </c>
      <c r="L153" s="27">
        <f>SUM(ENERO:DICIEMBRE!L153)</f>
        <v>331</v>
      </c>
      <c r="M153" s="27">
        <f>SUM(ENERO:DICIEMBRE!M153)</f>
        <v>242</v>
      </c>
      <c r="N153" s="27">
        <f>SUM(ENERO:DICIEMBRE!N153)</f>
        <v>297</v>
      </c>
      <c r="O153" s="27">
        <f>SUM(ENERO:DICIEMBRE!O153)</f>
        <v>280</v>
      </c>
      <c r="P153" s="27">
        <f>SUM(ENERO:DICIEMBRE!P153)</f>
        <v>86</v>
      </c>
      <c r="Q153" s="27">
        <f>SUM(ENERO:DICIEMBRE!Q153)</f>
        <v>32</v>
      </c>
      <c r="R153" s="27">
        <f>SUM(ENERO:DICIEMBRE!R153)</f>
        <v>21</v>
      </c>
      <c r="S153" s="27">
        <f>SUM(ENERO:DICIEMBRE!S153)</f>
        <v>5</v>
      </c>
      <c r="T153" s="27">
        <f>SUM(ENERO:DICIEMBRE!T153)</f>
        <v>0</v>
      </c>
      <c r="U153" s="27">
        <f>SUM(ENERO:DICIEMBRE!U153)</f>
        <v>0</v>
      </c>
      <c r="V153" s="148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27">
        <f>SUM(ENERO:DICIEMBRE!C154)</f>
        <v>0</v>
      </c>
      <c r="D154" s="27">
        <f>SUM(ENERO:DICIEMBRE!D154)</f>
        <v>0</v>
      </c>
      <c r="E154" s="27">
        <f>SUM(ENERO:DICIEMBRE!E154)</f>
        <v>0</v>
      </c>
      <c r="F154" s="27">
        <f>SUM(ENERO:DICIEMBRE!F154)</f>
        <v>0</v>
      </c>
      <c r="G154" s="27">
        <f>SUM(ENERO:DICIEMBRE!G154)</f>
        <v>0</v>
      </c>
      <c r="H154" s="27">
        <f>SUM(ENERO:DICIEMBRE!H154)</f>
        <v>0</v>
      </c>
      <c r="I154" s="27">
        <f>SUM(ENERO:DICIEMBRE!I154)</f>
        <v>0</v>
      </c>
      <c r="J154" s="27">
        <f>SUM(ENERO:DICIEMBRE!J154)</f>
        <v>0</v>
      </c>
      <c r="K154" s="27">
        <f>SUM(ENERO:DICIEMBRE!K154)</f>
        <v>0</v>
      </c>
      <c r="L154" s="27">
        <f>SUM(ENERO:DICIEMBRE!L154)</f>
        <v>0</v>
      </c>
      <c r="M154" s="27">
        <f>SUM(ENERO:DICIEMBRE!M154)</f>
        <v>0</v>
      </c>
      <c r="N154" s="27">
        <f>SUM(ENERO:DICIEMBRE!N154)</f>
        <v>0</v>
      </c>
      <c r="O154" s="27">
        <f>SUM(ENERO:DICIEMBRE!O154)</f>
        <v>0</v>
      </c>
      <c r="P154" s="27">
        <f>SUM(ENERO:DICIEMBRE!P154)</f>
        <v>0</v>
      </c>
      <c r="Q154" s="27">
        <f>SUM(ENERO:DICIEMBRE!Q154)</f>
        <v>0</v>
      </c>
      <c r="R154" s="27">
        <f>SUM(ENERO:DICIEMBRE!R154)</f>
        <v>0</v>
      </c>
      <c r="S154" s="27">
        <f>SUM(ENERO:DICIEMBRE!S154)</f>
        <v>0</v>
      </c>
      <c r="T154" s="27">
        <f>SUM(ENERO:DICIEMBRE!T154)</f>
        <v>0</v>
      </c>
      <c r="U154" s="27">
        <f>SUM(ENERO:DICIEMBRE!U154)</f>
        <v>0</v>
      </c>
      <c r="V154" s="148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65">
        <f>SUM(B139:B154)</f>
        <v>20247</v>
      </c>
      <c r="C155" s="71">
        <f t="shared" ref="C155:T155" si="32">SUM(C139:C154)</f>
        <v>535</v>
      </c>
      <c r="D155" s="67">
        <f t="shared" si="32"/>
        <v>458</v>
      </c>
      <c r="E155" s="67">
        <f t="shared" si="32"/>
        <v>834</v>
      </c>
      <c r="F155" s="67">
        <f t="shared" si="32"/>
        <v>818</v>
      </c>
      <c r="G155" s="67">
        <f t="shared" si="32"/>
        <v>779</v>
      </c>
      <c r="H155" s="67">
        <f>SUM(H139:H154)</f>
        <v>1391</v>
      </c>
      <c r="I155" s="67">
        <f t="shared" si="32"/>
        <v>1865</v>
      </c>
      <c r="J155" s="67">
        <f t="shared" si="32"/>
        <v>1608</v>
      </c>
      <c r="K155" s="67">
        <f t="shared" si="32"/>
        <v>1487</v>
      </c>
      <c r="L155" s="67">
        <f t="shared" si="32"/>
        <v>1248</v>
      </c>
      <c r="M155" s="67">
        <f t="shared" si="32"/>
        <v>1379</v>
      </c>
      <c r="N155" s="67">
        <f t="shared" si="32"/>
        <v>1561</v>
      </c>
      <c r="O155" s="67">
        <f t="shared" si="32"/>
        <v>1637</v>
      </c>
      <c r="P155" s="67">
        <f t="shared" si="32"/>
        <v>1405</v>
      </c>
      <c r="Q155" s="67">
        <f t="shared" si="32"/>
        <v>1290</v>
      </c>
      <c r="R155" s="67">
        <f t="shared" si="32"/>
        <v>1007</v>
      </c>
      <c r="S155" s="159">
        <f t="shared" si="32"/>
        <v>945</v>
      </c>
      <c r="T155" s="132">
        <f t="shared" si="32"/>
        <v>24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80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x14ac:dyDescent="0.25">
      <c r="A157" s="943" t="s">
        <v>149</v>
      </c>
      <c r="B157" s="944"/>
      <c r="C157" s="943" t="s">
        <v>147</v>
      </c>
      <c r="D157" s="949"/>
      <c r="E157" s="944"/>
      <c r="F157" s="922" t="s">
        <v>150</v>
      </c>
      <c r="G157" s="924"/>
      <c r="H157" s="924"/>
      <c r="I157" s="924"/>
      <c r="J157" s="924"/>
      <c r="K157" s="924"/>
      <c r="L157" s="924"/>
      <c r="M157" s="924"/>
      <c r="N157" s="924"/>
      <c r="O157" s="924"/>
      <c r="P157" s="924"/>
      <c r="Q157" s="924"/>
      <c r="R157" s="924"/>
      <c r="S157" s="924"/>
      <c r="T157" s="924"/>
      <c r="U157" s="924"/>
      <c r="V157" s="924"/>
      <c r="W157" s="924"/>
      <c r="X157" s="924"/>
      <c r="Y157" s="924"/>
      <c r="Z157" s="924"/>
      <c r="AA157" s="924"/>
      <c r="AB157" s="924"/>
      <c r="AC157" s="924"/>
      <c r="AD157" s="924"/>
      <c r="AE157" s="924"/>
      <c r="AF157" s="924"/>
      <c r="AG157" s="924"/>
      <c r="AH157" s="924"/>
      <c r="AI157" s="924"/>
      <c r="AJ157" s="924"/>
      <c r="AK157" s="924"/>
      <c r="AL157" s="924"/>
      <c r="AM157" s="951"/>
      <c r="AN157" s="917" t="s">
        <v>9</v>
      </c>
      <c r="AO157" s="917" t="s">
        <v>151</v>
      </c>
      <c r="AP157" s="953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945"/>
      <c r="B158" s="946"/>
      <c r="C158" s="947"/>
      <c r="D158" s="950"/>
      <c r="E158" s="948"/>
      <c r="F158" s="964" t="s">
        <v>13</v>
      </c>
      <c r="G158" s="965"/>
      <c r="H158" s="964" t="s">
        <v>14</v>
      </c>
      <c r="I158" s="965"/>
      <c r="J158" s="964" t="s">
        <v>15</v>
      </c>
      <c r="K158" s="965"/>
      <c r="L158" s="964" t="s">
        <v>16</v>
      </c>
      <c r="M158" s="965"/>
      <c r="N158" s="964" t="s">
        <v>17</v>
      </c>
      <c r="O158" s="965"/>
      <c r="P158" s="922" t="s">
        <v>18</v>
      </c>
      <c r="Q158" s="923"/>
      <c r="R158" s="922" t="s">
        <v>19</v>
      </c>
      <c r="S158" s="923"/>
      <c r="T158" s="922" t="s">
        <v>20</v>
      </c>
      <c r="U158" s="923"/>
      <c r="V158" s="922" t="s">
        <v>21</v>
      </c>
      <c r="W158" s="923"/>
      <c r="X158" s="922" t="s">
        <v>22</v>
      </c>
      <c r="Y158" s="923"/>
      <c r="Z158" s="922" t="s">
        <v>23</v>
      </c>
      <c r="AA158" s="923"/>
      <c r="AB158" s="922" t="s">
        <v>24</v>
      </c>
      <c r="AC158" s="923"/>
      <c r="AD158" s="922" t="s">
        <v>25</v>
      </c>
      <c r="AE158" s="923"/>
      <c r="AF158" s="922" t="s">
        <v>26</v>
      </c>
      <c r="AG158" s="923"/>
      <c r="AH158" s="922" t="s">
        <v>27</v>
      </c>
      <c r="AI158" s="923"/>
      <c r="AJ158" s="922" t="s">
        <v>28</v>
      </c>
      <c r="AK158" s="923"/>
      <c r="AL158" s="922" t="s">
        <v>29</v>
      </c>
      <c r="AM158" s="951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24" t="s">
        <v>154</v>
      </c>
      <c r="D159" s="20" t="s">
        <v>30</v>
      </c>
      <c r="E159" s="162" t="s">
        <v>31</v>
      </c>
      <c r="F159" s="163" t="s">
        <v>30</v>
      </c>
      <c r="G159" s="164" t="s">
        <v>31</v>
      </c>
      <c r="H159" s="163" t="s">
        <v>30</v>
      </c>
      <c r="I159" s="164" t="s">
        <v>31</v>
      </c>
      <c r="J159" s="163" t="s">
        <v>30</v>
      </c>
      <c r="K159" s="164" t="s">
        <v>31</v>
      </c>
      <c r="L159" s="163" t="s">
        <v>30</v>
      </c>
      <c r="M159" s="164" t="s">
        <v>31</v>
      </c>
      <c r="N159" s="163" t="s">
        <v>30</v>
      </c>
      <c r="O159" s="164" t="s">
        <v>31</v>
      </c>
      <c r="P159" s="163" t="s">
        <v>30</v>
      </c>
      <c r="Q159" s="164" t="s">
        <v>31</v>
      </c>
      <c r="R159" s="163" t="s">
        <v>30</v>
      </c>
      <c r="S159" s="164" t="s">
        <v>31</v>
      </c>
      <c r="T159" s="163" t="s">
        <v>30</v>
      </c>
      <c r="U159" s="164" t="s">
        <v>31</v>
      </c>
      <c r="V159" s="163" t="s">
        <v>30</v>
      </c>
      <c r="W159" s="164" t="s">
        <v>31</v>
      </c>
      <c r="X159" s="163" t="s">
        <v>30</v>
      </c>
      <c r="Y159" s="164" t="s">
        <v>31</v>
      </c>
      <c r="Z159" s="163" t="s">
        <v>30</v>
      </c>
      <c r="AA159" s="164" t="s">
        <v>31</v>
      </c>
      <c r="AB159" s="163" t="s">
        <v>30</v>
      </c>
      <c r="AC159" s="164" t="s">
        <v>31</v>
      </c>
      <c r="AD159" s="163" t="s">
        <v>30</v>
      </c>
      <c r="AE159" s="164" t="s">
        <v>31</v>
      </c>
      <c r="AF159" s="163" t="s">
        <v>30</v>
      </c>
      <c r="AG159" s="164" t="s">
        <v>31</v>
      </c>
      <c r="AH159" s="163" t="s">
        <v>30</v>
      </c>
      <c r="AI159" s="164" t="s">
        <v>31</v>
      </c>
      <c r="AJ159" s="163" t="s">
        <v>30</v>
      </c>
      <c r="AK159" s="164" t="s">
        <v>31</v>
      </c>
      <c r="AL159" s="163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958" t="s">
        <v>155</v>
      </c>
      <c r="B160" s="959"/>
      <c r="C160" s="166">
        <f>SUM(D160+E160)</f>
        <v>12371</v>
      </c>
      <c r="D160" s="167">
        <f>SUM(F160+H160+J160+L160+N160+P160+R160+T160+V160+X160+Z160+AB160+AD160+AF160+AH160+AJ160+AL160)</f>
        <v>5852</v>
      </c>
      <c r="E160" s="168">
        <f>SUM(G160+I160+K160+M160+O160+Q160+S160+U160+W160+Y160+AA160+AC160+AE160+AG160+AI160+AK160+AM160)</f>
        <v>6519</v>
      </c>
      <c r="F160" s="27">
        <f>SUM(ENERO:DICIEMBRE!F160)</f>
        <v>132</v>
      </c>
      <c r="G160" s="27">
        <f>SUM(ENERO:DICIEMBRE!G160)</f>
        <v>127</v>
      </c>
      <c r="H160" s="27">
        <f>SUM(ENERO:DICIEMBRE!H160)</f>
        <v>23</v>
      </c>
      <c r="I160" s="27">
        <f>SUM(ENERO:DICIEMBRE!I160)</f>
        <v>22</v>
      </c>
      <c r="J160" s="27">
        <f>SUM(ENERO:DICIEMBRE!J160)</f>
        <v>59</v>
      </c>
      <c r="K160" s="27">
        <f>SUM(ENERO:DICIEMBRE!K160)</f>
        <v>41</v>
      </c>
      <c r="L160" s="27">
        <f>SUM(ENERO:DICIEMBRE!L160)</f>
        <v>57</v>
      </c>
      <c r="M160" s="27">
        <f>SUM(ENERO:DICIEMBRE!M160)</f>
        <v>56</v>
      </c>
      <c r="N160" s="27">
        <f>SUM(ENERO:DICIEMBRE!N160)</f>
        <v>54</v>
      </c>
      <c r="O160" s="27">
        <f>SUM(ENERO:DICIEMBRE!O160)</f>
        <v>51</v>
      </c>
      <c r="P160" s="27">
        <f>SUM(ENERO:DICIEMBRE!P160)</f>
        <v>51</v>
      </c>
      <c r="Q160" s="27">
        <f>SUM(ENERO:DICIEMBRE!Q160)</f>
        <v>86</v>
      </c>
      <c r="R160" s="27">
        <f>SUM(ENERO:DICIEMBRE!R160)</f>
        <v>63</v>
      </c>
      <c r="S160" s="27">
        <f>SUM(ENERO:DICIEMBRE!S160)</f>
        <v>143</v>
      </c>
      <c r="T160" s="27">
        <f>SUM(ENERO:DICIEMBRE!T160)</f>
        <v>82</v>
      </c>
      <c r="U160" s="27">
        <f>SUM(ENERO:DICIEMBRE!U160)</f>
        <v>252</v>
      </c>
      <c r="V160" s="27">
        <f>SUM(ENERO:DICIEMBRE!V160)</f>
        <v>148</v>
      </c>
      <c r="W160" s="27">
        <f>SUM(ENERO:DICIEMBRE!W160)</f>
        <v>308</v>
      </c>
      <c r="X160" s="27">
        <f>SUM(ENERO:DICIEMBRE!X160)</f>
        <v>166</v>
      </c>
      <c r="Y160" s="27">
        <f>SUM(ENERO:DICIEMBRE!Y160)</f>
        <v>353</v>
      </c>
      <c r="Z160" s="27">
        <f>SUM(ENERO:DICIEMBRE!Z160)</f>
        <v>247</v>
      </c>
      <c r="AA160" s="27">
        <f>SUM(ENERO:DICIEMBRE!AA160)</f>
        <v>385</v>
      </c>
      <c r="AB160" s="27">
        <f>SUM(ENERO:DICIEMBRE!AB160)</f>
        <v>476</v>
      </c>
      <c r="AC160" s="27">
        <f>SUM(ENERO:DICIEMBRE!AC160)</f>
        <v>585</v>
      </c>
      <c r="AD160" s="27">
        <f>SUM(ENERO:DICIEMBRE!AD160)</f>
        <v>591</v>
      </c>
      <c r="AE160" s="27">
        <f>SUM(ENERO:DICIEMBRE!AE160)</f>
        <v>708</v>
      </c>
      <c r="AF160" s="27">
        <f>SUM(ENERO:DICIEMBRE!AF160)</f>
        <v>901</v>
      </c>
      <c r="AG160" s="27">
        <f>SUM(ENERO:DICIEMBRE!AG160)</f>
        <v>835</v>
      </c>
      <c r="AH160" s="27">
        <f>SUM(ENERO:DICIEMBRE!AH160)</f>
        <v>933</v>
      </c>
      <c r="AI160" s="27">
        <f>SUM(ENERO:DICIEMBRE!AI160)</f>
        <v>893</v>
      </c>
      <c r="AJ160" s="27">
        <f>SUM(ENERO:DICIEMBRE!AJ160)</f>
        <v>996</v>
      </c>
      <c r="AK160" s="27">
        <f>SUM(ENERO:DICIEMBRE!AK160)</f>
        <v>826</v>
      </c>
      <c r="AL160" s="27">
        <f>SUM(ENERO:DICIEMBRE!AL160)</f>
        <v>873</v>
      </c>
      <c r="AM160" s="27">
        <f>SUM(ENERO:DICIEMBRE!AM160)</f>
        <v>848</v>
      </c>
      <c r="AN160" s="27">
        <f>SUM(ENERO:DICIEMBRE!AN160)</f>
        <v>12288</v>
      </c>
      <c r="AO160" s="27">
        <f>SUM(ENERO:DICIEMBRE!AO160)</f>
        <v>9726</v>
      </c>
      <c r="AP160" s="27">
        <f>SUM(ENERO:DICIEMBRE!AP160)</f>
        <v>0</v>
      </c>
      <c r="AQ160" s="27">
        <f>SUM(ENERO:DICIEMBRE!AQ160)</f>
        <v>6</v>
      </c>
      <c r="AR160" s="148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919" t="s">
        <v>156</v>
      </c>
      <c r="B161" s="146" t="s">
        <v>157</v>
      </c>
      <c r="C161" s="170">
        <f>SUM(D161:E161)</f>
        <v>1702</v>
      </c>
      <c r="D161" s="171"/>
      <c r="E161" s="172">
        <f>SUM(K161+M161+O161+Q161+S161+U161+W161+Y161+AA161+AC161+AE161+AG161+AI161+AK161+AM161)</f>
        <v>1702</v>
      </c>
      <c r="F161" s="27">
        <f>SUM(ENERO:DICIEMBRE!F161)</f>
        <v>0</v>
      </c>
      <c r="G161" s="27">
        <f>SUM(ENERO:DICIEMBRE!G161)</f>
        <v>0</v>
      </c>
      <c r="H161" s="27">
        <f>SUM(ENERO:DICIEMBRE!H161)</f>
        <v>0</v>
      </c>
      <c r="I161" s="27">
        <f>SUM(ENERO:DICIEMBRE!I161)</f>
        <v>0</v>
      </c>
      <c r="J161" s="27">
        <f>SUM(ENERO:DICIEMBRE!J161)</f>
        <v>0</v>
      </c>
      <c r="K161" s="27">
        <f>SUM(ENERO:DICIEMBRE!K161)</f>
        <v>3</v>
      </c>
      <c r="L161" s="27">
        <f>SUM(ENERO:DICIEMBRE!L161)</f>
        <v>0</v>
      </c>
      <c r="M161" s="27">
        <f>SUM(ENERO:DICIEMBRE!M161)</f>
        <v>61</v>
      </c>
      <c r="N161" s="27">
        <f>SUM(ENERO:DICIEMBRE!N161)</f>
        <v>0</v>
      </c>
      <c r="O161" s="27">
        <f>SUM(ENERO:DICIEMBRE!O161)</f>
        <v>264</v>
      </c>
      <c r="P161" s="27">
        <f>SUM(ENERO:DICIEMBRE!P161)</f>
        <v>0</v>
      </c>
      <c r="Q161" s="27">
        <f>SUM(ENERO:DICIEMBRE!Q161)</f>
        <v>416</v>
      </c>
      <c r="R161" s="27">
        <f>SUM(ENERO:DICIEMBRE!R161)</f>
        <v>0</v>
      </c>
      <c r="S161" s="27">
        <f>SUM(ENERO:DICIEMBRE!S161)</f>
        <v>462</v>
      </c>
      <c r="T161" s="27">
        <f>SUM(ENERO:DICIEMBRE!T161)</f>
        <v>0</v>
      </c>
      <c r="U161" s="27">
        <f>SUM(ENERO:DICIEMBRE!U161)</f>
        <v>351</v>
      </c>
      <c r="V161" s="27">
        <f>SUM(ENERO:DICIEMBRE!V161)</f>
        <v>0</v>
      </c>
      <c r="W161" s="27">
        <f>SUM(ENERO:DICIEMBRE!W161)</f>
        <v>135</v>
      </c>
      <c r="X161" s="27">
        <f>SUM(ENERO:DICIEMBRE!X161)</f>
        <v>0</v>
      </c>
      <c r="Y161" s="27">
        <f>SUM(ENERO:DICIEMBRE!Y161)</f>
        <v>5</v>
      </c>
      <c r="Z161" s="27">
        <f>SUM(ENERO:DICIEMBRE!Z161)</f>
        <v>0</v>
      </c>
      <c r="AA161" s="27">
        <f>SUM(ENERO:DICIEMBRE!AA161)</f>
        <v>2</v>
      </c>
      <c r="AB161" s="27">
        <f>SUM(ENERO:DICIEMBRE!AB161)</f>
        <v>0</v>
      </c>
      <c r="AC161" s="27">
        <f>SUM(ENERO:DICIEMBRE!AC161)</f>
        <v>2</v>
      </c>
      <c r="AD161" s="27">
        <f>SUM(ENERO:DICIEMBRE!AD161)</f>
        <v>0</v>
      </c>
      <c r="AE161" s="27">
        <f>SUM(ENERO:DICIEMBRE!AE161)</f>
        <v>0</v>
      </c>
      <c r="AF161" s="27">
        <f>SUM(ENERO:DICIEMBRE!AF161)</f>
        <v>0</v>
      </c>
      <c r="AG161" s="27">
        <f>SUM(ENERO:DICIEMBRE!AG161)</f>
        <v>1</v>
      </c>
      <c r="AH161" s="27">
        <f>SUM(ENERO:DICIEMBRE!AH161)</f>
        <v>0</v>
      </c>
      <c r="AI161" s="27">
        <f>SUM(ENERO:DICIEMBRE!AI161)</f>
        <v>0</v>
      </c>
      <c r="AJ161" s="27">
        <f>SUM(ENERO:DICIEMBRE!AJ161)</f>
        <v>0</v>
      </c>
      <c r="AK161" s="27">
        <f>SUM(ENERO:DICIEMBRE!AK161)</f>
        <v>0</v>
      </c>
      <c r="AL161" s="27">
        <f>SUM(ENERO:DICIEMBRE!AL161)</f>
        <v>0</v>
      </c>
      <c r="AM161" s="27">
        <f>SUM(ENERO:DICIEMBRE!AM161)</f>
        <v>0</v>
      </c>
      <c r="AN161" s="27">
        <f>SUM(ENERO:DICIEMBRE!AN161)</f>
        <v>1702</v>
      </c>
      <c r="AO161" s="27">
        <f>SUM(ENERO:DICIEMBRE!AO161)</f>
        <v>329</v>
      </c>
      <c r="AP161" s="27">
        <f>SUM(ENERO:DICIEMBRE!AP161)</f>
        <v>22</v>
      </c>
      <c r="AQ161" s="27">
        <f>SUM(ENERO:DICIEMBRE!AQ161)</f>
        <v>0</v>
      </c>
      <c r="AR161" s="148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925"/>
      <c r="B162" s="149" t="s">
        <v>158</v>
      </c>
      <c r="C162" s="170">
        <f>SUM(D162:E162)</f>
        <v>4</v>
      </c>
      <c r="D162" s="173"/>
      <c r="E162" s="174">
        <f>SUM(K162+M162+O162+Q162+S162+U162+W162+Y162+AA162+AC162+AE162+AG162+AI162+AK162+AM162)</f>
        <v>4</v>
      </c>
      <c r="F162" s="27">
        <f>SUM(ENERO:DICIEMBRE!F162)</f>
        <v>0</v>
      </c>
      <c r="G162" s="27">
        <f>SUM(ENERO:DICIEMBRE!G162)</f>
        <v>0</v>
      </c>
      <c r="H162" s="27">
        <f>SUM(ENERO:DICIEMBRE!H162)</f>
        <v>0</v>
      </c>
      <c r="I162" s="27">
        <f>SUM(ENERO:DICIEMBRE!I162)</f>
        <v>0</v>
      </c>
      <c r="J162" s="27">
        <f>SUM(ENERO:DICIEMBRE!J162)</f>
        <v>0</v>
      </c>
      <c r="K162" s="27">
        <f>SUM(ENERO:DICIEMBRE!K162)</f>
        <v>0</v>
      </c>
      <c r="L162" s="27">
        <f>SUM(ENERO:DICIEMBRE!L162)</f>
        <v>0</v>
      </c>
      <c r="M162" s="27">
        <f>SUM(ENERO:DICIEMBRE!M162)</f>
        <v>0</v>
      </c>
      <c r="N162" s="27">
        <f>SUM(ENERO:DICIEMBRE!N162)</f>
        <v>0</v>
      </c>
      <c r="O162" s="27">
        <f>SUM(ENERO:DICIEMBRE!O162)</f>
        <v>1</v>
      </c>
      <c r="P162" s="27">
        <f>SUM(ENERO:DICIEMBRE!P162)</f>
        <v>0</v>
      </c>
      <c r="Q162" s="27">
        <f>SUM(ENERO:DICIEMBRE!Q162)</f>
        <v>2</v>
      </c>
      <c r="R162" s="27">
        <f>SUM(ENERO:DICIEMBRE!R162)</f>
        <v>0</v>
      </c>
      <c r="S162" s="27">
        <f>SUM(ENERO:DICIEMBRE!S162)</f>
        <v>1</v>
      </c>
      <c r="T162" s="27">
        <f>SUM(ENERO:DICIEMBRE!T162)</f>
        <v>0</v>
      </c>
      <c r="U162" s="27">
        <f>SUM(ENERO:DICIEMBRE!U162)</f>
        <v>0</v>
      </c>
      <c r="V162" s="27">
        <f>SUM(ENERO:DICIEMBRE!V162)</f>
        <v>0</v>
      </c>
      <c r="W162" s="27">
        <f>SUM(ENERO:DICIEMBRE!W162)</f>
        <v>0</v>
      </c>
      <c r="X162" s="27">
        <f>SUM(ENERO:DICIEMBRE!X162)</f>
        <v>0</v>
      </c>
      <c r="Y162" s="27">
        <f>SUM(ENERO:DICIEMBRE!Y162)</f>
        <v>0</v>
      </c>
      <c r="Z162" s="27">
        <f>SUM(ENERO:DICIEMBRE!Z162)</f>
        <v>0</v>
      </c>
      <c r="AA162" s="27">
        <f>SUM(ENERO:DICIEMBRE!AA162)</f>
        <v>0</v>
      </c>
      <c r="AB162" s="27">
        <f>SUM(ENERO:DICIEMBRE!AB162)</f>
        <v>0</v>
      </c>
      <c r="AC162" s="27">
        <f>SUM(ENERO:DICIEMBRE!AC162)</f>
        <v>0</v>
      </c>
      <c r="AD162" s="27">
        <f>SUM(ENERO:DICIEMBRE!AD162)</f>
        <v>0</v>
      </c>
      <c r="AE162" s="27">
        <f>SUM(ENERO:DICIEMBRE!AE162)</f>
        <v>0</v>
      </c>
      <c r="AF162" s="27">
        <f>SUM(ENERO:DICIEMBRE!AF162)</f>
        <v>0</v>
      </c>
      <c r="AG162" s="27">
        <f>SUM(ENERO:DICIEMBRE!AG162)</f>
        <v>0</v>
      </c>
      <c r="AH162" s="27">
        <f>SUM(ENERO:DICIEMBRE!AH162)</f>
        <v>0</v>
      </c>
      <c r="AI162" s="27">
        <f>SUM(ENERO:DICIEMBRE!AI162)</f>
        <v>0</v>
      </c>
      <c r="AJ162" s="27">
        <f>SUM(ENERO:DICIEMBRE!AJ162)</f>
        <v>0</v>
      </c>
      <c r="AK162" s="27">
        <f>SUM(ENERO:DICIEMBRE!AK162)</f>
        <v>0</v>
      </c>
      <c r="AL162" s="27">
        <f>SUM(ENERO:DICIEMBRE!AL162)</f>
        <v>0</v>
      </c>
      <c r="AM162" s="27">
        <f>SUM(ENERO:DICIEMBRE!AM162)</f>
        <v>0</v>
      </c>
      <c r="AN162" s="27">
        <f>SUM(ENERO:DICIEMBRE!AN162)</f>
        <v>4</v>
      </c>
      <c r="AO162" s="27">
        <f>SUM(ENERO:DICIEMBRE!AO162)</f>
        <v>0</v>
      </c>
      <c r="AP162" s="27">
        <f>SUM(ENERO:DICIEMBRE!AP162)</f>
        <v>0</v>
      </c>
      <c r="AQ162" s="27">
        <f>SUM(ENERO:DICIEMBRE!AQ162)</f>
        <v>0</v>
      </c>
      <c r="AR162" s="148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925"/>
      <c r="B163" s="180" t="s">
        <v>159</v>
      </c>
      <c r="C163" s="181">
        <f t="shared" ref="C163:C170" si="38">SUM(D163+E163)</f>
        <v>5908</v>
      </c>
      <c r="D163" s="182">
        <f>SUM(F163+H163+J163+L163+N163+P163+R163+T163+V163+X163+Z163+AB163+AD163+AF163+AH163+AJ163+AL163)</f>
        <v>2054</v>
      </c>
      <c r="E163" s="183">
        <f>SUM(G163+I163+K163+M163+O163+Q163+S163+U163+W163+Y163+AA163+AC163+AE163+AG163+AI163+AK163+AM163)</f>
        <v>3854</v>
      </c>
      <c r="F163" s="27">
        <f>SUM(ENERO:DICIEMBRE!F163)</f>
        <v>3</v>
      </c>
      <c r="G163" s="27">
        <f>SUM(ENERO:DICIEMBRE!G163)</f>
        <v>4</v>
      </c>
      <c r="H163" s="27">
        <f>SUM(ENERO:DICIEMBRE!H163)</f>
        <v>0</v>
      </c>
      <c r="I163" s="27">
        <f>SUM(ENERO:DICIEMBRE!I163)</f>
        <v>1</v>
      </c>
      <c r="J163" s="27">
        <f>SUM(ENERO:DICIEMBRE!J163)</f>
        <v>0</v>
      </c>
      <c r="K163" s="27">
        <f>SUM(ENERO:DICIEMBRE!K163)</f>
        <v>11</v>
      </c>
      <c r="L163" s="27">
        <f>SUM(ENERO:DICIEMBRE!L163)</f>
        <v>15</v>
      </c>
      <c r="M163" s="27">
        <f>SUM(ENERO:DICIEMBRE!M163)</f>
        <v>37</v>
      </c>
      <c r="N163" s="27">
        <f>SUM(ENERO:DICIEMBRE!N163)</f>
        <v>127</v>
      </c>
      <c r="O163" s="27">
        <f>SUM(ENERO:DICIEMBRE!O163)</f>
        <v>133</v>
      </c>
      <c r="P163" s="27">
        <f>SUM(ENERO:DICIEMBRE!P163)</f>
        <v>260</v>
      </c>
      <c r="Q163" s="27">
        <f>SUM(ENERO:DICIEMBRE!Q163)</f>
        <v>381</v>
      </c>
      <c r="R163" s="27">
        <f>SUM(ENERO:DICIEMBRE!R163)</f>
        <v>349</v>
      </c>
      <c r="S163" s="27">
        <f>SUM(ENERO:DICIEMBRE!S163)</f>
        <v>514</v>
      </c>
      <c r="T163" s="27">
        <f>SUM(ENERO:DICIEMBRE!T163)</f>
        <v>349</v>
      </c>
      <c r="U163" s="27">
        <f>SUM(ENERO:DICIEMBRE!U163)</f>
        <v>542</v>
      </c>
      <c r="V163" s="27">
        <f>SUM(ENERO:DICIEMBRE!V163)</f>
        <v>249</v>
      </c>
      <c r="W163" s="27">
        <f>SUM(ENERO:DICIEMBRE!W163)</f>
        <v>509</v>
      </c>
      <c r="X163" s="27">
        <f>SUM(ENERO:DICIEMBRE!X163)</f>
        <v>222</v>
      </c>
      <c r="Y163" s="27">
        <f>SUM(ENERO:DICIEMBRE!Y163)</f>
        <v>432</v>
      </c>
      <c r="Z163" s="27">
        <f>SUM(ENERO:DICIEMBRE!Z163)</f>
        <v>162</v>
      </c>
      <c r="AA163" s="27">
        <f>SUM(ENERO:DICIEMBRE!AA163)</f>
        <v>392</v>
      </c>
      <c r="AB163" s="27">
        <f>SUM(ENERO:DICIEMBRE!AB163)</f>
        <v>151</v>
      </c>
      <c r="AC163" s="27">
        <f>SUM(ENERO:DICIEMBRE!AC163)</f>
        <v>327</v>
      </c>
      <c r="AD163" s="27">
        <f>SUM(ENERO:DICIEMBRE!AD163)</f>
        <v>72</v>
      </c>
      <c r="AE163" s="27">
        <f>SUM(ENERO:DICIEMBRE!AE163)</f>
        <v>238</v>
      </c>
      <c r="AF163" s="27">
        <f>SUM(ENERO:DICIEMBRE!AF163)</f>
        <v>32</v>
      </c>
      <c r="AG163" s="27">
        <f>SUM(ENERO:DICIEMBRE!AG163)</f>
        <v>171</v>
      </c>
      <c r="AH163" s="27">
        <f>SUM(ENERO:DICIEMBRE!AH163)</f>
        <v>40</v>
      </c>
      <c r="AI163" s="27">
        <f>SUM(ENERO:DICIEMBRE!AI163)</f>
        <v>99</v>
      </c>
      <c r="AJ163" s="27">
        <f>SUM(ENERO:DICIEMBRE!AJ163)</f>
        <v>18</v>
      </c>
      <c r="AK163" s="27">
        <f>SUM(ENERO:DICIEMBRE!AK163)</f>
        <v>40</v>
      </c>
      <c r="AL163" s="27">
        <f>SUM(ENERO:DICIEMBRE!AL163)</f>
        <v>5</v>
      </c>
      <c r="AM163" s="27">
        <f>SUM(ENERO:DICIEMBRE!AM163)</f>
        <v>23</v>
      </c>
      <c r="AN163" s="27">
        <f>SUM(ENERO:DICIEMBRE!AN163)</f>
        <v>5908</v>
      </c>
      <c r="AO163" s="27">
        <f>SUM(ENERO:DICIEMBRE!AO163)</f>
        <v>3072</v>
      </c>
      <c r="AP163" s="27">
        <f>SUM(ENERO:DICIEMBRE!AP163)</f>
        <v>0</v>
      </c>
      <c r="AQ163" s="27">
        <f>SUM(ENERO:DICIEMBRE!AQ163)</f>
        <v>0</v>
      </c>
      <c r="AR163" s="148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27">
        <f>SUM(ENERO:DICIEMBRE!F164)</f>
        <v>0</v>
      </c>
      <c r="G164" s="27">
        <f>SUM(ENERO:DICIEMBRE!G164)</f>
        <v>0</v>
      </c>
      <c r="H164" s="27">
        <f>SUM(ENERO:DICIEMBRE!H164)</f>
        <v>0</v>
      </c>
      <c r="I164" s="27">
        <f>SUM(ENERO:DICIEMBRE!I164)</f>
        <v>0</v>
      </c>
      <c r="J164" s="27">
        <f>SUM(ENERO:DICIEMBRE!J164)</f>
        <v>0</v>
      </c>
      <c r="K164" s="27">
        <f>SUM(ENERO:DICIEMBRE!K164)</f>
        <v>0</v>
      </c>
      <c r="L164" s="27">
        <f>SUM(ENERO:DICIEMBRE!L164)</f>
        <v>0</v>
      </c>
      <c r="M164" s="27">
        <f>SUM(ENERO:DICIEMBRE!M164)</f>
        <v>0</v>
      </c>
      <c r="N164" s="27">
        <f>SUM(ENERO:DICIEMBRE!N164)</f>
        <v>0</v>
      </c>
      <c r="O164" s="27">
        <f>SUM(ENERO:DICIEMBRE!O164)</f>
        <v>0</v>
      </c>
      <c r="P164" s="27">
        <f>SUM(ENERO:DICIEMBRE!P164)</f>
        <v>0</v>
      </c>
      <c r="Q164" s="27">
        <f>SUM(ENERO:DICIEMBRE!Q164)</f>
        <v>0</v>
      </c>
      <c r="R164" s="27">
        <f>SUM(ENERO:DICIEMBRE!R164)</f>
        <v>0</v>
      </c>
      <c r="S164" s="27">
        <f>SUM(ENERO:DICIEMBRE!S164)</f>
        <v>0</v>
      </c>
      <c r="T164" s="27">
        <f>SUM(ENERO:DICIEMBRE!T164)</f>
        <v>0</v>
      </c>
      <c r="U164" s="27">
        <f>SUM(ENERO:DICIEMBRE!U164)</f>
        <v>0</v>
      </c>
      <c r="V164" s="27">
        <f>SUM(ENERO:DICIEMBRE!V164)</f>
        <v>0</v>
      </c>
      <c r="W164" s="27">
        <f>SUM(ENERO:DICIEMBRE!W164)</f>
        <v>0</v>
      </c>
      <c r="X164" s="27">
        <f>SUM(ENERO:DICIEMBRE!X164)</f>
        <v>0</v>
      </c>
      <c r="Y164" s="27">
        <f>SUM(ENERO:DICIEMBRE!Y164)</f>
        <v>0</v>
      </c>
      <c r="Z164" s="27">
        <f>SUM(ENERO:DICIEMBRE!Z164)</f>
        <v>0</v>
      </c>
      <c r="AA164" s="27">
        <f>SUM(ENERO:DICIEMBRE!AA164)</f>
        <v>0</v>
      </c>
      <c r="AB164" s="27">
        <f>SUM(ENERO:DICIEMBRE!AB164)</f>
        <v>0</v>
      </c>
      <c r="AC164" s="27">
        <f>SUM(ENERO:DICIEMBRE!AC164)</f>
        <v>0</v>
      </c>
      <c r="AD164" s="27">
        <f>SUM(ENERO:DICIEMBRE!AD164)</f>
        <v>0</v>
      </c>
      <c r="AE164" s="27">
        <f>SUM(ENERO:DICIEMBRE!AE164)</f>
        <v>0</v>
      </c>
      <c r="AF164" s="27">
        <f>SUM(ENERO:DICIEMBRE!AF164)</f>
        <v>0</v>
      </c>
      <c r="AG164" s="27">
        <f>SUM(ENERO:DICIEMBRE!AG164)</f>
        <v>0</v>
      </c>
      <c r="AH164" s="27">
        <f>SUM(ENERO:DICIEMBRE!AH164)</f>
        <v>0</v>
      </c>
      <c r="AI164" s="27">
        <f>SUM(ENERO:DICIEMBRE!AI164)</f>
        <v>0</v>
      </c>
      <c r="AJ164" s="27">
        <f>SUM(ENERO:DICIEMBRE!AJ164)</f>
        <v>0</v>
      </c>
      <c r="AK164" s="27">
        <f>SUM(ENERO:DICIEMBRE!AK164)</f>
        <v>0</v>
      </c>
      <c r="AL164" s="27">
        <f>SUM(ENERO:DICIEMBRE!AL164)</f>
        <v>0</v>
      </c>
      <c r="AM164" s="27">
        <f>SUM(ENERO:DICIEMBRE!AM164)</f>
        <v>0</v>
      </c>
      <c r="AN164" s="27">
        <f>SUM(ENERO:DICIEMBRE!AN164)</f>
        <v>0</v>
      </c>
      <c r="AO164" s="27">
        <f>SUM(ENERO:DICIEMBRE!AO164)</f>
        <v>0</v>
      </c>
      <c r="AP164" s="27">
        <f>SUM(ENERO:DICIEMBRE!AP164)</f>
        <v>0</v>
      </c>
      <c r="AQ164" s="27">
        <f>SUM(ENERO:DICIEMBRE!AQ164)</f>
        <v>0</v>
      </c>
      <c r="AR164" s="148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6078</v>
      </c>
      <c r="D165" s="193">
        <f t="shared" ref="D165:E170" si="43">SUM(F165+H165+J165+L165+N165+P165+R165+T165+V165+X165+Z165+AB165+AD165+AF165+AH165+AJ165+AL165)</f>
        <v>2533</v>
      </c>
      <c r="E165" s="194">
        <f t="shared" si="43"/>
        <v>3545</v>
      </c>
      <c r="F165" s="27">
        <f>SUM(ENERO:DICIEMBRE!F165)</f>
        <v>622</v>
      </c>
      <c r="G165" s="27">
        <f>SUM(ENERO:DICIEMBRE!G165)</f>
        <v>593</v>
      </c>
      <c r="H165" s="27">
        <f>SUM(ENERO:DICIEMBRE!H165)</f>
        <v>132</v>
      </c>
      <c r="I165" s="27">
        <f>SUM(ENERO:DICIEMBRE!I165)</f>
        <v>112</v>
      </c>
      <c r="J165" s="27">
        <f>SUM(ENERO:DICIEMBRE!J165)</f>
        <v>125</v>
      </c>
      <c r="K165" s="27">
        <f>SUM(ENERO:DICIEMBRE!K165)</f>
        <v>125</v>
      </c>
      <c r="L165" s="27">
        <f>SUM(ENERO:DICIEMBRE!L165)</f>
        <v>96</v>
      </c>
      <c r="M165" s="27">
        <f>SUM(ENERO:DICIEMBRE!M165)</f>
        <v>110</v>
      </c>
      <c r="N165" s="27">
        <f>SUM(ENERO:DICIEMBRE!N165)</f>
        <v>36</v>
      </c>
      <c r="O165" s="27">
        <f>SUM(ENERO:DICIEMBRE!O165)</f>
        <v>66</v>
      </c>
      <c r="P165" s="27">
        <f>SUM(ENERO:DICIEMBRE!P165)</f>
        <v>26</v>
      </c>
      <c r="Q165" s="27">
        <f>SUM(ENERO:DICIEMBRE!Q165)</f>
        <v>74</v>
      </c>
      <c r="R165" s="27">
        <f>SUM(ENERO:DICIEMBRE!R165)</f>
        <v>43</v>
      </c>
      <c r="S165" s="27">
        <f>SUM(ENERO:DICIEMBRE!S165)</f>
        <v>78</v>
      </c>
      <c r="T165" s="27">
        <f>SUM(ENERO:DICIEMBRE!T165)</f>
        <v>25</v>
      </c>
      <c r="U165" s="27">
        <f>SUM(ENERO:DICIEMBRE!U165)</f>
        <v>157</v>
      </c>
      <c r="V165" s="27">
        <f>SUM(ENERO:DICIEMBRE!V165)</f>
        <v>87</v>
      </c>
      <c r="W165" s="27">
        <f>SUM(ENERO:DICIEMBRE!W165)</f>
        <v>129</v>
      </c>
      <c r="X165" s="27">
        <f>SUM(ENERO:DICIEMBRE!X165)</f>
        <v>40</v>
      </c>
      <c r="Y165" s="27">
        <f>SUM(ENERO:DICIEMBRE!Y165)</f>
        <v>189</v>
      </c>
      <c r="Z165" s="27">
        <f>SUM(ENERO:DICIEMBRE!Z165)</f>
        <v>76</v>
      </c>
      <c r="AA165" s="27">
        <f>SUM(ENERO:DICIEMBRE!AA165)</f>
        <v>209</v>
      </c>
      <c r="AB165" s="27">
        <f>SUM(ENERO:DICIEMBRE!AB165)</f>
        <v>141</v>
      </c>
      <c r="AC165" s="27">
        <f>SUM(ENERO:DICIEMBRE!AC165)</f>
        <v>304</v>
      </c>
      <c r="AD165" s="27">
        <f>SUM(ENERO:DICIEMBRE!AD165)</f>
        <v>184</v>
      </c>
      <c r="AE165" s="27">
        <f>SUM(ENERO:DICIEMBRE!AE165)</f>
        <v>307</v>
      </c>
      <c r="AF165" s="27">
        <f>SUM(ENERO:DICIEMBRE!AF165)</f>
        <v>174</v>
      </c>
      <c r="AG165" s="27">
        <f>SUM(ENERO:DICIEMBRE!AG165)</f>
        <v>256</v>
      </c>
      <c r="AH165" s="27">
        <f>SUM(ENERO:DICIEMBRE!AH165)</f>
        <v>164</v>
      </c>
      <c r="AI165" s="27">
        <f>SUM(ENERO:DICIEMBRE!AI165)</f>
        <v>285</v>
      </c>
      <c r="AJ165" s="27">
        <f>SUM(ENERO:DICIEMBRE!AJ165)</f>
        <v>271</v>
      </c>
      <c r="AK165" s="27">
        <f>SUM(ENERO:DICIEMBRE!AK165)</f>
        <v>232</v>
      </c>
      <c r="AL165" s="27">
        <f>SUM(ENERO:DICIEMBRE!AL165)</f>
        <v>291</v>
      </c>
      <c r="AM165" s="27">
        <f>SUM(ENERO:DICIEMBRE!AM165)</f>
        <v>319</v>
      </c>
      <c r="AN165" s="27">
        <f>SUM(ENERO:DICIEMBRE!AN165)</f>
        <v>6073</v>
      </c>
      <c r="AO165" s="27">
        <f>SUM(ENERO:DICIEMBRE!AO165)</f>
        <v>4351</v>
      </c>
      <c r="AP165" s="27">
        <f>SUM(ENERO:DICIEMBRE!AP165)</f>
        <v>0</v>
      </c>
      <c r="AQ165" s="27">
        <f>SUM(ENERO:DICIEMBRE!AQ165)</f>
        <v>1</v>
      </c>
      <c r="AR165" s="148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854</v>
      </c>
      <c r="D166" s="182">
        <f t="shared" si="43"/>
        <v>285</v>
      </c>
      <c r="E166" s="183">
        <f t="shared" si="43"/>
        <v>569</v>
      </c>
      <c r="F166" s="27">
        <f>SUM(ENERO:DICIEMBRE!F166)</f>
        <v>0</v>
      </c>
      <c r="G166" s="27">
        <f>SUM(ENERO:DICIEMBRE!G166)</f>
        <v>0</v>
      </c>
      <c r="H166" s="27">
        <f>SUM(ENERO:DICIEMBRE!H166)</f>
        <v>0</v>
      </c>
      <c r="I166" s="27">
        <f>SUM(ENERO:DICIEMBRE!I166)</f>
        <v>0</v>
      </c>
      <c r="J166" s="27">
        <f>SUM(ENERO:DICIEMBRE!J166)</f>
        <v>0</v>
      </c>
      <c r="K166" s="27">
        <f>SUM(ENERO:DICIEMBRE!K166)</f>
        <v>0</v>
      </c>
      <c r="L166" s="27">
        <f>SUM(ENERO:DICIEMBRE!L166)</f>
        <v>0</v>
      </c>
      <c r="M166" s="27">
        <f>SUM(ENERO:DICIEMBRE!M166)</f>
        <v>0</v>
      </c>
      <c r="N166" s="27">
        <f>SUM(ENERO:DICIEMBRE!N166)</f>
        <v>5</v>
      </c>
      <c r="O166" s="27">
        <f>SUM(ENERO:DICIEMBRE!O166)</f>
        <v>0</v>
      </c>
      <c r="P166" s="27">
        <f>SUM(ENERO:DICIEMBRE!P166)</f>
        <v>5</v>
      </c>
      <c r="Q166" s="27">
        <f>SUM(ENERO:DICIEMBRE!Q166)</f>
        <v>25</v>
      </c>
      <c r="R166" s="27">
        <f>SUM(ENERO:DICIEMBRE!R166)</f>
        <v>25</v>
      </c>
      <c r="S166" s="27">
        <f>SUM(ENERO:DICIEMBRE!S166)</f>
        <v>39</v>
      </c>
      <c r="T166" s="27">
        <f>SUM(ENERO:DICIEMBRE!T166)</f>
        <v>8</v>
      </c>
      <c r="U166" s="27">
        <f>SUM(ENERO:DICIEMBRE!U166)</f>
        <v>52</v>
      </c>
      <c r="V166" s="27">
        <f>SUM(ENERO:DICIEMBRE!V166)</f>
        <v>10</v>
      </c>
      <c r="W166" s="27">
        <f>SUM(ENERO:DICIEMBRE!W166)</f>
        <v>37</v>
      </c>
      <c r="X166" s="27">
        <f>SUM(ENERO:DICIEMBRE!X166)</f>
        <v>5</v>
      </c>
      <c r="Y166" s="27">
        <f>SUM(ENERO:DICIEMBRE!Y166)</f>
        <v>74</v>
      </c>
      <c r="Z166" s="27">
        <f>SUM(ENERO:DICIEMBRE!Z166)</f>
        <v>19</v>
      </c>
      <c r="AA166" s="27">
        <f>SUM(ENERO:DICIEMBRE!AA166)</f>
        <v>31</v>
      </c>
      <c r="AB166" s="27">
        <f>SUM(ENERO:DICIEMBRE!AB166)</f>
        <v>27</v>
      </c>
      <c r="AC166" s="27">
        <f>SUM(ENERO:DICIEMBRE!AC166)</f>
        <v>59</v>
      </c>
      <c r="AD166" s="27">
        <f>SUM(ENERO:DICIEMBRE!AD166)</f>
        <v>15</v>
      </c>
      <c r="AE166" s="27">
        <f>SUM(ENERO:DICIEMBRE!AE166)</f>
        <v>41</v>
      </c>
      <c r="AF166" s="27">
        <f>SUM(ENERO:DICIEMBRE!AF166)</f>
        <v>40</v>
      </c>
      <c r="AG166" s="27">
        <f>SUM(ENERO:DICIEMBRE!AG166)</f>
        <v>70</v>
      </c>
      <c r="AH166" s="27">
        <f>SUM(ENERO:DICIEMBRE!AH166)</f>
        <v>31</v>
      </c>
      <c r="AI166" s="27">
        <f>SUM(ENERO:DICIEMBRE!AI166)</f>
        <v>73</v>
      </c>
      <c r="AJ166" s="27">
        <f>SUM(ENERO:DICIEMBRE!AJ166)</f>
        <v>37</v>
      </c>
      <c r="AK166" s="27">
        <f>SUM(ENERO:DICIEMBRE!AK166)</f>
        <v>18</v>
      </c>
      <c r="AL166" s="27">
        <f>SUM(ENERO:DICIEMBRE!AL166)</f>
        <v>58</v>
      </c>
      <c r="AM166" s="27">
        <f>SUM(ENERO:DICIEMBRE!AM166)</f>
        <v>50</v>
      </c>
      <c r="AN166" s="27">
        <f>SUM(ENERO:DICIEMBRE!AN166)</f>
        <v>854</v>
      </c>
      <c r="AO166" s="27">
        <f>SUM(ENERO:DICIEMBRE!AO166)</f>
        <v>474</v>
      </c>
      <c r="AP166" s="27">
        <f>SUM(ENERO:DICIEMBRE!AP166)</f>
        <v>0</v>
      </c>
      <c r="AQ166" s="27">
        <f>SUM(ENERO:DICIEMBRE!AQ166)</f>
        <v>0</v>
      </c>
      <c r="AR166" s="148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420</v>
      </c>
      <c r="D167" s="197">
        <f t="shared" si="43"/>
        <v>221</v>
      </c>
      <c r="E167" s="183">
        <f t="shared" si="43"/>
        <v>199</v>
      </c>
      <c r="F167" s="27">
        <f>SUM(ENERO:DICIEMBRE!F167)</f>
        <v>58</v>
      </c>
      <c r="G167" s="27">
        <f>SUM(ENERO:DICIEMBRE!G167)</f>
        <v>45</v>
      </c>
      <c r="H167" s="27">
        <f>SUM(ENERO:DICIEMBRE!H167)</f>
        <v>34</v>
      </c>
      <c r="I167" s="27">
        <f>SUM(ENERO:DICIEMBRE!I167)</f>
        <v>19</v>
      </c>
      <c r="J167" s="27">
        <f>SUM(ENERO:DICIEMBRE!J167)</f>
        <v>3</v>
      </c>
      <c r="K167" s="27">
        <f>SUM(ENERO:DICIEMBRE!K167)</f>
        <v>2</v>
      </c>
      <c r="L167" s="27">
        <f>SUM(ENERO:DICIEMBRE!L167)</f>
        <v>10</v>
      </c>
      <c r="M167" s="27">
        <f>SUM(ENERO:DICIEMBRE!M167)</f>
        <v>1</v>
      </c>
      <c r="N167" s="27">
        <f>SUM(ENERO:DICIEMBRE!N167)</f>
        <v>1</v>
      </c>
      <c r="O167" s="27">
        <f>SUM(ENERO:DICIEMBRE!O167)</f>
        <v>3</v>
      </c>
      <c r="P167" s="27">
        <f>SUM(ENERO:DICIEMBRE!P167)</f>
        <v>1</v>
      </c>
      <c r="Q167" s="27">
        <f>SUM(ENERO:DICIEMBRE!Q167)</f>
        <v>0</v>
      </c>
      <c r="R167" s="27">
        <f>SUM(ENERO:DICIEMBRE!R167)</f>
        <v>0</v>
      </c>
      <c r="S167" s="27">
        <f>SUM(ENERO:DICIEMBRE!S167)</f>
        <v>25</v>
      </c>
      <c r="T167" s="27">
        <f>SUM(ENERO:DICIEMBRE!T167)</f>
        <v>2</v>
      </c>
      <c r="U167" s="27">
        <f>SUM(ENERO:DICIEMBRE!U167)</f>
        <v>12</v>
      </c>
      <c r="V167" s="27">
        <f>SUM(ENERO:DICIEMBRE!V167)</f>
        <v>7</v>
      </c>
      <c r="W167" s="27">
        <f>SUM(ENERO:DICIEMBRE!W167)</f>
        <v>5</v>
      </c>
      <c r="X167" s="27">
        <f>SUM(ENERO:DICIEMBRE!X167)</f>
        <v>0</v>
      </c>
      <c r="Y167" s="27">
        <f>SUM(ENERO:DICIEMBRE!Y167)</f>
        <v>1</v>
      </c>
      <c r="Z167" s="27">
        <f>SUM(ENERO:DICIEMBRE!Z167)</f>
        <v>5</v>
      </c>
      <c r="AA167" s="27">
        <f>SUM(ENERO:DICIEMBRE!AA167)</f>
        <v>7</v>
      </c>
      <c r="AB167" s="27">
        <f>SUM(ENERO:DICIEMBRE!AB167)</f>
        <v>11</v>
      </c>
      <c r="AC167" s="27">
        <f>SUM(ENERO:DICIEMBRE!AC167)</f>
        <v>5</v>
      </c>
      <c r="AD167" s="27">
        <f>SUM(ENERO:DICIEMBRE!AD167)</f>
        <v>14</v>
      </c>
      <c r="AE167" s="27">
        <f>SUM(ENERO:DICIEMBRE!AE167)</f>
        <v>28</v>
      </c>
      <c r="AF167" s="27">
        <f>SUM(ENERO:DICIEMBRE!AF167)</f>
        <v>22</v>
      </c>
      <c r="AG167" s="27">
        <f>SUM(ENERO:DICIEMBRE!AG167)</f>
        <v>4</v>
      </c>
      <c r="AH167" s="27">
        <f>SUM(ENERO:DICIEMBRE!AH167)</f>
        <v>35</v>
      </c>
      <c r="AI167" s="27">
        <f>SUM(ENERO:DICIEMBRE!AI167)</f>
        <v>11</v>
      </c>
      <c r="AJ167" s="27">
        <f>SUM(ENERO:DICIEMBRE!AJ167)</f>
        <v>6</v>
      </c>
      <c r="AK167" s="27">
        <f>SUM(ENERO:DICIEMBRE!AK167)</f>
        <v>1</v>
      </c>
      <c r="AL167" s="27">
        <f>SUM(ENERO:DICIEMBRE!AL167)</f>
        <v>12</v>
      </c>
      <c r="AM167" s="27">
        <f>SUM(ENERO:DICIEMBRE!AM167)</f>
        <v>30</v>
      </c>
      <c r="AN167" s="27">
        <f>SUM(ENERO:DICIEMBRE!AN167)</f>
        <v>420</v>
      </c>
      <c r="AO167" s="27">
        <f>SUM(ENERO:DICIEMBRE!AO167)</f>
        <v>204</v>
      </c>
      <c r="AP167" s="27">
        <f>SUM(ENERO:DICIEMBRE!AP167)</f>
        <v>0</v>
      </c>
      <c r="AQ167" s="27">
        <f>SUM(ENERO:DICIEMBRE!AQ167)</f>
        <v>0</v>
      </c>
      <c r="AR167" s="148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5192</v>
      </c>
      <c r="D168" s="182">
        <f t="shared" si="43"/>
        <v>2184</v>
      </c>
      <c r="E168" s="183">
        <f t="shared" si="43"/>
        <v>3008</v>
      </c>
      <c r="F168" s="27">
        <f>SUM(ENERO:DICIEMBRE!F168)</f>
        <v>84</v>
      </c>
      <c r="G168" s="27">
        <f>SUM(ENERO:DICIEMBRE!G168)</f>
        <v>100</v>
      </c>
      <c r="H168" s="27">
        <f>SUM(ENERO:DICIEMBRE!H168)</f>
        <v>239</v>
      </c>
      <c r="I168" s="27">
        <f>SUM(ENERO:DICIEMBRE!I168)</f>
        <v>216</v>
      </c>
      <c r="J168" s="27">
        <f>SUM(ENERO:DICIEMBRE!J168)</f>
        <v>209</v>
      </c>
      <c r="K168" s="27">
        <f>SUM(ENERO:DICIEMBRE!K168)</f>
        <v>244</v>
      </c>
      <c r="L168" s="27">
        <f>SUM(ENERO:DICIEMBRE!L168)</f>
        <v>39</v>
      </c>
      <c r="M168" s="27">
        <f>SUM(ENERO:DICIEMBRE!M168)</f>
        <v>59</v>
      </c>
      <c r="N168" s="27">
        <f>SUM(ENERO:DICIEMBRE!N168)</f>
        <v>7</v>
      </c>
      <c r="O168" s="27">
        <f>SUM(ENERO:DICIEMBRE!O168)</f>
        <v>7</v>
      </c>
      <c r="P168" s="27">
        <f>SUM(ENERO:DICIEMBRE!P168)</f>
        <v>3</v>
      </c>
      <c r="Q168" s="27">
        <f>SUM(ENERO:DICIEMBRE!Q168)</f>
        <v>6</v>
      </c>
      <c r="R168" s="27">
        <f>SUM(ENERO:DICIEMBRE!R168)</f>
        <v>6</v>
      </c>
      <c r="S168" s="27">
        <f>SUM(ENERO:DICIEMBRE!S168)</f>
        <v>10</v>
      </c>
      <c r="T168" s="27">
        <f>SUM(ENERO:DICIEMBRE!T168)</f>
        <v>2</v>
      </c>
      <c r="U168" s="27">
        <f>SUM(ENERO:DICIEMBRE!U168)</f>
        <v>12</v>
      </c>
      <c r="V168" s="27">
        <f>SUM(ENERO:DICIEMBRE!V168)</f>
        <v>7</v>
      </c>
      <c r="W168" s="27">
        <f>SUM(ENERO:DICIEMBRE!W168)</f>
        <v>19</v>
      </c>
      <c r="X168" s="27">
        <f>SUM(ENERO:DICIEMBRE!X168)</f>
        <v>9</v>
      </c>
      <c r="Y168" s="27">
        <f>SUM(ENERO:DICIEMBRE!Y168)</f>
        <v>23</v>
      </c>
      <c r="Z168" s="27">
        <f>SUM(ENERO:DICIEMBRE!Z168)</f>
        <v>22</v>
      </c>
      <c r="AA168" s="27">
        <f>SUM(ENERO:DICIEMBRE!AA168)</f>
        <v>26</v>
      </c>
      <c r="AB168" s="27">
        <f>SUM(ENERO:DICIEMBRE!AB168)</f>
        <v>26</v>
      </c>
      <c r="AC168" s="27">
        <f>SUM(ENERO:DICIEMBRE!AC168)</f>
        <v>29</v>
      </c>
      <c r="AD168" s="27">
        <f>SUM(ENERO:DICIEMBRE!AD168)</f>
        <v>51</v>
      </c>
      <c r="AE168" s="27">
        <f>SUM(ENERO:DICIEMBRE!AE168)</f>
        <v>92</v>
      </c>
      <c r="AF168" s="27">
        <f>SUM(ENERO:DICIEMBRE!AF168)</f>
        <v>384</v>
      </c>
      <c r="AG168" s="27">
        <f>SUM(ENERO:DICIEMBRE!AG168)</f>
        <v>719</v>
      </c>
      <c r="AH168" s="27">
        <f>SUM(ENERO:DICIEMBRE!AH168)</f>
        <v>438</v>
      </c>
      <c r="AI168" s="27">
        <f>SUM(ENERO:DICIEMBRE!AI168)</f>
        <v>610</v>
      </c>
      <c r="AJ168" s="27">
        <f>SUM(ENERO:DICIEMBRE!AJ168)</f>
        <v>356</v>
      </c>
      <c r="AK168" s="27">
        <f>SUM(ENERO:DICIEMBRE!AK168)</f>
        <v>445</v>
      </c>
      <c r="AL168" s="27">
        <f>SUM(ENERO:DICIEMBRE!AL168)</f>
        <v>302</v>
      </c>
      <c r="AM168" s="27">
        <f>SUM(ENERO:DICIEMBRE!AM168)</f>
        <v>391</v>
      </c>
      <c r="AN168" s="27">
        <f>SUM(ENERO:DICIEMBRE!AN168)</f>
        <v>5192</v>
      </c>
      <c r="AO168" s="27">
        <f>SUM(ENERO:DICIEMBRE!AO168)</f>
        <v>3062</v>
      </c>
      <c r="AP168" s="27">
        <f>SUM(ENERO:DICIEMBRE!AP168)</f>
        <v>0</v>
      </c>
      <c r="AQ168" s="27">
        <f>SUM(ENERO:DICIEMBRE!AQ168)</f>
        <v>0</v>
      </c>
      <c r="AR168" s="148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5357</v>
      </c>
      <c r="D169" s="199">
        <f>SUM(F169+H169+J169+L169+N169+P169+R169+T169+V169+X169+Z169+AB169+AD169+AF169+AH169+AJ169+AL169)</f>
        <v>3130</v>
      </c>
      <c r="E169" s="200">
        <f>SUM(G169+I169+K169+M169+O169+Q169+S169+U169+W169+Y169+AA169+AC169+AE169+AG169+AI169+AK169+AM169)</f>
        <v>2227</v>
      </c>
      <c r="F169" s="27">
        <f>SUM(ENERO:DICIEMBRE!F169)</f>
        <v>177</v>
      </c>
      <c r="G169" s="27">
        <f>SUM(ENERO:DICIEMBRE!G169)</f>
        <v>183</v>
      </c>
      <c r="H169" s="27">
        <f>SUM(ENERO:DICIEMBRE!H169)</f>
        <v>179</v>
      </c>
      <c r="I169" s="27">
        <f>SUM(ENERO:DICIEMBRE!I169)</f>
        <v>79</v>
      </c>
      <c r="J169" s="27">
        <f>SUM(ENERO:DICIEMBRE!J169)</f>
        <v>151</v>
      </c>
      <c r="K169" s="27">
        <f>SUM(ENERO:DICIEMBRE!K169)</f>
        <v>133</v>
      </c>
      <c r="L169" s="27">
        <f>SUM(ENERO:DICIEMBRE!L169)</f>
        <v>49</v>
      </c>
      <c r="M169" s="27">
        <f>SUM(ENERO:DICIEMBRE!M169)</f>
        <v>105</v>
      </c>
      <c r="N169" s="27">
        <f>SUM(ENERO:DICIEMBRE!N169)</f>
        <v>102</v>
      </c>
      <c r="O169" s="27">
        <f>SUM(ENERO:DICIEMBRE!O169)</f>
        <v>80</v>
      </c>
      <c r="P169" s="27">
        <f>SUM(ENERO:DICIEMBRE!P169)</f>
        <v>46</v>
      </c>
      <c r="Q169" s="27">
        <f>SUM(ENERO:DICIEMBRE!Q169)</f>
        <v>29</v>
      </c>
      <c r="R169" s="27">
        <f>SUM(ENERO:DICIEMBRE!R169)</f>
        <v>80</v>
      </c>
      <c r="S169" s="27">
        <f>SUM(ENERO:DICIEMBRE!S169)</f>
        <v>26</v>
      </c>
      <c r="T169" s="27">
        <f>SUM(ENERO:DICIEMBRE!T169)</f>
        <v>32</v>
      </c>
      <c r="U169" s="27">
        <f>SUM(ENERO:DICIEMBRE!U169)</f>
        <v>45</v>
      </c>
      <c r="V169" s="27">
        <f>SUM(ENERO:DICIEMBRE!V169)</f>
        <v>76</v>
      </c>
      <c r="W169" s="27">
        <f>SUM(ENERO:DICIEMBRE!W169)</f>
        <v>94</v>
      </c>
      <c r="X169" s="27">
        <f>SUM(ENERO:DICIEMBRE!X169)</f>
        <v>79</v>
      </c>
      <c r="Y169" s="27">
        <f>SUM(ENERO:DICIEMBRE!Y169)</f>
        <v>130</v>
      </c>
      <c r="Z169" s="27">
        <f>SUM(ENERO:DICIEMBRE!Z169)</f>
        <v>195</v>
      </c>
      <c r="AA169" s="27">
        <f>SUM(ENERO:DICIEMBRE!AA169)</f>
        <v>130</v>
      </c>
      <c r="AB169" s="27">
        <f>SUM(ENERO:DICIEMBRE!AB169)</f>
        <v>256</v>
      </c>
      <c r="AC169" s="27">
        <f>SUM(ENERO:DICIEMBRE!AC169)</f>
        <v>106</v>
      </c>
      <c r="AD169" s="27">
        <f>SUM(ENERO:DICIEMBRE!AD169)</f>
        <v>327</v>
      </c>
      <c r="AE169" s="27">
        <f>SUM(ENERO:DICIEMBRE!AE169)</f>
        <v>150</v>
      </c>
      <c r="AF169" s="27">
        <f>SUM(ENERO:DICIEMBRE!AF169)</f>
        <v>555</v>
      </c>
      <c r="AG169" s="27">
        <f>SUM(ENERO:DICIEMBRE!AG169)</f>
        <v>112</v>
      </c>
      <c r="AH169" s="27">
        <f>SUM(ENERO:DICIEMBRE!AH169)</f>
        <v>242</v>
      </c>
      <c r="AI169" s="27">
        <f>SUM(ENERO:DICIEMBRE!AI169)</f>
        <v>319</v>
      </c>
      <c r="AJ169" s="27">
        <f>SUM(ENERO:DICIEMBRE!AJ169)</f>
        <v>275</v>
      </c>
      <c r="AK169" s="27">
        <f>SUM(ENERO:DICIEMBRE!AK169)</f>
        <v>226</v>
      </c>
      <c r="AL169" s="27">
        <f>SUM(ENERO:DICIEMBRE!AL169)</f>
        <v>309</v>
      </c>
      <c r="AM169" s="27">
        <f>SUM(ENERO:DICIEMBRE!AM169)</f>
        <v>280</v>
      </c>
      <c r="AN169" s="27">
        <f>SUM(ENERO:DICIEMBRE!AN169)</f>
        <v>5266</v>
      </c>
      <c r="AO169" s="27">
        <f>SUM(ENERO:DICIEMBRE!AO169)</f>
        <v>924</v>
      </c>
      <c r="AP169" s="27">
        <f>SUM(ENERO:DICIEMBRE!AP169)</f>
        <v>11</v>
      </c>
      <c r="AQ169" s="27">
        <f>SUM(ENERO:DICIEMBRE!AQ169)</f>
        <v>108</v>
      </c>
      <c r="AR169" s="148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27">
        <f>SUM(ENERO:DICIEMBRE!F170)</f>
        <v>0</v>
      </c>
      <c r="G170" s="27">
        <f>SUM(ENERO:DICIEMBRE!G170)</f>
        <v>0</v>
      </c>
      <c r="H170" s="27">
        <f>SUM(ENERO:DICIEMBRE!H170)</f>
        <v>0</v>
      </c>
      <c r="I170" s="27">
        <f>SUM(ENERO:DICIEMBRE!I170)</f>
        <v>0</v>
      </c>
      <c r="J170" s="27">
        <f>SUM(ENERO:DICIEMBRE!J170)</f>
        <v>0</v>
      </c>
      <c r="K170" s="27">
        <f>SUM(ENERO:DICIEMBRE!K170)</f>
        <v>0</v>
      </c>
      <c r="L170" s="27">
        <f>SUM(ENERO:DICIEMBRE!L170)</f>
        <v>0</v>
      </c>
      <c r="M170" s="27">
        <f>SUM(ENERO:DICIEMBRE!M170)</f>
        <v>0</v>
      </c>
      <c r="N170" s="27">
        <f>SUM(ENERO:DICIEMBRE!N170)</f>
        <v>0</v>
      </c>
      <c r="O170" s="27">
        <f>SUM(ENERO:DICIEMBRE!O170)</f>
        <v>0</v>
      </c>
      <c r="P170" s="27">
        <f>SUM(ENERO:DICIEMBRE!P170)</f>
        <v>0</v>
      </c>
      <c r="Q170" s="27">
        <f>SUM(ENERO:DICIEMBRE!Q170)</f>
        <v>0</v>
      </c>
      <c r="R170" s="27">
        <f>SUM(ENERO:DICIEMBRE!R170)</f>
        <v>0</v>
      </c>
      <c r="S170" s="27">
        <f>SUM(ENERO:DICIEMBRE!S170)</f>
        <v>0</v>
      </c>
      <c r="T170" s="27">
        <f>SUM(ENERO:DICIEMBRE!T170)</f>
        <v>0</v>
      </c>
      <c r="U170" s="27">
        <f>SUM(ENERO:DICIEMBRE!U170)</f>
        <v>0</v>
      </c>
      <c r="V170" s="27">
        <f>SUM(ENERO:DICIEMBRE!V170)</f>
        <v>0</v>
      </c>
      <c r="W170" s="27">
        <f>SUM(ENERO:DICIEMBRE!W170)</f>
        <v>0</v>
      </c>
      <c r="X170" s="27">
        <f>SUM(ENERO:DICIEMBRE!X170)</f>
        <v>0</v>
      </c>
      <c r="Y170" s="27">
        <f>SUM(ENERO:DICIEMBRE!Y170)</f>
        <v>0</v>
      </c>
      <c r="Z170" s="27">
        <f>SUM(ENERO:DICIEMBRE!Z170)</f>
        <v>0</v>
      </c>
      <c r="AA170" s="27">
        <f>SUM(ENERO:DICIEMBRE!AA170)</f>
        <v>0</v>
      </c>
      <c r="AB170" s="27">
        <f>SUM(ENERO:DICIEMBRE!AB170)</f>
        <v>0</v>
      </c>
      <c r="AC170" s="27">
        <f>SUM(ENERO:DICIEMBRE!AC170)</f>
        <v>0</v>
      </c>
      <c r="AD170" s="27">
        <f>SUM(ENERO:DICIEMBRE!AD170)</f>
        <v>0</v>
      </c>
      <c r="AE170" s="27">
        <f>SUM(ENERO:DICIEMBRE!AE170)</f>
        <v>0</v>
      </c>
      <c r="AF170" s="27">
        <f>SUM(ENERO:DICIEMBRE!AF170)</f>
        <v>0</v>
      </c>
      <c r="AG170" s="27">
        <f>SUM(ENERO:DICIEMBRE!AG170)</f>
        <v>0</v>
      </c>
      <c r="AH170" s="27">
        <f>SUM(ENERO:DICIEMBRE!AH170)</f>
        <v>0</v>
      </c>
      <c r="AI170" s="27">
        <f>SUM(ENERO:DICIEMBRE!AI170)</f>
        <v>0</v>
      </c>
      <c r="AJ170" s="27">
        <f>SUM(ENERO:DICIEMBRE!AJ170)</f>
        <v>0</v>
      </c>
      <c r="AK170" s="27">
        <f>SUM(ENERO:DICIEMBRE!AK170)</f>
        <v>0</v>
      </c>
      <c r="AL170" s="27">
        <f>SUM(ENERO:DICIEMBRE!AL170)</f>
        <v>0</v>
      </c>
      <c r="AM170" s="27">
        <f>SUM(ENERO:DICIEMBRE!AM170)</f>
        <v>0</v>
      </c>
      <c r="AN170" s="27">
        <f>SUM(ENERO:DICIEMBRE!AN170)</f>
        <v>0</v>
      </c>
      <c r="AO170" s="27">
        <f>SUM(ENERO:DICIEMBRE!AO170)</f>
        <v>0</v>
      </c>
      <c r="AP170" s="27">
        <f>SUM(ENERO:DICIEMBRE!AP170)</f>
        <v>0</v>
      </c>
      <c r="AQ170" s="27">
        <f>SUM(ENERO:DICIEMBRE!AQ170)</f>
        <v>0</v>
      </c>
      <c r="AR170" s="148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966" t="s">
        <v>99</v>
      </c>
      <c r="B171" s="967"/>
      <c r="C171" s="210">
        <f t="shared" ref="C171:AQ171" si="44">SUM(C160:C170)</f>
        <v>37886</v>
      </c>
      <c r="D171" s="211">
        <f t="shared" si="44"/>
        <v>16259</v>
      </c>
      <c r="E171" s="187">
        <f t="shared" si="44"/>
        <v>21627</v>
      </c>
      <c r="F171" s="71">
        <f t="shared" si="44"/>
        <v>1076</v>
      </c>
      <c r="G171" s="132">
        <f t="shared" si="44"/>
        <v>1052</v>
      </c>
      <c r="H171" s="71">
        <f t="shared" si="44"/>
        <v>607</v>
      </c>
      <c r="I171" s="132">
        <f t="shared" si="44"/>
        <v>449</v>
      </c>
      <c r="J171" s="133">
        <f t="shared" si="44"/>
        <v>547</v>
      </c>
      <c r="K171" s="134">
        <f t="shared" si="44"/>
        <v>559</v>
      </c>
      <c r="L171" s="133">
        <f t="shared" si="44"/>
        <v>266</v>
      </c>
      <c r="M171" s="134">
        <f t="shared" si="44"/>
        <v>429</v>
      </c>
      <c r="N171" s="133">
        <f t="shared" si="44"/>
        <v>332</v>
      </c>
      <c r="O171" s="134">
        <f t="shared" si="44"/>
        <v>605</v>
      </c>
      <c r="P171" s="133">
        <f t="shared" si="44"/>
        <v>392</v>
      </c>
      <c r="Q171" s="134">
        <f t="shared" si="44"/>
        <v>1019</v>
      </c>
      <c r="R171" s="133">
        <f t="shared" si="44"/>
        <v>566</v>
      </c>
      <c r="S171" s="134">
        <f t="shared" si="44"/>
        <v>1298</v>
      </c>
      <c r="T171" s="133">
        <f t="shared" si="44"/>
        <v>500</v>
      </c>
      <c r="U171" s="134">
        <f t="shared" si="44"/>
        <v>1423</v>
      </c>
      <c r="V171" s="133">
        <f t="shared" si="44"/>
        <v>584</v>
      </c>
      <c r="W171" s="134">
        <f t="shared" si="44"/>
        <v>1236</v>
      </c>
      <c r="X171" s="133">
        <f t="shared" si="44"/>
        <v>521</v>
      </c>
      <c r="Y171" s="134">
        <f t="shared" si="44"/>
        <v>1207</v>
      </c>
      <c r="Z171" s="133">
        <f t="shared" si="44"/>
        <v>726</v>
      </c>
      <c r="AA171" s="134">
        <f t="shared" si="44"/>
        <v>1182</v>
      </c>
      <c r="AB171" s="133">
        <f t="shared" si="44"/>
        <v>1088</v>
      </c>
      <c r="AC171" s="134">
        <f t="shared" si="44"/>
        <v>1417</v>
      </c>
      <c r="AD171" s="133">
        <f t="shared" si="44"/>
        <v>1254</v>
      </c>
      <c r="AE171" s="134">
        <f t="shared" si="44"/>
        <v>1564</v>
      </c>
      <c r="AF171" s="133">
        <f t="shared" si="44"/>
        <v>2108</v>
      </c>
      <c r="AG171" s="134">
        <f t="shared" si="44"/>
        <v>2168</v>
      </c>
      <c r="AH171" s="133">
        <f t="shared" si="44"/>
        <v>1883</v>
      </c>
      <c r="AI171" s="134">
        <f t="shared" si="44"/>
        <v>2290</v>
      </c>
      <c r="AJ171" s="133">
        <f t="shared" si="44"/>
        <v>1959</v>
      </c>
      <c r="AK171" s="134">
        <f t="shared" si="44"/>
        <v>1788</v>
      </c>
      <c r="AL171" s="212">
        <f t="shared" si="44"/>
        <v>1850</v>
      </c>
      <c r="AM171" s="213">
        <f t="shared" si="44"/>
        <v>1941</v>
      </c>
      <c r="AN171" s="132">
        <f t="shared" si="44"/>
        <v>37707</v>
      </c>
      <c r="AO171" s="131">
        <f t="shared" si="44"/>
        <v>22142</v>
      </c>
      <c r="AP171" s="66">
        <f t="shared" si="44"/>
        <v>33</v>
      </c>
      <c r="AQ171" s="132">
        <f t="shared" si="44"/>
        <v>115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215"/>
      <c r="C172" s="215"/>
      <c r="D172" s="215"/>
      <c r="E172" s="215"/>
      <c r="F172" s="215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x14ac:dyDescent="0.25">
      <c r="A173" s="968" t="s">
        <v>169</v>
      </c>
      <c r="B173" s="919" t="s">
        <v>149</v>
      </c>
      <c r="C173" s="943" t="s">
        <v>147</v>
      </c>
      <c r="D173" s="949"/>
      <c r="E173" s="944"/>
      <c r="F173" s="922" t="s">
        <v>150</v>
      </c>
      <c r="G173" s="924"/>
      <c r="H173" s="924"/>
      <c r="I173" s="924"/>
      <c r="J173" s="924"/>
      <c r="K173" s="924"/>
      <c r="L173" s="924"/>
      <c r="M173" s="924"/>
      <c r="N173" s="924"/>
      <c r="O173" s="924"/>
      <c r="P173" s="924"/>
      <c r="Q173" s="924"/>
      <c r="R173" s="924"/>
      <c r="S173" s="924"/>
      <c r="T173" s="924"/>
      <c r="U173" s="924"/>
      <c r="V173" s="924"/>
      <c r="W173" s="924"/>
      <c r="X173" s="924"/>
      <c r="Y173" s="924"/>
      <c r="Z173" s="924"/>
      <c r="AA173" s="924"/>
      <c r="AB173" s="924"/>
      <c r="AC173" s="924"/>
      <c r="AD173" s="924"/>
      <c r="AE173" s="924"/>
      <c r="AF173" s="924"/>
      <c r="AG173" s="924"/>
      <c r="AH173" s="924"/>
      <c r="AI173" s="924"/>
      <c r="AJ173" s="924"/>
      <c r="AK173" s="924"/>
      <c r="AL173" s="924"/>
      <c r="AM173" s="951"/>
      <c r="AN173" s="917" t="s">
        <v>9</v>
      </c>
      <c r="AO173" s="927" t="s">
        <v>170</v>
      </c>
      <c r="AP173" s="928"/>
      <c r="AQ173" s="953" t="s">
        <v>152</v>
      </c>
      <c r="AR173" s="917" t="s">
        <v>153</v>
      </c>
      <c r="AS173" s="919" t="s">
        <v>171</v>
      </c>
      <c r="AT173" s="919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969"/>
      <c r="B174" s="925"/>
      <c r="C174" s="947"/>
      <c r="D174" s="950"/>
      <c r="E174" s="948"/>
      <c r="F174" s="964" t="s">
        <v>13</v>
      </c>
      <c r="G174" s="965"/>
      <c r="H174" s="964" t="s">
        <v>14</v>
      </c>
      <c r="I174" s="965"/>
      <c r="J174" s="964" t="s">
        <v>15</v>
      </c>
      <c r="K174" s="965"/>
      <c r="L174" s="964" t="s">
        <v>16</v>
      </c>
      <c r="M174" s="965"/>
      <c r="N174" s="964" t="s">
        <v>17</v>
      </c>
      <c r="O174" s="965"/>
      <c r="P174" s="922" t="s">
        <v>18</v>
      </c>
      <c r="Q174" s="923"/>
      <c r="R174" s="922" t="s">
        <v>19</v>
      </c>
      <c r="S174" s="923"/>
      <c r="T174" s="922" t="s">
        <v>20</v>
      </c>
      <c r="U174" s="923"/>
      <c r="V174" s="922" t="s">
        <v>21</v>
      </c>
      <c r="W174" s="923"/>
      <c r="X174" s="922" t="s">
        <v>22</v>
      </c>
      <c r="Y174" s="923"/>
      <c r="Z174" s="922" t="s">
        <v>23</v>
      </c>
      <c r="AA174" s="923"/>
      <c r="AB174" s="922" t="s">
        <v>24</v>
      </c>
      <c r="AC174" s="923"/>
      <c r="AD174" s="922" t="s">
        <v>25</v>
      </c>
      <c r="AE174" s="923"/>
      <c r="AF174" s="922" t="s">
        <v>26</v>
      </c>
      <c r="AG174" s="923"/>
      <c r="AH174" s="922" t="s">
        <v>27</v>
      </c>
      <c r="AI174" s="923"/>
      <c r="AJ174" s="922" t="s">
        <v>28</v>
      </c>
      <c r="AK174" s="923"/>
      <c r="AL174" s="922" t="s">
        <v>29</v>
      </c>
      <c r="AM174" s="951"/>
      <c r="AN174" s="952"/>
      <c r="AO174" s="971"/>
      <c r="AP174" s="972"/>
      <c r="AQ174" s="954"/>
      <c r="AR174" s="952"/>
      <c r="AS174" s="925"/>
      <c r="AT174" s="925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217" t="s">
        <v>154</v>
      </c>
      <c r="D175" s="218" t="s">
        <v>173</v>
      </c>
      <c r="E175" s="219" t="s">
        <v>174</v>
      </c>
      <c r="F175" s="163" t="s">
        <v>173</v>
      </c>
      <c r="G175" s="21" t="s">
        <v>174</v>
      </c>
      <c r="H175" s="17" t="s">
        <v>173</v>
      </c>
      <c r="I175" s="164" t="s">
        <v>174</v>
      </c>
      <c r="J175" s="163" t="s">
        <v>173</v>
      </c>
      <c r="K175" s="21" t="s">
        <v>174</v>
      </c>
      <c r="L175" s="163" t="s">
        <v>173</v>
      </c>
      <c r="M175" s="21" t="s">
        <v>174</v>
      </c>
      <c r="N175" s="163" t="s">
        <v>173</v>
      </c>
      <c r="O175" s="21" t="s">
        <v>174</v>
      </c>
      <c r="P175" s="17" t="s">
        <v>173</v>
      </c>
      <c r="Q175" s="164" t="s">
        <v>174</v>
      </c>
      <c r="R175" s="17" t="s">
        <v>173</v>
      </c>
      <c r="S175" s="164" t="s">
        <v>174</v>
      </c>
      <c r="T175" s="163" t="s">
        <v>173</v>
      </c>
      <c r="U175" s="21" t="s">
        <v>174</v>
      </c>
      <c r="V175" s="17" t="s">
        <v>173</v>
      </c>
      <c r="W175" s="164" t="s">
        <v>174</v>
      </c>
      <c r="X175" s="17" t="s">
        <v>173</v>
      </c>
      <c r="Y175" s="164" t="s">
        <v>174</v>
      </c>
      <c r="Z175" s="163" t="s">
        <v>173</v>
      </c>
      <c r="AA175" s="21" t="s">
        <v>174</v>
      </c>
      <c r="AB175" s="163" t="s">
        <v>173</v>
      </c>
      <c r="AC175" s="21" t="s">
        <v>174</v>
      </c>
      <c r="AD175" s="17" t="s">
        <v>173</v>
      </c>
      <c r="AE175" s="164" t="s">
        <v>174</v>
      </c>
      <c r="AF175" s="17" t="s">
        <v>173</v>
      </c>
      <c r="AG175" s="164" t="s">
        <v>174</v>
      </c>
      <c r="AH175" s="163" t="s">
        <v>173</v>
      </c>
      <c r="AI175" s="21" t="s">
        <v>174</v>
      </c>
      <c r="AJ175" s="17" t="s">
        <v>173</v>
      </c>
      <c r="AK175" s="164" t="s">
        <v>174</v>
      </c>
      <c r="AL175" s="163" t="s">
        <v>173</v>
      </c>
      <c r="AM175" s="144" t="s">
        <v>174</v>
      </c>
      <c r="AN175" s="921"/>
      <c r="AO175" s="220" t="s">
        <v>175</v>
      </c>
      <c r="AP175" s="21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973" t="s">
        <v>177</v>
      </c>
      <c r="B176" s="221" t="s">
        <v>155</v>
      </c>
      <c r="C176" s="222">
        <f t="shared" ref="C176:C186" si="45">SUM(D176+E176)</f>
        <v>0</v>
      </c>
      <c r="D176" s="223">
        <f t="shared" ref="D176:D184" si="46">SUM(F176+H176+J176+L176+N176+P176+R176+T176+V176+X176+Z176+AB176+AD176+AF176+AH176+AJ176+AL176)</f>
        <v>0</v>
      </c>
      <c r="E176" s="224">
        <f t="shared" ref="E176:E184" si="47">SUM(G176+I176+K176+M176+O176+Q176+S176+U176+W176+Y176+AA176+AC176+AE176+AG176+AI176+AK176+AM176)</f>
        <v>0</v>
      </c>
      <c r="F176" s="27">
        <f>SUM(ENERO:DICIEMBRE!F176)</f>
        <v>0</v>
      </c>
      <c r="G176" s="27">
        <f>SUM(ENERO:DICIEMBRE!G176)</f>
        <v>0</v>
      </c>
      <c r="H176" s="27">
        <f>SUM(ENERO:DICIEMBRE!H176)</f>
        <v>0</v>
      </c>
      <c r="I176" s="27">
        <f>SUM(ENERO:DICIEMBRE!I176)</f>
        <v>0</v>
      </c>
      <c r="J176" s="27">
        <f>SUM(ENERO:DICIEMBRE!J176)</f>
        <v>0</v>
      </c>
      <c r="K176" s="27">
        <f>SUM(ENERO:DICIEMBRE!K176)</f>
        <v>0</v>
      </c>
      <c r="L176" s="27">
        <f>SUM(ENERO:DICIEMBRE!L176)</f>
        <v>0</v>
      </c>
      <c r="M176" s="27">
        <f>SUM(ENERO:DICIEMBRE!M176)</f>
        <v>0</v>
      </c>
      <c r="N176" s="27">
        <f>SUM(ENERO:DICIEMBRE!N176)</f>
        <v>0</v>
      </c>
      <c r="O176" s="27">
        <f>SUM(ENERO:DICIEMBRE!O176)</f>
        <v>0</v>
      </c>
      <c r="P176" s="27">
        <f>SUM(ENERO:DICIEMBRE!P176)</f>
        <v>0</v>
      </c>
      <c r="Q176" s="27">
        <f>SUM(ENERO:DICIEMBRE!Q176)</f>
        <v>0</v>
      </c>
      <c r="R176" s="27">
        <f>SUM(ENERO:DICIEMBRE!R176)</f>
        <v>0</v>
      </c>
      <c r="S176" s="27">
        <f>SUM(ENERO:DICIEMBRE!S176)</f>
        <v>0</v>
      </c>
      <c r="T176" s="27">
        <f>SUM(ENERO:DICIEMBRE!T176)</f>
        <v>0</v>
      </c>
      <c r="U176" s="27">
        <f>SUM(ENERO:DICIEMBRE!U176)</f>
        <v>0</v>
      </c>
      <c r="V176" s="27">
        <f>SUM(ENERO:DICIEMBRE!V176)</f>
        <v>0</v>
      </c>
      <c r="W176" s="27">
        <f>SUM(ENERO:DICIEMBRE!W176)</f>
        <v>0</v>
      </c>
      <c r="X176" s="27">
        <f>SUM(ENERO:DICIEMBRE!X176)</f>
        <v>0</v>
      </c>
      <c r="Y176" s="27">
        <f>SUM(ENERO:DICIEMBRE!Y176)</f>
        <v>0</v>
      </c>
      <c r="Z176" s="27">
        <f>SUM(ENERO:DICIEMBRE!Z176)</f>
        <v>0</v>
      </c>
      <c r="AA176" s="27">
        <f>SUM(ENERO:DICIEMBRE!AA176)</f>
        <v>0</v>
      </c>
      <c r="AB176" s="27">
        <f>SUM(ENERO:DICIEMBRE!AB176)</f>
        <v>0</v>
      </c>
      <c r="AC176" s="27">
        <f>SUM(ENERO:DICIEMBRE!AC176)</f>
        <v>0</v>
      </c>
      <c r="AD176" s="27">
        <f>SUM(ENERO:DICIEMBRE!AD176)</f>
        <v>0</v>
      </c>
      <c r="AE176" s="27">
        <f>SUM(ENERO:DICIEMBRE!AE176)</f>
        <v>0</v>
      </c>
      <c r="AF176" s="27">
        <f>SUM(ENERO:DICIEMBRE!AF176)</f>
        <v>0</v>
      </c>
      <c r="AG176" s="27">
        <f>SUM(ENERO:DICIEMBRE!AG176)</f>
        <v>0</v>
      </c>
      <c r="AH176" s="27">
        <f>SUM(ENERO:DICIEMBRE!AH176)</f>
        <v>0</v>
      </c>
      <c r="AI176" s="27">
        <f>SUM(ENERO:DICIEMBRE!AI176)</f>
        <v>0</v>
      </c>
      <c r="AJ176" s="27">
        <f>SUM(ENERO:DICIEMBRE!AJ176)</f>
        <v>0</v>
      </c>
      <c r="AK176" s="27">
        <f>SUM(ENERO:DICIEMBRE!AK176)</f>
        <v>0</v>
      </c>
      <c r="AL176" s="27">
        <f>SUM(ENERO:DICIEMBRE!AL176)</f>
        <v>0</v>
      </c>
      <c r="AM176" s="27">
        <f>SUM(ENERO:DICIEMBRE!AM176)</f>
        <v>0</v>
      </c>
      <c r="AN176" s="27">
        <f>SUM(ENERO:DICIEMBRE!AN176)</f>
        <v>0</v>
      </c>
      <c r="AO176" s="27">
        <f>SUM(ENERO:DICIEMBRE!AO176)</f>
        <v>0</v>
      </c>
      <c r="AP176" s="27">
        <f>SUM(ENERO:DICIEMBRE!AP176)</f>
        <v>0</v>
      </c>
      <c r="AQ176" s="27">
        <f>SUM(ENERO:DICIEMBRE!AQ176)</f>
        <v>0</v>
      </c>
      <c r="AR176" s="27">
        <f>SUM(ENERO:DICIEMBRE!AR176)</f>
        <v>0</v>
      </c>
      <c r="AS176" s="27">
        <f>SUM(ENERO:DICIEMBRE!AS176)</f>
        <v>0</v>
      </c>
      <c r="AT176" s="27">
        <f>SUM(ENERO:DICIEMBRE!AT176)</f>
        <v>0</v>
      </c>
      <c r="AU176" s="148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369</v>
      </c>
      <c r="D177" s="207">
        <f t="shared" si="46"/>
        <v>63</v>
      </c>
      <c r="E177" s="208">
        <f t="shared" si="47"/>
        <v>306</v>
      </c>
      <c r="F177" s="27">
        <f>SUM(ENERO:DICIEMBRE!F177)</f>
        <v>0</v>
      </c>
      <c r="G177" s="27">
        <f>SUM(ENERO:DICIEMBRE!G177)</f>
        <v>0</v>
      </c>
      <c r="H177" s="27">
        <f>SUM(ENERO:DICIEMBRE!H177)</f>
        <v>0</v>
      </c>
      <c r="I177" s="27">
        <f>SUM(ENERO:DICIEMBRE!I177)</f>
        <v>0</v>
      </c>
      <c r="J177" s="27">
        <f>SUM(ENERO:DICIEMBRE!J177)</f>
        <v>0</v>
      </c>
      <c r="K177" s="27">
        <f>SUM(ENERO:DICIEMBRE!K177)</f>
        <v>1</v>
      </c>
      <c r="L177" s="27">
        <f>SUM(ENERO:DICIEMBRE!L177)</f>
        <v>2</v>
      </c>
      <c r="M177" s="27">
        <f>SUM(ENERO:DICIEMBRE!M177)</f>
        <v>12</v>
      </c>
      <c r="N177" s="27">
        <f>SUM(ENERO:DICIEMBRE!N177)</f>
        <v>9</v>
      </c>
      <c r="O177" s="27">
        <f>SUM(ENERO:DICIEMBRE!O177)</f>
        <v>43</v>
      </c>
      <c r="P177" s="27">
        <f>SUM(ENERO:DICIEMBRE!P177)</f>
        <v>9</v>
      </c>
      <c r="Q177" s="27">
        <f>SUM(ENERO:DICIEMBRE!Q177)</f>
        <v>76</v>
      </c>
      <c r="R177" s="27">
        <f>SUM(ENERO:DICIEMBRE!R177)</f>
        <v>9</v>
      </c>
      <c r="S177" s="27">
        <f>SUM(ENERO:DICIEMBRE!S177)</f>
        <v>34</v>
      </c>
      <c r="T177" s="27">
        <f>SUM(ENERO:DICIEMBRE!T177)</f>
        <v>19</v>
      </c>
      <c r="U177" s="27">
        <f>SUM(ENERO:DICIEMBRE!U177)</f>
        <v>37</v>
      </c>
      <c r="V177" s="27">
        <f>SUM(ENERO:DICIEMBRE!V177)</f>
        <v>7</v>
      </c>
      <c r="W177" s="27">
        <f>SUM(ENERO:DICIEMBRE!W177)</f>
        <v>20</v>
      </c>
      <c r="X177" s="27">
        <f>SUM(ENERO:DICIEMBRE!X177)</f>
        <v>2</v>
      </c>
      <c r="Y177" s="27">
        <f>SUM(ENERO:DICIEMBRE!Y177)</f>
        <v>11</v>
      </c>
      <c r="Z177" s="27">
        <f>SUM(ENERO:DICIEMBRE!Z177)</f>
        <v>1</v>
      </c>
      <c r="AA177" s="27">
        <f>SUM(ENERO:DICIEMBRE!AA177)</f>
        <v>20</v>
      </c>
      <c r="AB177" s="27">
        <f>SUM(ENERO:DICIEMBRE!AB177)</f>
        <v>4</v>
      </c>
      <c r="AC177" s="27">
        <f>SUM(ENERO:DICIEMBRE!AC177)</f>
        <v>23</v>
      </c>
      <c r="AD177" s="27">
        <f>SUM(ENERO:DICIEMBRE!AD177)</f>
        <v>1</v>
      </c>
      <c r="AE177" s="27">
        <f>SUM(ENERO:DICIEMBRE!AE177)</f>
        <v>15</v>
      </c>
      <c r="AF177" s="27">
        <f>SUM(ENERO:DICIEMBRE!AF177)</f>
        <v>0</v>
      </c>
      <c r="AG177" s="27">
        <f>SUM(ENERO:DICIEMBRE!AG177)</f>
        <v>1</v>
      </c>
      <c r="AH177" s="27">
        <f>SUM(ENERO:DICIEMBRE!AH177)</f>
        <v>0</v>
      </c>
      <c r="AI177" s="27">
        <f>SUM(ENERO:DICIEMBRE!AI177)</f>
        <v>9</v>
      </c>
      <c r="AJ177" s="27">
        <f>SUM(ENERO:DICIEMBRE!AJ177)</f>
        <v>0</v>
      </c>
      <c r="AK177" s="27">
        <f>SUM(ENERO:DICIEMBRE!AK177)</f>
        <v>4</v>
      </c>
      <c r="AL177" s="27">
        <f>SUM(ENERO:DICIEMBRE!AL177)</f>
        <v>0</v>
      </c>
      <c r="AM177" s="27">
        <f>SUM(ENERO:DICIEMBRE!AM177)</f>
        <v>0</v>
      </c>
      <c r="AN177" s="27">
        <f>SUM(ENERO:DICIEMBRE!AN177)</f>
        <v>369</v>
      </c>
      <c r="AO177" s="27">
        <f>SUM(ENERO:DICIEMBRE!AO177)</f>
        <v>0</v>
      </c>
      <c r="AP177" s="27">
        <f>SUM(ENERO:DICIEMBRE!AP177)</f>
        <v>0</v>
      </c>
      <c r="AQ177" s="27">
        <f>SUM(ENERO:DICIEMBRE!AQ177)</f>
        <v>0</v>
      </c>
      <c r="AR177" s="27">
        <f>SUM(ENERO:DICIEMBRE!AR177)</f>
        <v>0</v>
      </c>
      <c r="AS177" s="27">
        <f>SUM(ENERO:DICIEMBRE!AS177)</f>
        <v>0</v>
      </c>
      <c r="AT177" s="27">
        <f>SUM(ENERO:DICIEMBRE!AT177)</f>
        <v>0</v>
      </c>
      <c r="AU177" s="148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975" t="s">
        <v>178</v>
      </c>
      <c r="B178" s="221" t="s">
        <v>155</v>
      </c>
      <c r="C178" s="222">
        <f t="shared" si="45"/>
        <v>0</v>
      </c>
      <c r="D178" s="223">
        <f t="shared" si="46"/>
        <v>0</v>
      </c>
      <c r="E178" s="224">
        <f>SUM(G178+I178+K178+M178+O178+Q178+S178+U178+W178+Y178+AA178+AC178+AE178+AG178+AI178+AK178+AM178)</f>
        <v>0</v>
      </c>
      <c r="F178" s="27">
        <f>SUM(ENERO:DICIEMBRE!F178)</f>
        <v>0</v>
      </c>
      <c r="G178" s="27">
        <f>SUM(ENERO:DICIEMBRE!G178)</f>
        <v>0</v>
      </c>
      <c r="H178" s="27">
        <f>SUM(ENERO:DICIEMBRE!H178)</f>
        <v>0</v>
      </c>
      <c r="I178" s="27">
        <f>SUM(ENERO:DICIEMBRE!I178)</f>
        <v>0</v>
      </c>
      <c r="J178" s="27">
        <f>SUM(ENERO:DICIEMBRE!J178)</f>
        <v>0</v>
      </c>
      <c r="K178" s="27">
        <f>SUM(ENERO:DICIEMBRE!K178)</f>
        <v>0</v>
      </c>
      <c r="L178" s="27">
        <f>SUM(ENERO:DICIEMBRE!L178)</f>
        <v>0</v>
      </c>
      <c r="M178" s="27">
        <f>SUM(ENERO:DICIEMBRE!M178)</f>
        <v>0</v>
      </c>
      <c r="N178" s="27">
        <f>SUM(ENERO:DICIEMBRE!N178)</f>
        <v>0</v>
      </c>
      <c r="O178" s="27">
        <f>SUM(ENERO:DICIEMBRE!O178)</f>
        <v>0</v>
      </c>
      <c r="P178" s="27">
        <f>SUM(ENERO:DICIEMBRE!P178)</f>
        <v>0</v>
      </c>
      <c r="Q178" s="27">
        <f>SUM(ENERO:DICIEMBRE!Q178)</f>
        <v>0</v>
      </c>
      <c r="R178" s="27">
        <f>SUM(ENERO:DICIEMBRE!R178)</f>
        <v>0</v>
      </c>
      <c r="S178" s="27">
        <f>SUM(ENERO:DICIEMBRE!S178)</f>
        <v>0</v>
      </c>
      <c r="T178" s="27">
        <f>SUM(ENERO:DICIEMBRE!T178)</f>
        <v>0</v>
      </c>
      <c r="U178" s="27">
        <f>SUM(ENERO:DICIEMBRE!U178)</f>
        <v>0</v>
      </c>
      <c r="V178" s="27">
        <f>SUM(ENERO:DICIEMBRE!V178)</f>
        <v>0</v>
      </c>
      <c r="W178" s="27">
        <f>SUM(ENERO:DICIEMBRE!W178)</f>
        <v>0</v>
      </c>
      <c r="X178" s="27">
        <f>SUM(ENERO:DICIEMBRE!X178)</f>
        <v>0</v>
      </c>
      <c r="Y178" s="27">
        <f>SUM(ENERO:DICIEMBRE!Y178)</f>
        <v>0</v>
      </c>
      <c r="Z178" s="27">
        <f>SUM(ENERO:DICIEMBRE!Z178)</f>
        <v>0</v>
      </c>
      <c r="AA178" s="27">
        <f>SUM(ENERO:DICIEMBRE!AA178)</f>
        <v>0</v>
      </c>
      <c r="AB178" s="27">
        <f>SUM(ENERO:DICIEMBRE!AB178)</f>
        <v>0</v>
      </c>
      <c r="AC178" s="27">
        <f>SUM(ENERO:DICIEMBRE!AC178)</f>
        <v>0</v>
      </c>
      <c r="AD178" s="27">
        <f>SUM(ENERO:DICIEMBRE!AD178)</f>
        <v>0</v>
      </c>
      <c r="AE178" s="27">
        <f>SUM(ENERO:DICIEMBRE!AE178)</f>
        <v>0</v>
      </c>
      <c r="AF178" s="27">
        <f>SUM(ENERO:DICIEMBRE!AF178)</f>
        <v>0</v>
      </c>
      <c r="AG178" s="27">
        <f>SUM(ENERO:DICIEMBRE!AG178)</f>
        <v>0</v>
      </c>
      <c r="AH178" s="27">
        <f>SUM(ENERO:DICIEMBRE!AH178)</f>
        <v>0</v>
      </c>
      <c r="AI178" s="27">
        <f>SUM(ENERO:DICIEMBRE!AI178)</f>
        <v>0</v>
      </c>
      <c r="AJ178" s="27">
        <f>SUM(ENERO:DICIEMBRE!AJ178)</f>
        <v>0</v>
      </c>
      <c r="AK178" s="27">
        <f>SUM(ENERO:DICIEMBRE!AK178)</f>
        <v>0</v>
      </c>
      <c r="AL178" s="27">
        <f>SUM(ENERO:DICIEMBRE!AL178)</f>
        <v>0</v>
      </c>
      <c r="AM178" s="27">
        <f>SUM(ENERO:DICIEMBRE!AM178)</f>
        <v>0</v>
      </c>
      <c r="AN178" s="27">
        <f>SUM(ENERO:DICIEMBRE!AN178)</f>
        <v>0</v>
      </c>
      <c r="AO178" s="27">
        <f>SUM(ENERO:DICIEMBRE!AO178)</f>
        <v>0</v>
      </c>
      <c r="AP178" s="27">
        <f>SUM(ENERO:DICIEMBRE!AP178)</f>
        <v>0</v>
      </c>
      <c r="AQ178" s="27">
        <f>SUM(ENERO:DICIEMBRE!AQ178)</f>
        <v>0</v>
      </c>
      <c r="AR178" s="27">
        <f>SUM(ENERO:DICIEMBRE!AR178)</f>
        <v>0</v>
      </c>
      <c r="AS178" s="27">
        <f>SUM(ENERO:DICIEMBRE!AS178)</f>
        <v>0</v>
      </c>
      <c r="AT178" s="27">
        <f>SUM(ENERO:DICIEMBRE!AT178)</f>
        <v>0</v>
      </c>
      <c r="AU178" s="148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27">
        <f>SUM(ENERO:DICIEMBRE!F179)</f>
        <v>0</v>
      </c>
      <c r="G179" s="27">
        <f>SUM(ENERO:DICIEMBRE!G179)</f>
        <v>0</v>
      </c>
      <c r="H179" s="27">
        <f>SUM(ENERO:DICIEMBRE!H179)</f>
        <v>0</v>
      </c>
      <c r="I179" s="27">
        <f>SUM(ENERO:DICIEMBRE!I179)</f>
        <v>0</v>
      </c>
      <c r="J179" s="27">
        <f>SUM(ENERO:DICIEMBRE!J179)</f>
        <v>0</v>
      </c>
      <c r="K179" s="27">
        <f>SUM(ENERO:DICIEMBRE!K179)</f>
        <v>0</v>
      </c>
      <c r="L179" s="27">
        <f>SUM(ENERO:DICIEMBRE!L179)</f>
        <v>0</v>
      </c>
      <c r="M179" s="27">
        <f>SUM(ENERO:DICIEMBRE!M179)</f>
        <v>0</v>
      </c>
      <c r="N179" s="27">
        <f>SUM(ENERO:DICIEMBRE!N179)</f>
        <v>0</v>
      </c>
      <c r="O179" s="27">
        <f>SUM(ENERO:DICIEMBRE!O179)</f>
        <v>0</v>
      </c>
      <c r="P179" s="27">
        <f>SUM(ENERO:DICIEMBRE!P179)</f>
        <v>0</v>
      </c>
      <c r="Q179" s="27">
        <f>SUM(ENERO:DICIEMBRE!Q179)</f>
        <v>0</v>
      </c>
      <c r="R179" s="27">
        <f>SUM(ENERO:DICIEMBRE!R179)</f>
        <v>0</v>
      </c>
      <c r="S179" s="27">
        <f>SUM(ENERO:DICIEMBRE!S179)</f>
        <v>0</v>
      </c>
      <c r="T179" s="27">
        <f>SUM(ENERO:DICIEMBRE!T179)</f>
        <v>0</v>
      </c>
      <c r="U179" s="27">
        <f>SUM(ENERO:DICIEMBRE!U179)</f>
        <v>0</v>
      </c>
      <c r="V179" s="27">
        <f>SUM(ENERO:DICIEMBRE!V179)</f>
        <v>0</v>
      </c>
      <c r="W179" s="27">
        <f>SUM(ENERO:DICIEMBRE!W179)</f>
        <v>0</v>
      </c>
      <c r="X179" s="27">
        <f>SUM(ENERO:DICIEMBRE!X179)</f>
        <v>0</v>
      </c>
      <c r="Y179" s="27">
        <f>SUM(ENERO:DICIEMBRE!Y179)</f>
        <v>0</v>
      </c>
      <c r="Z179" s="27">
        <f>SUM(ENERO:DICIEMBRE!Z179)</f>
        <v>0</v>
      </c>
      <c r="AA179" s="27">
        <f>SUM(ENERO:DICIEMBRE!AA179)</f>
        <v>0</v>
      </c>
      <c r="AB179" s="27">
        <f>SUM(ENERO:DICIEMBRE!AB179)</f>
        <v>0</v>
      </c>
      <c r="AC179" s="27">
        <f>SUM(ENERO:DICIEMBRE!AC179)</f>
        <v>0</v>
      </c>
      <c r="AD179" s="27">
        <f>SUM(ENERO:DICIEMBRE!AD179)</f>
        <v>0</v>
      </c>
      <c r="AE179" s="27">
        <f>SUM(ENERO:DICIEMBRE!AE179)</f>
        <v>0</v>
      </c>
      <c r="AF179" s="27">
        <f>SUM(ENERO:DICIEMBRE!AF179)</f>
        <v>0</v>
      </c>
      <c r="AG179" s="27">
        <f>SUM(ENERO:DICIEMBRE!AG179)</f>
        <v>0</v>
      </c>
      <c r="AH179" s="27">
        <f>SUM(ENERO:DICIEMBRE!AH179)</f>
        <v>0</v>
      </c>
      <c r="AI179" s="27">
        <f>SUM(ENERO:DICIEMBRE!AI179)</f>
        <v>0</v>
      </c>
      <c r="AJ179" s="27">
        <f>SUM(ENERO:DICIEMBRE!AJ179)</f>
        <v>0</v>
      </c>
      <c r="AK179" s="27">
        <f>SUM(ENERO:DICIEMBRE!AK179)</f>
        <v>0</v>
      </c>
      <c r="AL179" s="27">
        <f>SUM(ENERO:DICIEMBRE!AL179)</f>
        <v>0</v>
      </c>
      <c r="AM179" s="27">
        <f>SUM(ENERO:DICIEMBRE!AM179)</f>
        <v>0</v>
      </c>
      <c r="AN179" s="27">
        <f>SUM(ENERO:DICIEMBRE!AN179)</f>
        <v>0</v>
      </c>
      <c r="AO179" s="27">
        <f>SUM(ENERO:DICIEMBRE!AO179)</f>
        <v>0</v>
      </c>
      <c r="AP179" s="27">
        <f>SUM(ENERO:DICIEMBRE!AP179)</f>
        <v>0</v>
      </c>
      <c r="AQ179" s="27">
        <f>SUM(ENERO:DICIEMBRE!AQ179)</f>
        <v>0</v>
      </c>
      <c r="AR179" s="27">
        <f>SUM(ENERO:DICIEMBRE!AR179)</f>
        <v>0</v>
      </c>
      <c r="AS179" s="27">
        <f>SUM(ENERO:DICIEMBRE!AS179)</f>
        <v>0</v>
      </c>
      <c r="AT179" s="27">
        <f>SUM(ENERO:DICIEMBRE!AT179)</f>
        <v>0</v>
      </c>
      <c r="AU179" s="148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27">
        <f>SUM(ENERO:DICIEMBRE!F180)</f>
        <v>0</v>
      </c>
      <c r="G180" s="27">
        <f>SUM(ENERO:DICIEMBRE!G180)</f>
        <v>0</v>
      </c>
      <c r="H180" s="27">
        <f>SUM(ENERO:DICIEMBRE!H180)</f>
        <v>0</v>
      </c>
      <c r="I180" s="27">
        <f>SUM(ENERO:DICIEMBRE!I180)</f>
        <v>0</v>
      </c>
      <c r="J180" s="27">
        <f>SUM(ENERO:DICIEMBRE!J180)</f>
        <v>0</v>
      </c>
      <c r="K180" s="27">
        <f>SUM(ENERO:DICIEMBRE!K180)</f>
        <v>0</v>
      </c>
      <c r="L180" s="27">
        <f>SUM(ENERO:DICIEMBRE!L180)</f>
        <v>0</v>
      </c>
      <c r="M180" s="27">
        <f>SUM(ENERO:DICIEMBRE!M180)</f>
        <v>0</v>
      </c>
      <c r="N180" s="27">
        <f>SUM(ENERO:DICIEMBRE!N180)</f>
        <v>0</v>
      </c>
      <c r="O180" s="27">
        <f>SUM(ENERO:DICIEMBRE!O180)</f>
        <v>0</v>
      </c>
      <c r="P180" s="27">
        <f>SUM(ENERO:DICIEMBRE!P180)</f>
        <v>0</v>
      </c>
      <c r="Q180" s="27">
        <f>SUM(ENERO:DICIEMBRE!Q180)</f>
        <v>0</v>
      </c>
      <c r="R180" s="27">
        <f>SUM(ENERO:DICIEMBRE!R180)</f>
        <v>0</v>
      </c>
      <c r="S180" s="27">
        <f>SUM(ENERO:DICIEMBRE!S180)</f>
        <v>0</v>
      </c>
      <c r="T180" s="27">
        <f>SUM(ENERO:DICIEMBRE!T180)</f>
        <v>0</v>
      </c>
      <c r="U180" s="27">
        <f>SUM(ENERO:DICIEMBRE!U180)</f>
        <v>0</v>
      </c>
      <c r="V180" s="27">
        <f>SUM(ENERO:DICIEMBRE!V180)</f>
        <v>0</v>
      </c>
      <c r="W180" s="27">
        <f>SUM(ENERO:DICIEMBRE!W180)</f>
        <v>0</v>
      </c>
      <c r="X180" s="27">
        <f>SUM(ENERO:DICIEMBRE!X180)</f>
        <v>0</v>
      </c>
      <c r="Y180" s="27">
        <f>SUM(ENERO:DICIEMBRE!Y180)</f>
        <v>0</v>
      </c>
      <c r="Z180" s="27">
        <f>SUM(ENERO:DICIEMBRE!Z180)</f>
        <v>0</v>
      </c>
      <c r="AA180" s="27">
        <f>SUM(ENERO:DICIEMBRE!AA180)</f>
        <v>0</v>
      </c>
      <c r="AB180" s="27">
        <f>SUM(ENERO:DICIEMBRE!AB180)</f>
        <v>0</v>
      </c>
      <c r="AC180" s="27">
        <f>SUM(ENERO:DICIEMBRE!AC180)</f>
        <v>0</v>
      </c>
      <c r="AD180" s="27">
        <f>SUM(ENERO:DICIEMBRE!AD180)</f>
        <v>0</v>
      </c>
      <c r="AE180" s="27">
        <f>SUM(ENERO:DICIEMBRE!AE180)</f>
        <v>0</v>
      </c>
      <c r="AF180" s="27">
        <f>SUM(ENERO:DICIEMBRE!AF180)</f>
        <v>0</v>
      </c>
      <c r="AG180" s="27">
        <f>SUM(ENERO:DICIEMBRE!AG180)</f>
        <v>0</v>
      </c>
      <c r="AH180" s="27">
        <f>SUM(ENERO:DICIEMBRE!AH180)</f>
        <v>0</v>
      </c>
      <c r="AI180" s="27">
        <f>SUM(ENERO:DICIEMBRE!AI180)</f>
        <v>0</v>
      </c>
      <c r="AJ180" s="27">
        <f>SUM(ENERO:DICIEMBRE!AJ180)</f>
        <v>0</v>
      </c>
      <c r="AK180" s="27">
        <f>SUM(ENERO:DICIEMBRE!AK180)</f>
        <v>0</v>
      </c>
      <c r="AL180" s="27">
        <f>SUM(ENERO:DICIEMBRE!AL180)</f>
        <v>0</v>
      </c>
      <c r="AM180" s="27">
        <f>SUM(ENERO:DICIEMBRE!AM180)</f>
        <v>0</v>
      </c>
      <c r="AN180" s="27">
        <f>SUM(ENERO:DICIEMBRE!AN180)</f>
        <v>0</v>
      </c>
      <c r="AO180" s="27">
        <f>SUM(ENERO:DICIEMBRE!AO180)</f>
        <v>0</v>
      </c>
      <c r="AP180" s="27">
        <f>SUM(ENERO:DICIEMBRE!AP180)</f>
        <v>0</v>
      </c>
      <c r="AQ180" s="27">
        <f>SUM(ENERO:DICIEMBRE!AQ180)</f>
        <v>0</v>
      </c>
      <c r="AR180" s="27">
        <f>SUM(ENERO:DICIEMBRE!AR180)</f>
        <v>0</v>
      </c>
      <c r="AS180" s="27">
        <f>SUM(ENERO:DICIEMBRE!AS180)</f>
        <v>0</v>
      </c>
      <c r="AT180" s="27">
        <f>SUM(ENERO:DICIEMBRE!AT180)</f>
        <v>0</v>
      </c>
      <c r="AU180" s="148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221" t="s">
        <v>155</v>
      </c>
      <c r="C181" s="222">
        <f t="shared" si="45"/>
        <v>0</v>
      </c>
      <c r="D181" s="223">
        <f t="shared" si="46"/>
        <v>0</v>
      </c>
      <c r="E181" s="224">
        <f t="shared" si="47"/>
        <v>0</v>
      </c>
      <c r="F181" s="27">
        <f>SUM(ENERO:DICIEMBRE!F181)</f>
        <v>0</v>
      </c>
      <c r="G181" s="27">
        <f>SUM(ENERO:DICIEMBRE!G181)</f>
        <v>0</v>
      </c>
      <c r="H181" s="27">
        <f>SUM(ENERO:DICIEMBRE!H181)</f>
        <v>0</v>
      </c>
      <c r="I181" s="27">
        <f>SUM(ENERO:DICIEMBRE!I181)</f>
        <v>0</v>
      </c>
      <c r="J181" s="27">
        <f>SUM(ENERO:DICIEMBRE!J181)</f>
        <v>0</v>
      </c>
      <c r="K181" s="27">
        <f>SUM(ENERO:DICIEMBRE!K181)</f>
        <v>0</v>
      </c>
      <c r="L181" s="27">
        <f>SUM(ENERO:DICIEMBRE!L181)</f>
        <v>0</v>
      </c>
      <c r="M181" s="27">
        <f>SUM(ENERO:DICIEMBRE!M181)</f>
        <v>0</v>
      </c>
      <c r="N181" s="27">
        <f>SUM(ENERO:DICIEMBRE!N181)</f>
        <v>0</v>
      </c>
      <c r="O181" s="27">
        <f>SUM(ENERO:DICIEMBRE!O181)</f>
        <v>0</v>
      </c>
      <c r="P181" s="27">
        <f>SUM(ENERO:DICIEMBRE!P181)</f>
        <v>0</v>
      </c>
      <c r="Q181" s="27">
        <f>SUM(ENERO:DICIEMBRE!Q181)</f>
        <v>0</v>
      </c>
      <c r="R181" s="27">
        <f>SUM(ENERO:DICIEMBRE!R181)</f>
        <v>0</v>
      </c>
      <c r="S181" s="27">
        <f>SUM(ENERO:DICIEMBRE!S181)</f>
        <v>0</v>
      </c>
      <c r="T181" s="27">
        <f>SUM(ENERO:DICIEMBRE!T181)</f>
        <v>0</v>
      </c>
      <c r="U181" s="27">
        <f>SUM(ENERO:DICIEMBRE!U181)</f>
        <v>0</v>
      </c>
      <c r="V181" s="27">
        <f>SUM(ENERO:DICIEMBRE!V181)</f>
        <v>0</v>
      </c>
      <c r="W181" s="27">
        <f>SUM(ENERO:DICIEMBRE!W181)</f>
        <v>0</v>
      </c>
      <c r="X181" s="27">
        <f>SUM(ENERO:DICIEMBRE!X181)</f>
        <v>0</v>
      </c>
      <c r="Y181" s="27">
        <f>SUM(ENERO:DICIEMBRE!Y181)</f>
        <v>0</v>
      </c>
      <c r="Z181" s="27">
        <f>SUM(ENERO:DICIEMBRE!Z181)</f>
        <v>0</v>
      </c>
      <c r="AA181" s="27">
        <f>SUM(ENERO:DICIEMBRE!AA181)</f>
        <v>0</v>
      </c>
      <c r="AB181" s="27">
        <f>SUM(ENERO:DICIEMBRE!AB181)</f>
        <v>0</v>
      </c>
      <c r="AC181" s="27">
        <f>SUM(ENERO:DICIEMBRE!AC181)</f>
        <v>0</v>
      </c>
      <c r="AD181" s="27">
        <f>SUM(ENERO:DICIEMBRE!AD181)</f>
        <v>0</v>
      </c>
      <c r="AE181" s="27">
        <f>SUM(ENERO:DICIEMBRE!AE181)</f>
        <v>0</v>
      </c>
      <c r="AF181" s="27">
        <f>SUM(ENERO:DICIEMBRE!AF181)</f>
        <v>0</v>
      </c>
      <c r="AG181" s="27">
        <f>SUM(ENERO:DICIEMBRE!AG181)</f>
        <v>0</v>
      </c>
      <c r="AH181" s="27">
        <f>SUM(ENERO:DICIEMBRE!AH181)</f>
        <v>0</v>
      </c>
      <c r="AI181" s="27">
        <f>SUM(ENERO:DICIEMBRE!AI181)</f>
        <v>0</v>
      </c>
      <c r="AJ181" s="27">
        <f>SUM(ENERO:DICIEMBRE!AJ181)</f>
        <v>0</v>
      </c>
      <c r="AK181" s="27">
        <f>SUM(ENERO:DICIEMBRE!AK181)</f>
        <v>0</v>
      </c>
      <c r="AL181" s="27">
        <f>SUM(ENERO:DICIEMBRE!AL181)</f>
        <v>0</v>
      </c>
      <c r="AM181" s="27">
        <f>SUM(ENERO:DICIEMBRE!AM181)</f>
        <v>0</v>
      </c>
      <c r="AN181" s="27">
        <f>SUM(ENERO:DICIEMBRE!AN181)</f>
        <v>0</v>
      </c>
      <c r="AO181" s="27">
        <f>SUM(ENERO:DICIEMBRE!AO181)</f>
        <v>0</v>
      </c>
      <c r="AP181" s="27">
        <f>SUM(ENERO:DICIEMBRE!AP181)</f>
        <v>0</v>
      </c>
      <c r="AQ181" s="27">
        <f>SUM(ENERO:DICIEMBRE!AQ181)</f>
        <v>0</v>
      </c>
      <c r="AR181" s="27">
        <f>SUM(ENERO:DICIEMBRE!AR181)</f>
        <v>0</v>
      </c>
      <c r="AS181" s="27">
        <f>SUM(ENERO:DICIEMBRE!AS181)</f>
        <v>0</v>
      </c>
      <c r="AT181" s="27">
        <f>SUM(ENERO:DICIEMBRE!AT181)</f>
        <v>0</v>
      </c>
      <c r="AU181" s="148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2499</v>
      </c>
      <c r="D182" s="182">
        <f t="shared" si="46"/>
        <v>1909</v>
      </c>
      <c r="E182" s="183">
        <f t="shared" si="47"/>
        <v>590</v>
      </c>
      <c r="F182" s="27">
        <f>SUM(ENERO:DICIEMBRE!F182)</f>
        <v>2</v>
      </c>
      <c r="G182" s="27">
        <f>SUM(ENERO:DICIEMBRE!G182)</f>
        <v>4</v>
      </c>
      <c r="H182" s="27">
        <f>SUM(ENERO:DICIEMBRE!H182)</f>
        <v>0</v>
      </c>
      <c r="I182" s="27">
        <f>SUM(ENERO:DICIEMBRE!I182)</f>
        <v>0</v>
      </c>
      <c r="J182" s="27">
        <f>SUM(ENERO:DICIEMBRE!J182)</f>
        <v>0</v>
      </c>
      <c r="K182" s="27">
        <f>SUM(ENERO:DICIEMBRE!K182)</f>
        <v>0</v>
      </c>
      <c r="L182" s="27">
        <f>SUM(ENERO:DICIEMBRE!L182)</f>
        <v>6</v>
      </c>
      <c r="M182" s="27">
        <f>SUM(ENERO:DICIEMBRE!M182)</f>
        <v>1</v>
      </c>
      <c r="N182" s="27">
        <f>SUM(ENERO:DICIEMBRE!N182)</f>
        <v>109</v>
      </c>
      <c r="O182" s="27">
        <f>SUM(ENERO:DICIEMBRE!O182)</f>
        <v>3</v>
      </c>
      <c r="P182" s="27">
        <f>SUM(ENERO:DICIEMBRE!P182)</f>
        <v>242</v>
      </c>
      <c r="Q182" s="27">
        <f>SUM(ENERO:DICIEMBRE!Q182)</f>
        <v>50</v>
      </c>
      <c r="R182" s="27">
        <f>SUM(ENERO:DICIEMBRE!R182)</f>
        <v>321</v>
      </c>
      <c r="S182" s="27">
        <f>SUM(ENERO:DICIEMBRE!S182)</f>
        <v>96</v>
      </c>
      <c r="T182" s="27">
        <f>SUM(ENERO:DICIEMBRE!T182)</f>
        <v>326</v>
      </c>
      <c r="U182" s="27">
        <f>SUM(ENERO:DICIEMBRE!U182)</f>
        <v>112</v>
      </c>
      <c r="V182" s="27">
        <f>SUM(ENERO:DICIEMBRE!V182)</f>
        <v>234</v>
      </c>
      <c r="W182" s="27">
        <f>SUM(ENERO:DICIEMBRE!W182)</f>
        <v>102</v>
      </c>
      <c r="X182" s="27">
        <f>SUM(ENERO:DICIEMBRE!X182)</f>
        <v>214</v>
      </c>
      <c r="Y182" s="27">
        <f>SUM(ENERO:DICIEMBRE!Y182)</f>
        <v>79</v>
      </c>
      <c r="Z182" s="27">
        <f>SUM(ENERO:DICIEMBRE!Z182)</f>
        <v>158</v>
      </c>
      <c r="AA182" s="27">
        <f>SUM(ENERO:DICIEMBRE!AA182)</f>
        <v>69</v>
      </c>
      <c r="AB182" s="27">
        <f>SUM(ENERO:DICIEMBRE!AB182)</f>
        <v>144</v>
      </c>
      <c r="AC182" s="27">
        <f>SUM(ENERO:DICIEMBRE!AC182)</f>
        <v>51</v>
      </c>
      <c r="AD182" s="27">
        <f>SUM(ENERO:DICIEMBRE!AD182)</f>
        <v>67</v>
      </c>
      <c r="AE182" s="27">
        <f>SUM(ENERO:DICIEMBRE!AE182)</f>
        <v>3</v>
      </c>
      <c r="AF182" s="27">
        <f>SUM(ENERO:DICIEMBRE!AF182)</f>
        <v>29</v>
      </c>
      <c r="AG182" s="27">
        <f>SUM(ENERO:DICIEMBRE!AG182)</f>
        <v>16</v>
      </c>
      <c r="AH182" s="27">
        <f>SUM(ENERO:DICIEMBRE!AH182)</f>
        <v>39</v>
      </c>
      <c r="AI182" s="27">
        <f>SUM(ENERO:DICIEMBRE!AI182)</f>
        <v>2</v>
      </c>
      <c r="AJ182" s="27">
        <f>SUM(ENERO:DICIEMBRE!AJ182)</f>
        <v>13</v>
      </c>
      <c r="AK182" s="27">
        <f>SUM(ENERO:DICIEMBRE!AK182)</f>
        <v>1</v>
      </c>
      <c r="AL182" s="27">
        <f>SUM(ENERO:DICIEMBRE!AL182)</f>
        <v>5</v>
      </c>
      <c r="AM182" s="27">
        <f>SUM(ENERO:DICIEMBRE!AM182)</f>
        <v>1</v>
      </c>
      <c r="AN182" s="27">
        <f>SUM(ENERO:DICIEMBRE!AN182)</f>
        <v>2499</v>
      </c>
      <c r="AO182" s="27">
        <f>SUM(ENERO:DICIEMBRE!AO182)</f>
        <v>0</v>
      </c>
      <c r="AP182" s="27">
        <f>SUM(ENERO:DICIEMBRE!AP182)</f>
        <v>0</v>
      </c>
      <c r="AQ182" s="27">
        <f>SUM(ENERO:DICIEMBRE!AQ182)</f>
        <v>0</v>
      </c>
      <c r="AR182" s="27">
        <f>SUM(ENERO:DICIEMBRE!AR182)</f>
        <v>0</v>
      </c>
      <c r="AS182" s="27">
        <f>SUM(ENERO:DICIEMBRE!AS182)</f>
        <v>0</v>
      </c>
      <c r="AT182" s="27">
        <f>SUM(ENERO:DICIEMBRE!AT182)</f>
        <v>0</v>
      </c>
      <c r="AU182" s="148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221" t="s">
        <v>155</v>
      </c>
      <c r="C183" s="222">
        <f t="shared" si="45"/>
        <v>0</v>
      </c>
      <c r="D183" s="223">
        <f t="shared" si="46"/>
        <v>0</v>
      </c>
      <c r="E183" s="224">
        <f t="shared" si="47"/>
        <v>0</v>
      </c>
      <c r="F183" s="27">
        <f>SUM(ENERO:DICIEMBRE!F183)</f>
        <v>0</v>
      </c>
      <c r="G183" s="27">
        <f>SUM(ENERO:DICIEMBRE!G183)</f>
        <v>0</v>
      </c>
      <c r="H183" s="27">
        <f>SUM(ENERO:DICIEMBRE!H183)</f>
        <v>0</v>
      </c>
      <c r="I183" s="27">
        <f>SUM(ENERO:DICIEMBRE!I183)</f>
        <v>0</v>
      </c>
      <c r="J183" s="27">
        <f>SUM(ENERO:DICIEMBRE!J183)</f>
        <v>0</v>
      </c>
      <c r="K183" s="27">
        <f>SUM(ENERO:DICIEMBRE!K183)</f>
        <v>0</v>
      </c>
      <c r="L183" s="27">
        <f>SUM(ENERO:DICIEMBRE!L183)</f>
        <v>0</v>
      </c>
      <c r="M183" s="27">
        <f>SUM(ENERO:DICIEMBRE!M183)</f>
        <v>0</v>
      </c>
      <c r="N183" s="27">
        <f>SUM(ENERO:DICIEMBRE!N183)</f>
        <v>0</v>
      </c>
      <c r="O183" s="27">
        <f>SUM(ENERO:DICIEMBRE!O183)</f>
        <v>0</v>
      </c>
      <c r="P183" s="27">
        <f>SUM(ENERO:DICIEMBRE!P183)</f>
        <v>0</v>
      </c>
      <c r="Q183" s="27">
        <f>SUM(ENERO:DICIEMBRE!Q183)</f>
        <v>0</v>
      </c>
      <c r="R183" s="27">
        <f>SUM(ENERO:DICIEMBRE!R183)</f>
        <v>0</v>
      </c>
      <c r="S183" s="27">
        <f>SUM(ENERO:DICIEMBRE!S183)</f>
        <v>0</v>
      </c>
      <c r="T183" s="27">
        <f>SUM(ENERO:DICIEMBRE!T183)</f>
        <v>0</v>
      </c>
      <c r="U183" s="27">
        <f>SUM(ENERO:DICIEMBRE!U183)</f>
        <v>0</v>
      </c>
      <c r="V183" s="27">
        <f>SUM(ENERO:DICIEMBRE!V183)</f>
        <v>0</v>
      </c>
      <c r="W183" s="27">
        <f>SUM(ENERO:DICIEMBRE!W183)</f>
        <v>0</v>
      </c>
      <c r="X183" s="27">
        <f>SUM(ENERO:DICIEMBRE!X183)</f>
        <v>0</v>
      </c>
      <c r="Y183" s="27">
        <f>SUM(ENERO:DICIEMBRE!Y183)</f>
        <v>0</v>
      </c>
      <c r="Z183" s="27">
        <f>SUM(ENERO:DICIEMBRE!Z183)</f>
        <v>0</v>
      </c>
      <c r="AA183" s="27">
        <f>SUM(ENERO:DICIEMBRE!AA183)</f>
        <v>0</v>
      </c>
      <c r="AB183" s="27">
        <f>SUM(ENERO:DICIEMBRE!AB183)</f>
        <v>0</v>
      </c>
      <c r="AC183" s="27">
        <f>SUM(ENERO:DICIEMBRE!AC183)</f>
        <v>0</v>
      </c>
      <c r="AD183" s="27">
        <f>SUM(ENERO:DICIEMBRE!AD183)</f>
        <v>0</v>
      </c>
      <c r="AE183" s="27">
        <f>SUM(ENERO:DICIEMBRE!AE183)</f>
        <v>0</v>
      </c>
      <c r="AF183" s="27">
        <f>SUM(ENERO:DICIEMBRE!AF183)</f>
        <v>0</v>
      </c>
      <c r="AG183" s="27">
        <f>SUM(ENERO:DICIEMBRE!AG183)</f>
        <v>0</v>
      </c>
      <c r="AH183" s="27">
        <f>SUM(ENERO:DICIEMBRE!AH183)</f>
        <v>0</v>
      </c>
      <c r="AI183" s="27">
        <f>SUM(ENERO:DICIEMBRE!AI183)</f>
        <v>0</v>
      </c>
      <c r="AJ183" s="27">
        <f>SUM(ENERO:DICIEMBRE!AJ183)</f>
        <v>0</v>
      </c>
      <c r="AK183" s="27">
        <f>SUM(ENERO:DICIEMBRE!AK183)</f>
        <v>0</v>
      </c>
      <c r="AL183" s="27">
        <f>SUM(ENERO:DICIEMBRE!AL183)</f>
        <v>0</v>
      </c>
      <c r="AM183" s="27">
        <f>SUM(ENERO:DICIEMBRE!AM183)</f>
        <v>0</v>
      </c>
      <c r="AN183" s="27">
        <f>SUM(ENERO:DICIEMBRE!AN183)</f>
        <v>0</v>
      </c>
      <c r="AO183" s="27">
        <f>SUM(ENERO:DICIEMBRE!AO183)</f>
        <v>0</v>
      </c>
      <c r="AP183" s="27">
        <f>SUM(ENERO:DICIEMBRE!AP183)</f>
        <v>0</v>
      </c>
      <c r="AQ183" s="27">
        <f>SUM(ENERO:DICIEMBRE!AQ183)</f>
        <v>0</v>
      </c>
      <c r="AR183" s="27">
        <f>SUM(ENERO:DICIEMBRE!AR183)</f>
        <v>0</v>
      </c>
      <c r="AS183" s="27">
        <f>SUM(ENERO:DICIEMBRE!AS183)</f>
        <v>0</v>
      </c>
      <c r="AT183" s="27">
        <f>SUM(ENERO:DICIEMBRE!AT183)</f>
        <v>0</v>
      </c>
      <c r="AU183" s="148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121</v>
      </c>
      <c r="D184" s="182">
        <f t="shared" si="46"/>
        <v>76</v>
      </c>
      <c r="E184" s="183">
        <f t="shared" si="47"/>
        <v>45</v>
      </c>
      <c r="F184" s="27">
        <f>SUM(ENERO:DICIEMBRE!F184)</f>
        <v>1</v>
      </c>
      <c r="G184" s="27">
        <f>SUM(ENERO:DICIEMBRE!G184)</f>
        <v>0</v>
      </c>
      <c r="H184" s="27">
        <f>SUM(ENERO:DICIEMBRE!H184)</f>
        <v>0</v>
      </c>
      <c r="I184" s="27">
        <f>SUM(ENERO:DICIEMBRE!I184)</f>
        <v>0</v>
      </c>
      <c r="J184" s="27">
        <f>SUM(ENERO:DICIEMBRE!J184)</f>
        <v>0</v>
      </c>
      <c r="K184" s="27">
        <f>SUM(ENERO:DICIEMBRE!K184)</f>
        <v>1</v>
      </c>
      <c r="L184" s="27">
        <f>SUM(ENERO:DICIEMBRE!L184)</f>
        <v>6</v>
      </c>
      <c r="M184" s="27">
        <f>SUM(ENERO:DICIEMBRE!M184)</f>
        <v>2</v>
      </c>
      <c r="N184" s="27">
        <f>SUM(ENERO:DICIEMBRE!N184)</f>
        <v>9</v>
      </c>
      <c r="O184" s="27">
        <f>SUM(ENERO:DICIEMBRE!O184)</f>
        <v>9</v>
      </c>
      <c r="P184" s="27">
        <f>SUM(ENERO:DICIEMBRE!P184)</f>
        <v>9</v>
      </c>
      <c r="Q184" s="27">
        <f>SUM(ENERO:DICIEMBRE!Q184)</f>
        <v>4</v>
      </c>
      <c r="R184" s="27">
        <f>SUM(ENERO:DICIEMBRE!R184)</f>
        <v>19</v>
      </c>
      <c r="S184" s="27">
        <f>SUM(ENERO:DICIEMBRE!S184)</f>
        <v>2</v>
      </c>
      <c r="T184" s="27">
        <f>SUM(ENERO:DICIEMBRE!T184)</f>
        <v>3</v>
      </c>
      <c r="U184" s="27">
        <f>SUM(ENERO:DICIEMBRE!U184)</f>
        <v>10</v>
      </c>
      <c r="V184" s="27">
        <f>SUM(ENERO:DICIEMBRE!V184)</f>
        <v>8</v>
      </c>
      <c r="W184" s="27">
        <f>SUM(ENERO:DICIEMBRE!W184)</f>
        <v>6</v>
      </c>
      <c r="X184" s="27">
        <f>SUM(ENERO:DICIEMBRE!X184)</f>
        <v>5</v>
      </c>
      <c r="Y184" s="27">
        <f>SUM(ENERO:DICIEMBRE!Y184)</f>
        <v>5</v>
      </c>
      <c r="Z184" s="27">
        <f>SUM(ENERO:DICIEMBRE!Z184)</f>
        <v>3</v>
      </c>
      <c r="AA184" s="27">
        <f>SUM(ENERO:DICIEMBRE!AA184)</f>
        <v>1</v>
      </c>
      <c r="AB184" s="27">
        <f>SUM(ENERO:DICIEMBRE!AB184)</f>
        <v>3</v>
      </c>
      <c r="AC184" s="27">
        <f>SUM(ENERO:DICIEMBRE!AC184)</f>
        <v>2</v>
      </c>
      <c r="AD184" s="27">
        <f>SUM(ENERO:DICIEMBRE!AD184)</f>
        <v>3</v>
      </c>
      <c r="AE184" s="27">
        <f>SUM(ENERO:DICIEMBRE!AE184)</f>
        <v>2</v>
      </c>
      <c r="AF184" s="27">
        <f>SUM(ENERO:DICIEMBRE!AF184)</f>
        <v>3</v>
      </c>
      <c r="AG184" s="27">
        <f>SUM(ENERO:DICIEMBRE!AG184)</f>
        <v>0</v>
      </c>
      <c r="AH184" s="27">
        <f>SUM(ENERO:DICIEMBRE!AH184)</f>
        <v>0</v>
      </c>
      <c r="AI184" s="27">
        <f>SUM(ENERO:DICIEMBRE!AI184)</f>
        <v>1</v>
      </c>
      <c r="AJ184" s="27">
        <f>SUM(ENERO:DICIEMBRE!AJ184)</f>
        <v>4</v>
      </c>
      <c r="AK184" s="27">
        <f>SUM(ENERO:DICIEMBRE!AK184)</f>
        <v>0</v>
      </c>
      <c r="AL184" s="27">
        <f>SUM(ENERO:DICIEMBRE!AL184)</f>
        <v>0</v>
      </c>
      <c r="AM184" s="27">
        <f>SUM(ENERO:DICIEMBRE!AM184)</f>
        <v>0</v>
      </c>
      <c r="AN184" s="27">
        <f>SUM(ENERO:DICIEMBRE!AN184)</f>
        <v>121</v>
      </c>
      <c r="AO184" s="27">
        <f>SUM(ENERO:DICIEMBRE!AO184)</f>
        <v>0</v>
      </c>
      <c r="AP184" s="27">
        <f>SUM(ENERO:DICIEMBRE!AP184)</f>
        <v>0</v>
      </c>
      <c r="AQ184" s="27">
        <f>SUM(ENERO:DICIEMBRE!AQ184)</f>
        <v>0</v>
      </c>
      <c r="AR184" s="27">
        <f>SUM(ENERO:DICIEMBRE!AR184)</f>
        <v>0</v>
      </c>
      <c r="AS184" s="27">
        <f>SUM(ENERO:DICIEMBRE!AS184)</f>
        <v>0</v>
      </c>
      <c r="AT184" s="27">
        <f>SUM(ENERO:DICIEMBRE!AT184)</f>
        <v>0</v>
      </c>
      <c r="AU184" s="148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919" t="s">
        <v>182</v>
      </c>
      <c r="B185" s="221" t="s">
        <v>155</v>
      </c>
      <c r="C185" s="227">
        <f t="shared" si="45"/>
        <v>0</v>
      </c>
      <c r="D185" s="167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27">
        <f>SUM(ENERO:DICIEMBRE!F185)</f>
        <v>0</v>
      </c>
      <c r="G185" s="27">
        <f>SUM(ENERO:DICIEMBRE!G185)</f>
        <v>0</v>
      </c>
      <c r="H185" s="27">
        <f>SUM(ENERO:DICIEMBRE!H185)</f>
        <v>0</v>
      </c>
      <c r="I185" s="27">
        <f>SUM(ENERO:DICIEMBRE!I185)</f>
        <v>0</v>
      </c>
      <c r="J185" s="27">
        <f>SUM(ENERO:DICIEMBRE!J185)</f>
        <v>0</v>
      </c>
      <c r="K185" s="27">
        <f>SUM(ENERO:DICIEMBRE!K185)</f>
        <v>0</v>
      </c>
      <c r="L185" s="27">
        <f>SUM(ENERO:DICIEMBRE!L185)</f>
        <v>0</v>
      </c>
      <c r="M185" s="27">
        <f>SUM(ENERO:DICIEMBRE!M185)</f>
        <v>0</v>
      </c>
      <c r="N185" s="27">
        <f>SUM(ENERO:DICIEMBRE!N185)</f>
        <v>0</v>
      </c>
      <c r="O185" s="27">
        <f>SUM(ENERO:DICIEMBRE!O185)</f>
        <v>0</v>
      </c>
      <c r="P185" s="27">
        <f>SUM(ENERO:DICIEMBRE!P185)</f>
        <v>0</v>
      </c>
      <c r="Q185" s="27">
        <f>SUM(ENERO:DICIEMBRE!Q185)</f>
        <v>0</v>
      </c>
      <c r="R185" s="27">
        <f>SUM(ENERO:DICIEMBRE!R185)</f>
        <v>0</v>
      </c>
      <c r="S185" s="27">
        <f>SUM(ENERO:DICIEMBRE!S185)</f>
        <v>0</v>
      </c>
      <c r="T185" s="27">
        <f>SUM(ENERO:DICIEMBRE!T185)</f>
        <v>0</v>
      </c>
      <c r="U185" s="27">
        <f>SUM(ENERO:DICIEMBRE!U185)</f>
        <v>0</v>
      </c>
      <c r="V185" s="27">
        <f>SUM(ENERO:DICIEMBRE!V185)</f>
        <v>0</v>
      </c>
      <c r="W185" s="27">
        <f>SUM(ENERO:DICIEMBRE!W185)</f>
        <v>0</v>
      </c>
      <c r="X185" s="27">
        <f>SUM(ENERO:DICIEMBRE!X185)</f>
        <v>0</v>
      </c>
      <c r="Y185" s="27">
        <f>SUM(ENERO:DICIEMBRE!Y185)</f>
        <v>0</v>
      </c>
      <c r="Z185" s="27">
        <f>SUM(ENERO:DICIEMBRE!Z185)</f>
        <v>0</v>
      </c>
      <c r="AA185" s="27">
        <f>SUM(ENERO:DICIEMBRE!AA185)</f>
        <v>0</v>
      </c>
      <c r="AB185" s="27">
        <f>SUM(ENERO:DICIEMBRE!AB185)</f>
        <v>0</v>
      </c>
      <c r="AC185" s="27">
        <f>SUM(ENERO:DICIEMBRE!AC185)</f>
        <v>0</v>
      </c>
      <c r="AD185" s="27">
        <f>SUM(ENERO:DICIEMBRE!AD185)</f>
        <v>0</v>
      </c>
      <c r="AE185" s="27">
        <f>SUM(ENERO:DICIEMBRE!AE185)</f>
        <v>0</v>
      </c>
      <c r="AF185" s="27">
        <f>SUM(ENERO:DICIEMBRE!AF185)</f>
        <v>0</v>
      </c>
      <c r="AG185" s="27">
        <f>SUM(ENERO:DICIEMBRE!AG185)</f>
        <v>0</v>
      </c>
      <c r="AH185" s="27">
        <f>SUM(ENERO:DICIEMBRE!AH185)</f>
        <v>0</v>
      </c>
      <c r="AI185" s="27">
        <f>SUM(ENERO:DICIEMBRE!AI185)</f>
        <v>0</v>
      </c>
      <c r="AJ185" s="27">
        <f>SUM(ENERO:DICIEMBRE!AJ185)</f>
        <v>0</v>
      </c>
      <c r="AK185" s="27">
        <f>SUM(ENERO:DICIEMBRE!AK185)</f>
        <v>0</v>
      </c>
      <c r="AL185" s="27">
        <f>SUM(ENERO:DICIEMBRE!AL185)</f>
        <v>0</v>
      </c>
      <c r="AM185" s="27">
        <f>SUM(ENERO:DICIEMBRE!AM185)</f>
        <v>0</v>
      </c>
      <c r="AN185" s="27">
        <f>SUM(ENERO:DICIEMBRE!AN185)</f>
        <v>0</v>
      </c>
      <c r="AO185" s="27">
        <f>SUM(ENERO:DICIEMBRE!AO185)</f>
        <v>0</v>
      </c>
      <c r="AP185" s="27">
        <f>SUM(ENERO:DICIEMBRE!AP185)</f>
        <v>0</v>
      </c>
      <c r="AQ185" s="27">
        <f>SUM(ENERO:DICIEMBRE!AQ185)</f>
        <v>0</v>
      </c>
      <c r="AR185" s="27">
        <f>SUM(ENERO:DICIEMBRE!AR185)</f>
        <v>0</v>
      </c>
      <c r="AS185" s="27">
        <f>SUM(ENERO:DICIEMBRE!AS185)</f>
        <v>0</v>
      </c>
      <c r="AT185" s="27">
        <f>SUM(ENERO:DICIEMBRE!AT185)</f>
        <v>0</v>
      </c>
      <c r="AU185" s="148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1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1</v>
      </c>
      <c r="F186" s="27">
        <f>SUM(ENERO:DICIEMBRE!F186)</f>
        <v>0</v>
      </c>
      <c r="G186" s="27">
        <f>SUM(ENERO:DICIEMBRE!G186)</f>
        <v>0</v>
      </c>
      <c r="H186" s="27">
        <f>SUM(ENERO:DICIEMBRE!H186)</f>
        <v>0</v>
      </c>
      <c r="I186" s="27">
        <f>SUM(ENERO:DICIEMBRE!I186)</f>
        <v>0</v>
      </c>
      <c r="J186" s="27">
        <f>SUM(ENERO:DICIEMBRE!J186)</f>
        <v>0</v>
      </c>
      <c r="K186" s="27">
        <f>SUM(ENERO:DICIEMBRE!K186)</f>
        <v>0</v>
      </c>
      <c r="L186" s="27">
        <f>SUM(ENERO:DICIEMBRE!L186)</f>
        <v>0</v>
      </c>
      <c r="M186" s="27">
        <f>SUM(ENERO:DICIEMBRE!M186)</f>
        <v>0</v>
      </c>
      <c r="N186" s="27">
        <f>SUM(ENERO:DICIEMBRE!N186)</f>
        <v>0</v>
      </c>
      <c r="O186" s="27">
        <f>SUM(ENERO:DICIEMBRE!O186)</f>
        <v>1</v>
      </c>
      <c r="P186" s="27">
        <f>SUM(ENERO:DICIEMBRE!P186)</f>
        <v>0</v>
      </c>
      <c r="Q186" s="27">
        <f>SUM(ENERO:DICIEMBRE!Q186)</f>
        <v>0</v>
      </c>
      <c r="R186" s="27">
        <f>SUM(ENERO:DICIEMBRE!R186)</f>
        <v>0</v>
      </c>
      <c r="S186" s="27">
        <f>SUM(ENERO:DICIEMBRE!S186)</f>
        <v>0</v>
      </c>
      <c r="T186" s="27">
        <f>SUM(ENERO:DICIEMBRE!T186)</f>
        <v>0</v>
      </c>
      <c r="U186" s="27">
        <f>SUM(ENERO:DICIEMBRE!U186)</f>
        <v>0</v>
      </c>
      <c r="V186" s="27">
        <f>SUM(ENERO:DICIEMBRE!V186)</f>
        <v>0</v>
      </c>
      <c r="W186" s="27">
        <f>SUM(ENERO:DICIEMBRE!W186)</f>
        <v>0</v>
      </c>
      <c r="X186" s="27">
        <f>SUM(ENERO:DICIEMBRE!X186)</f>
        <v>0</v>
      </c>
      <c r="Y186" s="27">
        <f>SUM(ENERO:DICIEMBRE!Y186)</f>
        <v>0</v>
      </c>
      <c r="Z186" s="27">
        <f>SUM(ENERO:DICIEMBRE!Z186)</f>
        <v>0</v>
      </c>
      <c r="AA186" s="27">
        <f>SUM(ENERO:DICIEMBRE!AA186)</f>
        <v>0</v>
      </c>
      <c r="AB186" s="27">
        <f>SUM(ENERO:DICIEMBRE!AB186)</f>
        <v>0</v>
      </c>
      <c r="AC186" s="27">
        <f>SUM(ENERO:DICIEMBRE!AC186)</f>
        <v>0</v>
      </c>
      <c r="AD186" s="27">
        <f>SUM(ENERO:DICIEMBRE!AD186)</f>
        <v>0</v>
      </c>
      <c r="AE186" s="27">
        <f>SUM(ENERO:DICIEMBRE!AE186)</f>
        <v>0</v>
      </c>
      <c r="AF186" s="27">
        <f>SUM(ENERO:DICIEMBRE!AF186)</f>
        <v>0</v>
      </c>
      <c r="AG186" s="27">
        <f>SUM(ENERO:DICIEMBRE!AG186)</f>
        <v>0</v>
      </c>
      <c r="AH186" s="27">
        <f>SUM(ENERO:DICIEMBRE!AH186)</f>
        <v>0</v>
      </c>
      <c r="AI186" s="27">
        <f>SUM(ENERO:DICIEMBRE!AI186)</f>
        <v>0</v>
      </c>
      <c r="AJ186" s="27">
        <f>SUM(ENERO:DICIEMBRE!AJ186)</f>
        <v>0</v>
      </c>
      <c r="AK186" s="27">
        <f>SUM(ENERO:DICIEMBRE!AK186)</f>
        <v>0</v>
      </c>
      <c r="AL186" s="27">
        <f>SUM(ENERO:DICIEMBRE!AL186)</f>
        <v>0</v>
      </c>
      <c r="AM186" s="27">
        <f>SUM(ENERO:DICIEMBRE!AM186)</f>
        <v>0</v>
      </c>
      <c r="AN186" s="27">
        <f>SUM(ENERO:DICIEMBRE!AN186)</f>
        <v>1</v>
      </c>
      <c r="AO186" s="27">
        <f>SUM(ENERO:DICIEMBRE!AO186)</f>
        <v>0</v>
      </c>
      <c r="AP186" s="27">
        <f>SUM(ENERO:DICIEMBRE!AP186)</f>
        <v>0</v>
      </c>
      <c r="AQ186" s="27">
        <f>SUM(ENERO:DICIEMBRE!AQ186)</f>
        <v>0</v>
      </c>
      <c r="AR186" s="27">
        <f>SUM(ENERO:DICIEMBRE!AR186)</f>
        <v>0</v>
      </c>
      <c r="AS186" s="27">
        <f>SUM(ENERO:DICIEMBRE!AS186)</f>
        <v>0</v>
      </c>
      <c r="AT186" s="27">
        <f>SUM(ENERO:DICIEMBRE!AT186)</f>
        <v>0</v>
      </c>
      <c r="AU186" s="148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43" s="2" customFormat="1" ht="14.25" x14ac:dyDescent="0.2">
      <c r="AA193" s="9"/>
      <c r="AB193" s="9"/>
      <c r="AC193" s="9"/>
      <c r="AD193" s="9"/>
      <c r="AE193" s="9"/>
    </row>
    <row r="194" spans="24:43" s="2" customFormat="1" ht="14.25" x14ac:dyDescent="0.2">
      <c r="AA194" s="9"/>
      <c r="AB194" s="9"/>
      <c r="AC194" s="9"/>
      <c r="AD194" s="9"/>
      <c r="AE194" s="9"/>
    </row>
    <row r="195" spans="24:43" s="2" customFormat="1" ht="14.25" x14ac:dyDescent="0.2">
      <c r="AA195" s="9"/>
      <c r="AB195" s="9"/>
      <c r="AC195" s="9"/>
      <c r="AD195" s="9"/>
      <c r="AE195" s="9"/>
    </row>
    <row r="196" spans="24:43" s="2" customFormat="1" ht="14.25" x14ac:dyDescent="0.2">
      <c r="AA196" s="9"/>
      <c r="AB196" s="9"/>
      <c r="AC196" s="9"/>
      <c r="AD196" s="9"/>
      <c r="AE196" s="9"/>
    </row>
    <row r="197" spans="24:43" s="2" customFormat="1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24:43" s="2" customFormat="1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24:43" s="2" customFormat="1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24:43" s="2" customFormat="1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24:43" s="2" customFormat="1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24:43" s="2" customFormat="1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24:43" s="2" customFormat="1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24:43" s="2" customFormat="1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24:43" s="2" customFormat="1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262237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sheetProtection sheet="1" objects="1" scenarios="1"/>
  <autoFilter ref="A10:DZ187"/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1">
    <dataValidation type="whole" operator="greaterThanOrEqual" allowBlank="1" showInputMessage="1" showErrorMessage="1" errorTitle="Error" error="Favor Ingrese sólo Números." sqref="F160:AQ170 O76:AI135 C139:U154 C11:AF70 C76:E135 G76:I135 K76:M135 F176:AT186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A6" sqref="A6:AD6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",[4]NOMBRE!B2," - ","( ",[4]NOMBRE!C2,[4]NOMBRE!D2,[4]NOMBRE!E2,[4]NOMBRE!F2,[4]NOMBRE!G2,"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",[4]NOMBRE!B6," - ","( ",[4]NOMBRE!C6,[4]NOMBRE!D6," )")</f>
        <v>MES: ENERO - ( 01 )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",[4]NOMBRE!B7)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979" t="s">
        <v>3</v>
      </c>
      <c r="B8" s="981" t="s">
        <v>4</v>
      </c>
      <c r="C8" s="982"/>
      <c r="D8" s="982"/>
      <c r="E8" s="982"/>
      <c r="F8" s="982"/>
      <c r="G8" s="982"/>
      <c r="H8" s="982"/>
      <c r="I8" s="982"/>
      <c r="J8" s="982"/>
      <c r="K8" s="982"/>
      <c r="L8" s="982"/>
      <c r="M8" s="982"/>
      <c r="N8" s="982"/>
      <c r="O8" s="982"/>
      <c r="P8" s="982"/>
      <c r="Q8" s="982"/>
      <c r="R8" s="982"/>
      <c r="S8" s="982"/>
      <c r="T8" s="982"/>
      <c r="U8" s="982"/>
      <c r="V8" s="983"/>
      <c r="W8" s="979" t="s">
        <v>5</v>
      </c>
      <c r="X8" s="916"/>
      <c r="Y8" s="916"/>
      <c r="Z8" s="916"/>
      <c r="AA8" s="916"/>
      <c r="AB8" s="916"/>
      <c r="AC8" s="916"/>
      <c r="AD8" s="917"/>
      <c r="AE8" s="984" t="s">
        <v>6</v>
      </c>
      <c r="AF8" s="984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980"/>
      <c r="B9" s="985" t="s">
        <v>7</v>
      </c>
      <c r="C9" s="979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985" t="s">
        <v>9</v>
      </c>
      <c r="U9" s="986" t="s">
        <v>10</v>
      </c>
      <c r="V9" s="987"/>
      <c r="W9" s="988" t="s">
        <v>11</v>
      </c>
      <c r="X9" s="988"/>
      <c r="Y9" s="988"/>
      <c r="Z9" s="987"/>
      <c r="AA9" s="986" t="s">
        <v>12</v>
      </c>
      <c r="AB9" s="988"/>
      <c r="AC9" s="988"/>
      <c r="AD9" s="987"/>
      <c r="AE9" s="984"/>
      <c r="AF9" s="984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368" t="s">
        <v>13</v>
      </c>
      <c r="D10" s="348" t="s">
        <v>14</v>
      </c>
      <c r="E10" s="369" t="s">
        <v>15</v>
      </c>
      <c r="F10" s="369" t="s">
        <v>16</v>
      </c>
      <c r="G10" s="369" t="s">
        <v>17</v>
      </c>
      <c r="H10" s="370" t="s">
        <v>18</v>
      </c>
      <c r="I10" s="370" t="s">
        <v>19</v>
      </c>
      <c r="J10" s="370" t="s">
        <v>20</v>
      </c>
      <c r="K10" s="370" t="s">
        <v>21</v>
      </c>
      <c r="L10" s="370" t="s">
        <v>22</v>
      </c>
      <c r="M10" s="370" t="s">
        <v>23</v>
      </c>
      <c r="N10" s="370" t="s">
        <v>24</v>
      </c>
      <c r="O10" s="370" t="s">
        <v>25</v>
      </c>
      <c r="P10" s="370" t="s">
        <v>26</v>
      </c>
      <c r="Q10" s="370" t="s">
        <v>27</v>
      </c>
      <c r="R10" s="370" t="s">
        <v>28</v>
      </c>
      <c r="S10" s="371" t="s">
        <v>29</v>
      </c>
      <c r="T10" s="921"/>
      <c r="U10" s="417" t="s">
        <v>30</v>
      </c>
      <c r="V10" s="371" t="s">
        <v>31</v>
      </c>
      <c r="W10" s="412" t="s">
        <v>32</v>
      </c>
      <c r="X10" s="372" t="s">
        <v>33</v>
      </c>
      <c r="Y10" s="369" t="s">
        <v>34</v>
      </c>
      <c r="Z10" s="371" t="s">
        <v>35</v>
      </c>
      <c r="AA10" s="372" t="s">
        <v>32</v>
      </c>
      <c r="AB10" s="372" t="s">
        <v>33</v>
      </c>
      <c r="AC10" s="369" t="s">
        <v>34</v>
      </c>
      <c r="AD10" s="371" t="s">
        <v>36</v>
      </c>
      <c r="AE10" s="368" t="s">
        <v>37</v>
      </c>
      <c r="AF10" s="371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304</v>
      </c>
      <c r="C11" s="373">
        <v>144</v>
      </c>
      <c r="D11" s="374">
        <v>77</v>
      </c>
      <c r="E11" s="374">
        <v>62</v>
      </c>
      <c r="F11" s="374">
        <v>21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6">
        <v>0</v>
      </c>
      <c r="T11" s="28">
        <v>304</v>
      </c>
      <c r="U11" s="29">
        <v>141</v>
      </c>
      <c r="V11" s="30">
        <v>163</v>
      </c>
      <c r="W11" s="25">
        <f>SUM(X11+Y11+Z11)</f>
        <v>88</v>
      </c>
      <c r="X11" s="29">
        <v>20</v>
      </c>
      <c r="Y11" s="31">
        <v>68</v>
      </c>
      <c r="Z11" s="30">
        <v>0</v>
      </c>
      <c r="AA11" s="232">
        <f>SUM(AB11+AC11+AD11)</f>
        <v>3</v>
      </c>
      <c r="AB11" s="29">
        <v>0</v>
      </c>
      <c r="AC11" s="31">
        <v>3</v>
      </c>
      <c r="AD11" s="30">
        <v>0</v>
      </c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947</v>
      </c>
      <c r="C12" s="39">
        <v>0</v>
      </c>
      <c r="D12" s="40">
        <v>0</v>
      </c>
      <c r="E12" s="40">
        <v>0</v>
      </c>
      <c r="F12" s="40">
        <v>16</v>
      </c>
      <c r="G12" s="40">
        <v>17</v>
      </c>
      <c r="H12" s="40">
        <v>57</v>
      </c>
      <c r="I12" s="40">
        <v>63</v>
      </c>
      <c r="J12" s="40">
        <v>58</v>
      </c>
      <c r="K12" s="40">
        <v>70</v>
      </c>
      <c r="L12" s="40">
        <v>62</v>
      </c>
      <c r="M12" s="40">
        <v>74</v>
      </c>
      <c r="N12" s="40">
        <v>99</v>
      </c>
      <c r="O12" s="40">
        <v>90</v>
      </c>
      <c r="P12" s="40">
        <v>97</v>
      </c>
      <c r="Q12" s="40">
        <v>93</v>
      </c>
      <c r="R12" s="40">
        <v>67</v>
      </c>
      <c r="S12" s="34">
        <v>84</v>
      </c>
      <c r="T12" s="41">
        <v>947</v>
      </c>
      <c r="U12" s="39">
        <v>326</v>
      </c>
      <c r="V12" s="34">
        <v>621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2">
        <f t="shared" ref="AA12:AA37" si="11">SUM(AB12+AC12+AD12)</f>
        <v>313</v>
      </c>
      <c r="AB12" s="39">
        <v>47</v>
      </c>
      <c r="AC12" s="42">
        <v>266</v>
      </c>
      <c r="AD12" s="34">
        <v>0</v>
      </c>
      <c r="AE12" s="33"/>
      <c r="AF12" s="34"/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2">
        <f t="shared" si="11"/>
        <v>0</v>
      </c>
      <c r="AB13" s="39">
        <v>0</v>
      </c>
      <c r="AC13" s="42">
        <v>0</v>
      </c>
      <c r="AD13" s="34">
        <v>0</v>
      </c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59</v>
      </c>
      <c r="C14" s="39">
        <v>37</v>
      </c>
      <c r="D14" s="40">
        <v>12</v>
      </c>
      <c r="E14" s="40">
        <v>9</v>
      </c>
      <c r="F14" s="40">
        <v>0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59</v>
      </c>
      <c r="U14" s="39">
        <v>29</v>
      </c>
      <c r="V14" s="34">
        <v>30</v>
      </c>
      <c r="W14" s="38">
        <f t="shared" si="10"/>
        <v>13</v>
      </c>
      <c r="X14" s="39">
        <v>9</v>
      </c>
      <c r="Y14" s="40">
        <v>4</v>
      </c>
      <c r="Z14" s="34">
        <v>0</v>
      </c>
      <c r="AA14" s="232">
        <f t="shared" si="11"/>
        <v>1</v>
      </c>
      <c r="AB14" s="39">
        <v>0</v>
      </c>
      <c r="AC14" s="42">
        <v>1</v>
      </c>
      <c r="AD14" s="34">
        <v>0</v>
      </c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54</v>
      </c>
      <c r="C15" s="39">
        <v>0</v>
      </c>
      <c r="D15" s="40">
        <v>0</v>
      </c>
      <c r="E15" s="40">
        <v>0</v>
      </c>
      <c r="F15" s="40">
        <v>1</v>
      </c>
      <c r="G15" s="40">
        <v>1</v>
      </c>
      <c r="H15" s="40">
        <v>0</v>
      </c>
      <c r="I15" s="40">
        <v>2</v>
      </c>
      <c r="J15" s="40">
        <v>0</v>
      </c>
      <c r="K15" s="40">
        <v>2</v>
      </c>
      <c r="L15" s="40">
        <v>4</v>
      </c>
      <c r="M15" s="40">
        <v>3</v>
      </c>
      <c r="N15" s="40">
        <v>3</v>
      </c>
      <c r="O15" s="40">
        <v>7</v>
      </c>
      <c r="P15" s="40">
        <v>9</v>
      </c>
      <c r="Q15" s="40">
        <v>9</v>
      </c>
      <c r="R15" s="40">
        <v>2</v>
      </c>
      <c r="S15" s="34">
        <v>11</v>
      </c>
      <c r="T15" s="41">
        <v>54</v>
      </c>
      <c r="U15" s="39">
        <v>23</v>
      </c>
      <c r="V15" s="34">
        <v>31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19</v>
      </c>
      <c r="AB15" s="39">
        <v>7</v>
      </c>
      <c r="AC15" s="42">
        <v>12</v>
      </c>
      <c r="AD15" s="34">
        <v>0</v>
      </c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61</v>
      </c>
      <c r="C16" s="39">
        <v>38</v>
      </c>
      <c r="D16" s="40">
        <v>13</v>
      </c>
      <c r="E16" s="40">
        <v>9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61</v>
      </c>
      <c r="U16" s="39">
        <v>27</v>
      </c>
      <c r="V16" s="34">
        <v>34</v>
      </c>
      <c r="W16" s="38">
        <f t="shared" si="10"/>
        <v>21</v>
      </c>
      <c r="X16" s="39">
        <v>12</v>
      </c>
      <c r="Y16" s="40">
        <v>9</v>
      </c>
      <c r="Z16" s="34">
        <v>0</v>
      </c>
      <c r="AA16" s="45">
        <f t="shared" si="11"/>
        <v>0</v>
      </c>
      <c r="AB16" s="39">
        <v>0</v>
      </c>
      <c r="AC16" s="42">
        <v>0</v>
      </c>
      <c r="AD16" s="34">
        <v>0</v>
      </c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280</v>
      </c>
      <c r="C17" s="39">
        <v>0</v>
      </c>
      <c r="D17" s="40">
        <v>0</v>
      </c>
      <c r="E17" s="40">
        <v>0</v>
      </c>
      <c r="F17" s="40">
        <v>1</v>
      </c>
      <c r="G17" s="40">
        <v>3</v>
      </c>
      <c r="H17" s="40">
        <v>0</v>
      </c>
      <c r="I17" s="40">
        <v>3</v>
      </c>
      <c r="J17" s="40">
        <v>2</v>
      </c>
      <c r="K17" s="40">
        <v>3</v>
      </c>
      <c r="L17" s="40">
        <v>9</v>
      </c>
      <c r="M17" s="40">
        <v>18</v>
      </c>
      <c r="N17" s="40">
        <v>21</v>
      </c>
      <c r="O17" s="40">
        <v>36</v>
      </c>
      <c r="P17" s="40">
        <v>47</v>
      </c>
      <c r="Q17" s="40">
        <v>47</v>
      </c>
      <c r="R17" s="40">
        <v>37</v>
      </c>
      <c r="S17" s="34">
        <v>53</v>
      </c>
      <c r="T17" s="41">
        <v>280</v>
      </c>
      <c r="U17" s="39">
        <v>145</v>
      </c>
      <c r="V17" s="34">
        <v>135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74</v>
      </c>
      <c r="AB17" s="39">
        <v>20</v>
      </c>
      <c r="AC17" s="42">
        <v>54</v>
      </c>
      <c r="AD17" s="34">
        <v>0</v>
      </c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122</v>
      </c>
      <c r="C19" s="39">
        <v>0</v>
      </c>
      <c r="D19" s="40">
        <v>0</v>
      </c>
      <c r="E19" s="40">
        <v>0</v>
      </c>
      <c r="F19" s="40">
        <v>5</v>
      </c>
      <c r="G19" s="40">
        <v>2</v>
      </c>
      <c r="H19" s="40">
        <v>9</v>
      </c>
      <c r="I19" s="40">
        <v>7</v>
      </c>
      <c r="J19" s="40">
        <v>14</v>
      </c>
      <c r="K19" s="40">
        <v>8</v>
      </c>
      <c r="L19" s="40">
        <v>12</v>
      </c>
      <c r="M19" s="40">
        <v>11</v>
      </c>
      <c r="N19" s="40">
        <v>13</v>
      </c>
      <c r="O19" s="40">
        <v>13</v>
      </c>
      <c r="P19" s="40">
        <v>2</v>
      </c>
      <c r="Q19" s="40">
        <v>10</v>
      </c>
      <c r="R19" s="40">
        <v>9</v>
      </c>
      <c r="S19" s="34">
        <v>7</v>
      </c>
      <c r="T19" s="41">
        <v>122</v>
      </c>
      <c r="U19" s="39">
        <v>19</v>
      </c>
      <c r="V19" s="34">
        <v>103</v>
      </c>
      <c r="W19" s="38">
        <f t="shared" si="10"/>
        <v>0</v>
      </c>
      <c r="X19" s="39">
        <v>0</v>
      </c>
      <c r="Y19" s="40">
        <v>0</v>
      </c>
      <c r="Z19" s="34">
        <v>0</v>
      </c>
      <c r="AA19" s="45">
        <f t="shared" si="11"/>
        <v>44</v>
      </c>
      <c r="AB19" s="39">
        <v>8</v>
      </c>
      <c r="AC19" s="42">
        <v>36</v>
      </c>
      <c r="AD19" s="34">
        <v>0</v>
      </c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133</v>
      </c>
      <c r="C21" s="39">
        <v>0</v>
      </c>
      <c r="D21" s="40">
        <v>0</v>
      </c>
      <c r="E21" s="40">
        <v>0</v>
      </c>
      <c r="F21" s="40">
        <v>2</v>
      </c>
      <c r="G21" s="40">
        <v>8</v>
      </c>
      <c r="H21" s="40">
        <v>8</v>
      </c>
      <c r="I21" s="40">
        <v>3</v>
      </c>
      <c r="J21" s="40">
        <v>4</v>
      </c>
      <c r="K21" s="40">
        <v>6</v>
      </c>
      <c r="L21" s="40">
        <v>9</v>
      </c>
      <c r="M21" s="40">
        <v>7</v>
      </c>
      <c r="N21" s="40">
        <v>15</v>
      </c>
      <c r="O21" s="40">
        <v>16</v>
      </c>
      <c r="P21" s="40">
        <v>20</v>
      </c>
      <c r="Q21" s="40">
        <v>13</v>
      </c>
      <c r="R21" s="40">
        <v>13</v>
      </c>
      <c r="S21" s="34">
        <v>9</v>
      </c>
      <c r="T21" s="41">
        <v>133</v>
      </c>
      <c r="U21" s="39">
        <v>58</v>
      </c>
      <c r="V21" s="34">
        <v>75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50</v>
      </c>
      <c r="AB21" s="39">
        <v>26</v>
      </c>
      <c r="AC21" s="42">
        <v>24</v>
      </c>
      <c r="AD21" s="34">
        <v>0</v>
      </c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121</v>
      </c>
      <c r="C31" s="39">
        <v>2</v>
      </c>
      <c r="D31" s="40">
        <v>1</v>
      </c>
      <c r="E31" s="40">
        <v>3</v>
      </c>
      <c r="F31" s="40">
        <v>3</v>
      </c>
      <c r="G31" s="40">
        <v>1</v>
      </c>
      <c r="H31" s="40">
        <v>3</v>
      </c>
      <c r="I31" s="40">
        <v>3</v>
      </c>
      <c r="J31" s="40">
        <v>1</v>
      </c>
      <c r="K31" s="40">
        <v>5</v>
      </c>
      <c r="L31" s="40">
        <v>4</v>
      </c>
      <c r="M31" s="40">
        <v>12</v>
      </c>
      <c r="N31" s="40">
        <v>14</v>
      </c>
      <c r="O31" s="40">
        <v>7</v>
      </c>
      <c r="P31" s="40">
        <v>15</v>
      </c>
      <c r="Q31" s="40">
        <v>21</v>
      </c>
      <c r="R31" s="40">
        <v>9</v>
      </c>
      <c r="S31" s="34">
        <v>17</v>
      </c>
      <c r="T31" s="41">
        <v>121</v>
      </c>
      <c r="U31" s="39">
        <v>47</v>
      </c>
      <c r="V31" s="34">
        <v>74</v>
      </c>
      <c r="W31" s="38">
        <f t="shared" si="10"/>
        <v>3</v>
      </c>
      <c r="X31" s="39">
        <v>1</v>
      </c>
      <c r="Y31" s="40">
        <v>2</v>
      </c>
      <c r="Z31" s="34">
        <v>0</v>
      </c>
      <c r="AA31" s="45">
        <f t="shared" si="11"/>
        <v>66</v>
      </c>
      <c r="AB31" s="39">
        <v>24</v>
      </c>
      <c r="AC31" s="42">
        <v>42</v>
      </c>
      <c r="AD31" s="34">
        <v>0</v>
      </c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/>
      <c r="Y35" s="40"/>
      <c r="Z35" s="34"/>
      <c r="AA35" s="45">
        <f t="shared" si="11"/>
        <v>0</v>
      </c>
      <c r="AB35" s="39">
        <v>0</v>
      </c>
      <c r="AC35" s="42">
        <v>0</v>
      </c>
      <c r="AD35" s="34">
        <v>0</v>
      </c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>
        <v>0</v>
      </c>
      <c r="AA36" s="45">
        <f t="shared" si="11"/>
        <v>0</v>
      </c>
      <c r="AB36" s="39">
        <v>0</v>
      </c>
      <c r="AC36" s="42">
        <v>0</v>
      </c>
      <c r="AD36" s="34">
        <v>0</v>
      </c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>
        <v>0</v>
      </c>
      <c r="AA37" s="45">
        <f t="shared" si="11"/>
        <v>0</v>
      </c>
      <c r="AB37" s="39">
        <v>0</v>
      </c>
      <c r="AC37" s="42">
        <v>0</v>
      </c>
      <c r="AD37" s="34">
        <v>0</v>
      </c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22</v>
      </c>
      <c r="C38" s="48">
        <v>7</v>
      </c>
      <c r="D38" s="47">
        <v>6</v>
      </c>
      <c r="E38" s="47">
        <v>5</v>
      </c>
      <c r="F38" s="47">
        <v>4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22</v>
      </c>
      <c r="U38" s="39">
        <v>15</v>
      </c>
      <c r="V38" s="34">
        <v>7</v>
      </c>
      <c r="W38" s="38">
        <f>SUM(X38+Y38+Z38)</f>
        <v>2</v>
      </c>
      <c r="X38" s="39">
        <v>1</v>
      </c>
      <c r="Y38" s="40">
        <v>1</v>
      </c>
      <c r="Z38" s="34">
        <v>0</v>
      </c>
      <c r="AA38" s="45">
        <f>SUM(AB38+AC38+AD38)</f>
        <v>1</v>
      </c>
      <c r="AB38" s="39">
        <v>0</v>
      </c>
      <c r="AC38" s="42">
        <v>1</v>
      </c>
      <c r="AD38" s="34">
        <v>0</v>
      </c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169</v>
      </c>
      <c r="C39" s="48">
        <v>0</v>
      </c>
      <c r="D39" s="47">
        <v>0</v>
      </c>
      <c r="E39" s="47">
        <v>0</v>
      </c>
      <c r="F39" s="40">
        <v>9</v>
      </c>
      <c r="G39" s="40">
        <v>5</v>
      </c>
      <c r="H39" s="40">
        <v>3</v>
      </c>
      <c r="I39" s="40">
        <v>8</v>
      </c>
      <c r="J39" s="40">
        <v>4</v>
      </c>
      <c r="K39" s="40">
        <v>6</v>
      </c>
      <c r="L39" s="40">
        <v>9</v>
      </c>
      <c r="M39" s="40">
        <v>10</v>
      </c>
      <c r="N39" s="40">
        <v>17</v>
      </c>
      <c r="O39" s="40">
        <v>9</v>
      </c>
      <c r="P39" s="40">
        <v>27</v>
      </c>
      <c r="Q39" s="40">
        <v>11</v>
      </c>
      <c r="R39" s="40">
        <v>23</v>
      </c>
      <c r="S39" s="34">
        <v>28</v>
      </c>
      <c r="T39" s="41">
        <v>169</v>
      </c>
      <c r="U39" s="39">
        <v>82</v>
      </c>
      <c r="V39" s="34">
        <v>87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91</v>
      </c>
      <c r="AB39" s="39">
        <v>29</v>
      </c>
      <c r="AC39" s="42">
        <v>62</v>
      </c>
      <c r="AD39" s="34">
        <v>0</v>
      </c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61</v>
      </c>
      <c r="C41" s="48">
        <v>0</v>
      </c>
      <c r="D41" s="47">
        <v>2</v>
      </c>
      <c r="E41" s="47">
        <v>31</v>
      </c>
      <c r="F41" s="40">
        <v>28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61</v>
      </c>
      <c r="U41" s="39">
        <v>22</v>
      </c>
      <c r="V41" s="34">
        <v>39</v>
      </c>
      <c r="W41" s="38">
        <f>SUM(X41+Y41+Z41)</f>
        <v>4</v>
      </c>
      <c r="X41" s="39">
        <v>0</v>
      </c>
      <c r="Y41" s="40">
        <v>4</v>
      </c>
      <c r="Z41" s="34">
        <v>0</v>
      </c>
      <c r="AA41" s="45">
        <f>SUM(AB41+AC41+AD41)</f>
        <v>6</v>
      </c>
      <c r="AB41" s="39">
        <v>3</v>
      </c>
      <c r="AC41" s="42">
        <v>3</v>
      </c>
      <c r="AD41" s="34">
        <v>0</v>
      </c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269</v>
      </c>
      <c r="C42" s="39">
        <v>0</v>
      </c>
      <c r="D42" s="40">
        <v>0</v>
      </c>
      <c r="E42" s="40">
        <v>0</v>
      </c>
      <c r="F42" s="40">
        <v>15</v>
      </c>
      <c r="G42" s="40">
        <v>24</v>
      </c>
      <c r="H42" s="40">
        <v>25</v>
      </c>
      <c r="I42" s="40">
        <v>20</v>
      </c>
      <c r="J42" s="40">
        <v>22</v>
      </c>
      <c r="K42" s="40">
        <v>27</v>
      </c>
      <c r="L42" s="40">
        <v>28</v>
      </c>
      <c r="M42" s="40">
        <v>22</v>
      </c>
      <c r="N42" s="40">
        <v>31</v>
      </c>
      <c r="O42" s="40">
        <v>29</v>
      </c>
      <c r="P42" s="40">
        <v>17</v>
      </c>
      <c r="Q42" s="40">
        <v>5</v>
      </c>
      <c r="R42" s="40">
        <v>3</v>
      </c>
      <c r="S42" s="34">
        <v>1</v>
      </c>
      <c r="T42" s="41">
        <v>269</v>
      </c>
      <c r="U42" s="39">
        <v>94</v>
      </c>
      <c r="V42" s="34">
        <v>175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26</v>
      </c>
      <c r="AB42" s="39">
        <v>15</v>
      </c>
      <c r="AC42" s="42">
        <v>10</v>
      </c>
      <c r="AD42" s="34">
        <v>1</v>
      </c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146</v>
      </c>
      <c r="C43" s="39">
        <v>54</v>
      </c>
      <c r="D43" s="40">
        <v>69</v>
      </c>
      <c r="E43" s="40">
        <v>22</v>
      </c>
      <c r="F43" s="40">
        <v>1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146</v>
      </c>
      <c r="U43" s="39">
        <v>131</v>
      </c>
      <c r="V43" s="34">
        <v>15</v>
      </c>
      <c r="W43" s="38">
        <f t="shared" si="13"/>
        <v>87</v>
      </c>
      <c r="X43" s="39">
        <v>63</v>
      </c>
      <c r="Y43" s="40">
        <v>24</v>
      </c>
      <c r="Z43" s="34">
        <v>0</v>
      </c>
      <c r="AA43" s="45">
        <f t="shared" ref="AA43:AA70" si="14">SUM(AB43+AC43+AD43)</f>
        <v>0</v>
      </c>
      <c r="AB43" s="39">
        <v>0</v>
      </c>
      <c r="AC43" s="42">
        <v>0</v>
      </c>
      <c r="AD43" s="34">
        <v>0</v>
      </c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571</v>
      </c>
      <c r="C44" s="39">
        <v>1</v>
      </c>
      <c r="D44" s="40">
        <v>0</v>
      </c>
      <c r="E44" s="40">
        <v>0</v>
      </c>
      <c r="F44" s="40">
        <v>7</v>
      </c>
      <c r="G44" s="40">
        <v>4</v>
      </c>
      <c r="H44" s="40">
        <v>14</v>
      </c>
      <c r="I44" s="40">
        <v>24</v>
      </c>
      <c r="J44" s="40">
        <v>30</v>
      </c>
      <c r="K44" s="40">
        <v>33</v>
      </c>
      <c r="L44" s="40">
        <v>54</v>
      </c>
      <c r="M44" s="40">
        <v>45</v>
      </c>
      <c r="N44" s="40">
        <v>62</v>
      </c>
      <c r="O44" s="40">
        <v>66</v>
      </c>
      <c r="P44" s="40">
        <v>77</v>
      </c>
      <c r="Q44" s="40">
        <v>73</v>
      </c>
      <c r="R44" s="40">
        <v>30</v>
      </c>
      <c r="S44" s="34">
        <v>51</v>
      </c>
      <c r="T44" s="41">
        <v>571</v>
      </c>
      <c r="U44" s="39">
        <v>181</v>
      </c>
      <c r="V44" s="34">
        <v>390</v>
      </c>
      <c r="W44" s="38">
        <f t="shared" si="13"/>
        <v>0</v>
      </c>
      <c r="X44" s="39">
        <v>0</v>
      </c>
      <c r="Y44" s="40">
        <v>0</v>
      </c>
      <c r="Z44" s="34">
        <v>0</v>
      </c>
      <c r="AA44" s="45">
        <f t="shared" si="14"/>
        <v>245</v>
      </c>
      <c r="AB44" s="39">
        <v>76</v>
      </c>
      <c r="AC44" s="42">
        <v>168</v>
      </c>
      <c r="AD44" s="34">
        <v>1</v>
      </c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88</v>
      </c>
      <c r="C50" s="39">
        <v>0</v>
      </c>
      <c r="D50" s="40">
        <v>0</v>
      </c>
      <c r="E50" s="40">
        <v>0</v>
      </c>
      <c r="F50" s="40">
        <v>0</v>
      </c>
      <c r="G50" s="40">
        <v>2</v>
      </c>
      <c r="H50" s="40">
        <v>2</v>
      </c>
      <c r="I50" s="40">
        <v>4</v>
      </c>
      <c r="J50" s="40">
        <v>6</v>
      </c>
      <c r="K50" s="40">
        <v>3</v>
      </c>
      <c r="L50" s="40">
        <v>7</v>
      </c>
      <c r="M50" s="40">
        <v>6</v>
      </c>
      <c r="N50" s="40">
        <v>5</v>
      </c>
      <c r="O50" s="40">
        <v>14</v>
      </c>
      <c r="P50" s="40">
        <v>18</v>
      </c>
      <c r="Q50" s="40">
        <v>11</v>
      </c>
      <c r="R50" s="40">
        <v>1</v>
      </c>
      <c r="S50" s="34">
        <v>9</v>
      </c>
      <c r="T50" s="41">
        <v>88</v>
      </c>
      <c r="U50" s="39">
        <v>40</v>
      </c>
      <c r="V50" s="34">
        <v>48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37</v>
      </c>
      <c r="AB50" s="39">
        <v>9</v>
      </c>
      <c r="AC50" s="42">
        <v>28</v>
      </c>
      <c r="AD50" s="34">
        <v>0</v>
      </c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0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34">
        <v>0</v>
      </c>
      <c r="T51" s="41">
        <v>0</v>
      </c>
      <c r="U51" s="39">
        <v>0</v>
      </c>
      <c r="V51" s="34">
        <v>0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0</v>
      </c>
      <c r="AB51" s="39">
        <v>0</v>
      </c>
      <c r="AC51" s="42">
        <v>0</v>
      </c>
      <c r="AD51" s="34">
        <v>0</v>
      </c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34">
        <v>0</v>
      </c>
      <c r="T52" s="41">
        <v>0</v>
      </c>
      <c r="U52" s="39">
        <v>0</v>
      </c>
      <c r="V52" s="34">
        <v>0</v>
      </c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34">
        <v>0</v>
      </c>
      <c r="T53" s="41">
        <v>0</v>
      </c>
      <c r="U53" s="39">
        <v>0</v>
      </c>
      <c r="V53" s="34">
        <v>0</v>
      </c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232</v>
      </c>
      <c r="C54" s="39">
        <v>1</v>
      </c>
      <c r="D54" s="40">
        <v>1</v>
      </c>
      <c r="E54" s="40">
        <v>0</v>
      </c>
      <c r="F54" s="40">
        <v>0</v>
      </c>
      <c r="G54" s="40">
        <v>0</v>
      </c>
      <c r="H54" s="40">
        <v>2</v>
      </c>
      <c r="I54" s="40">
        <v>3</v>
      </c>
      <c r="J54" s="40">
        <v>2</v>
      </c>
      <c r="K54" s="40">
        <v>5</v>
      </c>
      <c r="L54" s="40">
        <v>9</v>
      </c>
      <c r="M54" s="40">
        <v>13</v>
      </c>
      <c r="N54" s="40">
        <v>16</v>
      </c>
      <c r="O54" s="40">
        <v>22</v>
      </c>
      <c r="P54" s="40">
        <v>37</v>
      </c>
      <c r="Q54" s="40">
        <v>37</v>
      </c>
      <c r="R54" s="40">
        <v>36</v>
      </c>
      <c r="S54" s="34">
        <v>48</v>
      </c>
      <c r="T54" s="41">
        <v>217</v>
      </c>
      <c r="U54" s="39">
        <v>103</v>
      </c>
      <c r="V54" s="34">
        <v>129</v>
      </c>
      <c r="W54" s="38">
        <f t="shared" si="13"/>
        <v>0</v>
      </c>
      <c r="X54" s="39">
        <v>0</v>
      </c>
      <c r="Y54" s="40">
        <v>0</v>
      </c>
      <c r="Z54" s="34">
        <v>0</v>
      </c>
      <c r="AA54" s="45">
        <f t="shared" si="14"/>
        <v>53</v>
      </c>
      <c r="AB54" s="39">
        <v>10</v>
      </c>
      <c r="AC54" s="42">
        <v>43</v>
      </c>
      <c r="AD54" s="34">
        <v>0</v>
      </c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253</v>
      </c>
      <c r="C55" s="39">
        <v>0</v>
      </c>
      <c r="D55" s="40">
        <v>0</v>
      </c>
      <c r="E55" s="40">
        <v>0</v>
      </c>
      <c r="F55" s="40">
        <v>14</v>
      </c>
      <c r="G55" s="40">
        <v>31</v>
      </c>
      <c r="H55" s="40">
        <v>65</v>
      </c>
      <c r="I55" s="40">
        <v>64</v>
      </c>
      <c r="J55" s="40">
        <v>55</v>
      </c>
      <c r="K55" s="40">
        <v>23</v>
      </c>
      <c r="L55" s="40">
        <v>1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253</v>
      </c>
      <c r="U55" s="39">
        <v>0</v>
      </c>
      <c r="V55" s="34">
        <v>253</v>
      </c>
      <c r="W55" s="38">
        <f t="shared" si="13"/>
        <v>0</v>
      </c>
      <c r="X55" s="39">
        <v>0</v>
      </c>
      <c r="Y55" s="40">
        <v>0</v>
      </c>
      <c r="Z55" s="34">
        <v>0</v>
      </c>
      <c r="AA55" s="45">
        <f t="shared" si="14"/>
        <v>146</v>
      </c>
      <c r="AB55" s="39">
        <v>51</v>
      </c>
      <c r="AC55" s="42">
        <v>95</v>
      </c>
      <c r="AD55" s="34">
        <v>0</v>
      </c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63</v>
      </c>
      <c r="C56" s="39">
        <v>5</v>
      </c>
      <c r="D56" s="40">
        <v>18</v>
      </c>
      <c r="E56" s="40">
        <v>29</v>
      </c>
      <c r="F56" s="40">
        <v>10</v>
      </c>
      <c r="G56" s="40">
        <v>1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63</v>
      </c>
      <c r="U56" s="39">
        <v>0</v>
      </c>
      <c r="V56" s="34">
        <v>63</v>
      </c>
      <c r="W56" s="38">
        <f t="shared" si="13"/>
        <v>29</v>
      </c>
      <c r="X56" s="39">
        <v>11</v>
      </c>
      <c r="Y56" s="40">
        <v>18</v>
      </c>
      <c r="Z56" s="34">
        <v>0</v>
      </c>
      <c r="AA56" s="45">
        <f t="shared" si="14"/>
        <v>4</v>
      </c>
      <c r="AB56" s="39">
        <v>0</v>
      </c>
      <c r="AC56" s="42">
        <v>4</v>
      </c>
      <c r="AD56" s="34">
        <v>0</v>
      </c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584</v>
      </c>
      <c r="C57" s="39">
        <v>0</v>
      </c>
      <c r="D57" s="40">
        <v>0</v>
      </c>
      <c r="E57" s="40">
        <v>0</v>
      </c>
      <c r="F57" s="40">
        <v>5</v>
      </c>
      <c r="G57" s="40">
        <v>19</v>
      </c>
      <c r="H57" s="40">
        <v>32</v>
      </c>
      <c r="I57" s="40">
        <v>59</v>
      </c>
      <c r="J57" s="40">
        <v>61</v>
      </c>
      <c r="K57" s="40">
        <v>64</v>
      </c>
      <c r="L57" s="40">
        <v>65</v>
      </c>
      <c r="M57" s="40">
        <v>83</v>
      </c>
      <c r="N57" s="40">
        <v>47</v>
      </c>
      <c r="O57" s="40">
        <v>64</v>
      </c>
      <c r="P57" s="40">
        <v>39</v>
      </c>
      <c r="Q57" s="40">
        <v>25</v>
      </c>
      <c r="R57" s="40">
        <v>11</v>
      </c>
      <c r="S57" s="34">
        <v>10</v>
      </c>
      <c r="T57" s="41">
        <v>584</v>
      </c>
      <c r="U57" s="39">
        <v>0</v>
      </c>
      <c r="V57" s="34">
        <v>584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217</v>
      </c>
      <c r="AB57" s="39">
        <v>48</v>
      </c>
      <c r="AC57" s="42">
        <v>169</v>
      </c>
      <c r="AD57" s="34">
        <v>0</v>
      </c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240</v>
      </c>
      <c r="C58" s="39">
        <v>8</v>
      </c>
      <c r="D58" s="40">
        <v>1</v>
      </c>
      <c r="E58" s="40">
        <v>1</v>
      </c>
      <c r="F58" s="40">
        <v>1</v>
      </c>
      <c r="G58" s="40">
        <v>0</v>
      </c>
      <c r="H58" s="40">
        <v>4</v>
      </c>
      <c r="I58" s="40">
        <v>7</v>
      </c>
      <c r="J58" s="40">
        <v>8</v>
      </c>
      <c r="K58" s="40">
        <v>14</v>
      </c>
      <c r="L58" s="40">
        <v>12</v>
      </c>
      <c r="M58" s="40">
        <v>24</v>
      </c>
      <c r="N58" s="40">
        <v>18</v>
      </c>
      <c r="O58" s="40">
        <v>27</v>
      </c>
      <c r="P58" s="40">
        <v>26</v>
      </c>
      <c r="Q58" s="40">
        <v>33</v>
      </c>
      <c r="R58" s="40">
        <v>27</v>
      </c>
      <c r="S58" s="34">
        <v>29</v>
      </c>
      <c r="T58" s="41">
        <v>240</v>
      </c>
      <c r="U58" s="39">
        <v>118</v>
      </c>
      <c r="V58" s="34">
        <v>122</v>
      </c>
      <c r="W58" s="38">
        <f t="shared" si="13"/>
        <v>7</v>
      </c>
      <c r="X58" s="39">
        <v>2</v>
      </c>
      <c r="Y58" s="40">
        <v>5</v>
      </c>
      <c r="Z58" s="34">
        <v>0</v>
      </c>
      <c r="AA58" s="45">
        <f t="shared" si="14"/>
        <v>123</v>
      </c>
      <c r="AB58" s="39">
        <v>26</v>
      </c>
      <c r="AC58" s="42">
        <v>97</v>
      </c>
      <c r="AD58" s="34">
        <v>0</v>
      </c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180</v>
      </c>
      <c r="C59" s="39">
        <v>14</v>
      </c>
      <c r="D59" s="40">
        <v>34</v>
      </c>
      <c r="E59" s="40">
        <v>17</v>
      </c>
      <c r="F59" s="40">
        <v>8</v>
      </c>
      <c r="G59" s="40">
        <v>2</v>
      </c>
      <c r="H59" s="40">
        <v>6</v>
      </c>
      <c r="I59" s="40">
        <v>3</v>
      </c>
      <c r="J59" s="40">
        <v>4</v>
      </c>
      <c r="K59" s="40">
        <v>4</v>
      </c>
      <c r="L59" s="40">
        <v>6</v>
      </c>
      <c r="M59" s="40">
        <v>6</v>
      </c>
      <c r="N59" s="40">
        <v>10</v>
      </c>
      <c r="O59" s="40">
        <v>11</v>
      </c>
      <c r="P59" s="40">
        <v>15</v>
      </c>
      <c r="Q59" s="40">
        <v>16</v>
      </c>
      <c r="R59" s="40">
        <v>11</v>
      </c>
      <c r="S59" s="34">
        <v>13</v>
      </c>
      <c r="T59" s="41">
        <v>180</v>
      </c>
      <c r="U59" s="39">
        <v>80</v>
      </c>
      <c r="V59" s="34">
        <v>100</v>
      </c>
      <c r="W59" s="38">
        <f t="shared" si="13"/>
        <v>24</v>
      </c>
      <c r="X59" s="39">
        <v>4</v>
      </c>
      <c r="Y59" s="40">
        <v>20</v>
      </c>
      <c r="Z59" s="34">
        <v>0</v>
      </c>
      <c r="AA59" s="45">
        <f t="shared" si="14"/>
        <v>49</v>
      </c>
      <c r="AB59" s="39">
        <v>14</v>
      </c>
      <c r="AC59" s="42">
        <v>35</v>
      </c>
      <c r="AD59" s="34">
        <v>0</v>
      </c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201</v>
      </c>
      <c r="C60" s="39">
        <v>68</v>
      </c>
      <c r="D60" s="40">
        <v>55</v>
      </c>
      <c r="E60" s="40">
        <v>76</v>
      </c>
      <c r="F60" s="40">
        <v>2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201</v>
      </c>
      <c r="U60" s="39">
        <v>111</v>
      </c>
      <c r="V60" s="34">
        <v>90</v>
      </c>
      <c r="W60" s="38">
        <f t="shared" si="13"/>
        <v>87</v>
      </c>
      <c r="X60" s="39">
        <v>18</v>
      </c>
      <c r="Y60" s="40">
        <v>69</v>
      </c>
      <c r="Z60" s="34">
        <v>0</v>
      </c>
      <c r="AA60" s="45">
        <f t="shared" si="14"/>
        <v>1</v>
      </c>
      <c r="AB60" s="39">
        <v>0</v>
      </c>
      <c r="AC60" s="42">
        <v>1</v>
      </c>
      <c r="AD60" s="34">
        <v>0</v>
      </c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676</v>
      </c>
      <c r="C61" s="39">
        <v>0</v>
      </c>
      <c r="D61" s="40">
        <v>0</v>
      </c>
      <c r="E61" s="40">
        <v>2</v>
      </c>
      <c r="F61" s="40">
        <v>32</v>
      </c>
      <c r="G61" s="40">
        <v>23</v>
      </c>
      <c r="H61" s="40">
        <v>33</v>
      </c>
      <c r="I61" s="40">
        <v>19</v>
      </c>
      <c r="J61" s="40">
        <v>32</v>
      </c>
      <c r="K61" s="40">
        <v>32</v>
      </c>
      <c r="L61" s="40">
        <v>39</v>
      </c>
      <c r="M61" s="40">
        <v>38</v>
      </c>
      <c r="N61" s="40">
        <v>83</v>
      </c>
      <c r="O61" s="40">
        <v>78</v>
      </c>
      <c r="P61" s="40">
        <v>93</v>
      </c>
      <c r="Q61" s="40">
        <v>68</v>
      </c>
      <c r="R61" s="40">
        <v>52</v>
      </c>
      <c r="S61" s="34">
        <v>52</v>
      </c>
      <c r="T61" s="41">
        <v>676</v>
      </c>
      <c r="U61" s="39">
        <v>288</v>
      </c>
      <c r="V61" s="34">
        <v>388</v>
      </c>
      <c r="W61" s="38">
        <f>SUM(X61+Y61+Z61)</f>
        <v>0</v>
      </c>
      <c r="X61" s="39"/>
      <c r="Y61" s="40"/>
      <c r="Z61" s="34"/>
      <c r="AA61" s="45">
        <f t="shared" si="14"/>
        <v>223</v>
      </c>
      <c r="AB61" s="39">
        <v>41</v>
      </c>
      <c r="AC61" s="42">
        <v>182</v>
      </c>
      <c r="AD61" s="34">
        <v>0</v>
      </c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34">
        <v>0</v>
      </c>
      <c r="T62" s="41">
        <v>0</v>
      </c>
      <c r="U62" s="39">
        <v>0</v>
      </c>
      <c r="V62" s="34">
        <v>0</v>
      </c>
      <c r="W62" s="38">
        <f t="shared" si="13"/>
        <v>0</v>
      </c>
      <c r="X62" s="39"/>
      <c r="Y62" s="40"/>
      <c r="Z62" s="34"/>
      <c r="AA62" s="45">
        <f t="shared" si="14"/>
        <v>0</v>
      </c>
      <c r="AB62" s="39">
        <v>0</v>
      </c>
      <c r="AC62" s="42">
        <v>0</v>
      </c>
      <c r="AD62" s="34">
        <v>0</v>
      </c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360</v>
      </c>
      <c r="C63" s="39">
        <v>0</v>
      </c>
      <c r="D63" s="40">
        <v>0</v>
      </c>
      <c r="E63" s="40">
        <v>0</v>
      </c>
      <c r="F63" s="40">
        <v>3</v>
      </c>
      <c r="G63" s="40">
        <v>1</v>
      </c>
      <c r="H63" s="40">
        <v>8</v>
      </c>
      <c r="I63" s="40">
        <v>6</v>
      </c>
      <c r="J63" s="40">
        <v>9</v>
      </c>
      <c r="K63" s="40">
        <v>8</v>
      </c>
      <c r="L63" s="40">
        <v>13</v>
      </c>
      <c r="M63" s="40">
        <v>19</v>
      </c>
      <c r="N63" s="40">
        <v>23</v>
      </c>
      <c r="O63" s="40">
        <v>27</v>
      </c>
      <c r="P63" s="40">
        <v>50</v>
      </c>
      <c r="Q63" s="40">
        <v>69</v>
      </c>
      <c r="R63" s="40">
        <v>51</v>
      </c>
      <c r="S63" s="34">
        <v>73</v>
      </c>
      <c r="T63" s="41">
        <v>360</v>
      </c>
      <c r="U63" s="39">
        <v>309</v>
      </c>
      <c r="V63" s="34">
        <v>51</v>
      </c>
      <c r="W63" s="38">
        <f t="shared" si="13"/>
        <v>0</v>
      </c>
      <c r="X63" s="39"/>
      <c r="Y63" s="40"/>
      <c r="Z63" s="34"/>
      <c r="AA63" s="45">
        <f t="shared" si="14"/>
        <v>170</v>
      </c>
      <c r="AB63" s="39">
        <v>35</v>
      </c>
      <c r="AC63" s="42">
        <v>135</v>
      </c>
      <c r="AD63" s="34">
        <v>0</v>
      </c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34">
        <v>0</v>
      </c>
      <c r="T64" s="41">
        <v>0</v>
      </c>
      <c r="U64" s="39">
        <v>0</v>
      </c>
      <c r="V64" s="34">
        <v>0</v>
      </c>
      <c r="W64" s="38">
        <f t="shared" si="13"/>
        <v>0</v>
      </c>
      <c r="X64" s="39"/>
      <c r="Y64" s="40"/>
      <c r="Z64" s="34"/>
      <c r="AA64" s="45">
        <f t="shared" si="14"/>
        <v>0</v>
      </c>
      <c r="AB64" s="39">
        <v>0</v>
      </c>
      <c r="AC64" s="42">
        <v>0</v>
      </c>
      <c r="AD64" s="34">
        <v>0</v>
      </c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12</v>
      </c>
      <c r="C65" s="39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1</v>
      </c>
      <c r="N65" s="40">
        <v>0</v>
      </c>
      <c r="O65" s="40">
        <v>3</v>
      </c>
      <c r="P65" s="40">
        <v>1</v>
      </c>
      <c r="Q65" s="40">
        <v>3</v>
      </c>
      <c r="R65" s="40">
        <v>1</v>
      </c>
      <c r="S65" s="34">
        <v>3</v>
      </c>
      <c r="T65" s="41">
        <v>12</v>
      </c>
      <c r="U65" s="39">
        <v>7</v>
      </c>
      <c r="V65" s="34">
        <v>5</v>
      </c>
      <c r="W65" s="38">
        <f t="shared" si="13"/>
        <v>0</v>
      </c>
      <c r="X65" s="39"/>
      <c r="Y65" s="40"/>
      <c r="Z65" s="34"/>
      <c r="AA65" s="45">
        <f t="shared" si="14"/>
        <v>6</v>
      </c>
      <c r="AB65" s="39">
        <v>1</v>
      </c>
      <c r="AC65" s="42">
        <v>5</v>
      </c>
      <c r="AD65" s="34">
        <v>0</v>
      </c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/>
      <c r="Y66" s="40"/>
      <c r="Z66" s="34"/>
      <c r="AA66" s="45">
        <f t="shared" si="14"/>
        <v>0</v>
      </c>
      <c r="AB66" s="39"/>
      <c r="AC66" s="42"/>
      <c r="AD66" s="34"/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/>
      <c r="Y67" s="40"/>
      <c r="Z67" s="34"/>
      <c r="AA67" s="45">
        <f t="shared" si="14"/>
        <v>0</v>
      </c>
      <c r="AB67" s="39"/>
      <c r="AC67" s="42"/>
      <c r="AD67" s="34"/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/>
      <c r="Y68" s="40"/>
      <c r="Z68" s="34"/>
      <c r="AA68" s="45">
        <f t="shared" si="14"/>
        <v>0</v>
      </c>
      <c r="AB68" s="39"/>
      <c r="AC68" s="42"/>
      <c r="AD68" s="34"/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/>
      <c r="Y69" s="40"/>
      <c r="Z69" s="34"/>
      <c r="AA69" s="54">
        <f t="shared" si="14"/>
        <v>0</v>
      </c>
      <c r="AB69" s="39"/>
      <c r="AC69" s="42"/>
      <c r="AD69" s="34"/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2" t="s">
        <v>98</v>
      </c>
      <c r="B70" s="233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/>
      <c r="Y70" s="57"/>
      <c r="Z70" s="58"/>
      <c r="AA70" s="62">
        <f t="shared" si="14"/>
        <v>0</v>
      </c>
      <c r="AB70" s="56"/>
      <c r="AC70" s="63"/>
      <c r="AD70" s="58"/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411" t="s">
        <v>99</v>
      </c>
      <c r="B71" s="378">
        <f t="shared" ref="B71:AA71" si="15">SUM(B11:B70)</f>
        <v>6208</v>
      </c>
      <c r="C71" s="66">
        <f>SUM(C11:C70)</f>
        <v>379</v>
      </c>
      <c r="D71" s="67">
        <f t="shared" si="15"/>
        <v>289</v>
      </c>
      <c r="E71" s="67">
        <f t="shared" si="15"/>
        <v>266</v>
      </c>
      <c r="F71" s="67">
        <f t="shared" si="15"/>
        <v>189</v>
      </c>
      <c r="G71" s="67">
        <f t="shared" si="15"/>
        <v>145</v>
      </c>
      <c r="H71" s="67">
        <f t="shared" si="15"/>
        <v>271</v>
      </c>
      <c r="I71" s="67">
        <f t="shared" si="15"/>
        <v>298</v>
      </c>
      <c r="J71" s="67">
        <f t="shared" si="15"/>
        <v>312</v>
      </c>
      <c r="K71" s="67">
        <f t="shared" si="15"/>
        <v>313</v>
      </c>
      <c r="L71" s="67">
        <f t="shared" si="15"/>
        <v>343</v>
      </c>
      <c r="M71" s="67">
        <f t="shared" si="15"/>
        <v>392</v>
      </c>
      <c r="N71" s="67">
        <f t="shared" si="15"/>
        <v>477</v>
      </c>
      <c r="O71" s="67">
        <f t="shared" si="15"/>
        <v>519</v>
      </c>
      <c r="P71" s="67">
        <f t="shared" si="15"/>
        <v>590</v>
      </c>
      <c r="Q71" s="67">
        <f t="shared" si="15"/>
        <v>544</v>
      </c>
      <c r="R71" s="67">
        <f t="shared" si="15"/>
        <v>383</v>
      </c>
      <c r="S71" s="68">
        <f t="shared" si="15"/>
        <v>498</v>
      </c>
      <c r="T71" s="69">
        <f t="shared" si="15"/>
        <v>6193</v>
      </c>
      <c r="U71" s="70">
        <f t="shared" si="15"/>
        <v>2396</v>
      </c>
      <c r="V71" s="68">
        <f t="shared" si="15"/>
        <v>3812</v>
      </c>
      <c r="W71" s="70">
        <f t="shared" si="15"/>
        <v>365</v>
      </c>
      <c r="X71" s="70">
        <f t="shared" si="15"/>
        <v>141</v>
      </c>
      <c r="Y71" s="67">
        <f t="shared" si="15"/>
        <v>224</v>
      </c>
      <c r="Z71" s="69">
        <f t="shared" si="15"/>
        <v>0</v>
      </c>
      <c r="AA71" s="71">
        <f t="shared" si="15"/>
        <v>1968</v>
      </c>
      <c r="AB71" s="70">
        <f>SUM(AB11:AB70)</f>
        <v>490</v>
      </c>
      <c r="AC71" s="67">
        <f>SUM(AC11:AC70)</f>
        <v>1476</v>
      </c>
      <c r="AD71" s="68">
        <f>SUM(AD11:AD70)</f>
        <v>2</v>
      </c>
      <c r="AE71" s="72">
        <f>SUM(AE11:AE70)</f>
        <v>0</v>
      </c>
      <c r="AF71" s="73">
        <f>SUM(AF11:AF70)</f>
        <v>0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4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985" t="s">
        <v>3</v>
      </c>
      <c r="B73" s="990" t="s">
        <v>101</v>
      </c>
      <c r="C73" s="927"/>
      <c r="D73" s="927"/>
      <c r="E73" s="928"/>
      <c r="F73" s="990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991" t="s">
        <v>104</v>
      </c>
      <c r="O73" s="933"/>
      <c r="P73" s="934"/>
      <c r="Q73" s="979" t="s">
        <v>105</v>
      </c>
      <c r="R73" s="917"/>
      <c r="S73" s="979" t="s">
        <v>106</v>
      </c>
      <c r="T73" s="917"/>
      <c r="U73" s="979" t="s">
        <v>107</v>
      </c>
      <c r="V73" s="917"/>
      <c r="W73" s="985" t="s">
        <v>108</v>
      </c>
      <c r="X73" s="979" t="s">
        <v>109</v>
      </c>
      <c r="Y73" s="917"/>
      <c r="Z73" s="979" t="s">
        <v>110</v>
      </c>
      <c r="AA73" s="917"/>
      <c r="AB73" s="979" t="s">
        <v>111</v>
      </c>
      <c r="AC73" s="917"/>
      <c r="AD73" s="985" t="s">
        <v>112</v>
      </c>
      <c r="AE73" s="992" t="s">
        <v>113</v>
      </c>
      <c r="AF73" s="939"/>
      <c r="AG73" s="993" t="s">
        <v>114</v>
      </c>
      <c r="AH73" s="993"/>
      <c r="AI73" s="993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989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989"/>
      <c r="X74" s="912"/>
      <c r="Y74" s="921"/>
      <c r="Z74" s="912"/>
      <c r="AA74" s="921"/>
      <c r="AB74" s="912"/>
      <c r="AC74" s="921"/>
      <c r="AD74" s="989"/>
      <c r="AE74" s="940"/>
      <c r="AF74" s="941"/>
      <c r="AG74" s="993"/>
      <c r="AH74" s="993"/>
      <c r="AI74" s="993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64" t="s">
        <v>32</v>
      </c>
      <c r="C75" s="379" t="s">
        <v>33</v>
      </c>
      <c r="D75" s="380" t="s">
        <v>115</v>
      </c>
      <c r="E75" s="381" t="s">
        <v>36</v>
      </c>
      <c r="F75" s="382" t="s">
        <v>32</v>
      </c>
      <c r="G75" s="379" t="s">
        <v>33</v>
      </c>
      <c r="H75" s="380" t="s">
        <v>115</v>
      </c>
      <c r="I75" s="381" t="s">
        <v>36</v>
      </c>
      <c r="J75" s="364" t="s">
        <v>32</v>
      </c>
      <c r="K75" s="379" t="s">
        <v>33</v>
      </c>
      <c r="L75" s="380" t="s">
        <v>115</v>
      </c>
      <c r="M75" s="380" t="s">
        <v>36</v>
      </c>
      <c r="N75" s="328" t="s">
        <v>32</v>
      </c>
      <c r="O75" s="347" t="s">
        <v>11</v>
      </c>
      <c r="P75" s="365" t="s">
        <v>116</v>
      </c>
      <c r="Q75" s="368" t="s">
        <v>37</v>
      </c>
      <c r="R75" s="371" t="s">
        <v>38</v>
      </c>
      <c r="S75" s="368" t="s">
        <v>37</v>
      </c>
      <c r="T75" s="371" t="s">
        <v>38</v>
      </c>
      <c r="U75" s="368" t="s">
        <v>117</v>
      </c>
      <c r="V75" s="371" t="s">
        <v>118</v>
      </c>
      <c r="W75" s="920"/>
      <c r="X75" s="368" t="s">
        <v>37</v>
      </c>
      <c r="Y75" s="371" t="s">
        <v>38</v>
      </c>
      <c r="Z75" s="383" t="s">
        <v>119</v>
      </c>
      <c r="AA75" s="383" t="s">
        <v>120</v>
      </c>
      <c r="AB75" s="363" t="s">
        <v>121</v>
      </c>
      <c r="AC75" s="363" t="s">
        <v>122</v>
      </c>
      <c r="AD75" s="920"/>
      <c r="AE75" s="384" t="s">
        <v>11</v>
      </c>
      <c r="AF75" s="413" t="s">
        <v>116</v>
      </c>
      <c r="AG75" s="385" t="s">
        <v>123</v>
      </c>
      <c r="AH75" s="386" t="s">
        <v>124</v>
      </c>
      <c r="AI75" s="414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329">
        <f>SUM(C76:E76)</f>
        <v>0</v>
      </c>
      <c r="C76" s="333"/>
      <c r="D76" s="415"/>
      <c r="E76" s="415"/>
      <c r="F76" s="329">
        <f>SUM(G76:I76)</f>
        <v>0</v>
      </c>
      <c r="G76" s="333"/>
      <c r="H76" s="415"/>
      <c r="I76" s="415"/>
      <c r="J76" s="329">
        <f>SUM(K76:M76)</f>
        <v>23</v>
      </c>
      <c r="K76" s="333">
        <v>18</v>
      </c>
      <c r="L76" s="415">
        <v>5</v>
      </c>
      <c r="M76" s="335"/>
      <c r="N76" s="387">
        <f>SUM(O76:P76)</f>
        <v>35</v>
      </c>
      <c r="O76" s="99">
        <v>35</v>
      </c>
      <c r="P76" s="100"/>
      <c r="Q76" s="33"/>
      <c r="R76" s="34">
        <v>3</v>
      </c>
      <c r="S76" s="373">
        <v>10</v>
      </c>
      <c r="T76" s="388">
        <v>0</v>
      </c>
      <c r="U76" s="389">
        <v>10</v>
      </c>
      <c r="V76" s="388">
        <v>14</v>
      </c>
      <c r="W76" s="101">
        <v>152</v>
      </c>
      <c r="X76" s="33">
        <v>0</v>
      </c>
      <c r="Y76" s="34">
        <v>0</v>
      </c>
      <c r="Z76" s="30"/>
      <c r="AA76" s="30"/>
      <c r="AB76" s="30"/>
      <c r="AC76" s="30"/>
      <c r="AD76" s="30"/>
      <c r="AE76" s="102"/>
      <c r="AF76" s="103"/>
      <c r="AG76" s="373"/>
      <c r="AH76" s="374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54</v>
      </c>
      <c r="K77" s="105">
        <v>43</v>
      </c>
      <c r="L77" s="106">
        <v>11</v>
      </c>
      <c r="M77" s="107"/>
      <c r="N77" s="108">
        <f t="shared" ref="N77:N135" si="17">SUM(O77:P77)</f>
        <v>62</v>
      </c>
      <c r="O77" s="109"/>
      <c r="P77" s="110">
        <v>62</v>
      </c>
      <c r="Q77" s="33"/>
      <c r="R77" s="34">
        <v>25</v>
      </c>
      <c r="S77" s="39">
        <v>0</v>
      </c>
      <c r="T77" s="34">
        <v>46</v>
      </c>
      <c r="U77" s="42">
        <v>29</v>
      </c>
      <c r="V77" s="34">
        <v>35</v>
      </c>
      <c r="W77" s="101">
        <v>993</v>
      </c>
      <c r="X77" s="33">
        <v>0</v>
      </c>
      <c r="Y77" s="34">
        <v>20</v>
      </c>
      <c r="Z77" s="30"/>
      <c r="AA77" s="30"/>
      <c r="AB77" s="30"/>
      <c r="AC77" s="30"/>
      <c r="AD77" s="30"/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/>
      <c r="L78" s="40"/>
      <c r="M78" s="111"/>
      <c r="N78" s="108">
        <f t="shared" si="17"/>
        <v>0</v>
      </c>
      <c r="O78" s="42"/>
      <c r="P78" s="101"/>
      <c r="Q78" s="33"/>
      <c r="R78" s="34"/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/>
      <c r="AA78" s="30"/>
      <c r="AB78" s="30"/>
      <c r="AC78" s="30"/>
      <c r="AD78" s="30"/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/>
      <c r="L79" s="40"/>
      <c r="M79" s="111"/>
      <c r="N79" s="108">
        <f t="shared" si="17"/>
        <v>0</v>
      </c>
      <c r="O79" s="42"/>
      <c r="P79" s="101"/>
      <c r="Q79" s="33"/>
      <c r="R79" s="34"/>
      <c r="S79" s="39">
        <v>0</v>
      </c>
      <c r="T79" s="34">
        <v>0</v>
      </c>
      <c r="U79" s="42">
        <v>2</v>
      </c>
      <c r="V79" s="34">
        <v>6</v>
      </c>
      <c r="W79" s="101">
        <v>1</v>
      </c>
      <c r="X79" s="33">
        <v>0</v>
      </c>
      <c r="Y79" s="34">
        <v>0</v>
      </c>
      <c r="Z79" s="30"/>
      <c r="AA79" s="30"/>
      <c r="AB79" s="30"/>
      <c r="AC79" s="30"/>
      <c r="AD79" s="30"/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7</v>
      </c>
      <c r="K80" s="39">
        <v>5</v>
      </c>
      <c r="L80" s="40">
        <v>2</v>
      </c>
      <c r="M80" s="111"/>
      <c r="N80" s="108">
        <f t="shared" si="17"/>
        <v>7</v>
      </c>
      <c r="O80" s="42"/>
      <c r="P80" s="101">
        <v>7</v>
      </c>
      <c r="Q80" s="33"/>
      <c r="R80" s="34">
        <v>6</v>
      </c>
      <c r="S80" s="39">
        <v>0</v>
      </c>
      <c r="T80" s="34">
        <v>6</v>
      </c>
      <c r="U80" s="42">
        <v>1</v>
      </c>
      <c r="V80" s="34">
        <v>5</v>
      </c>
      <c r="W80" s="101">
        <v>2</v>
      </c>
      <c r="X80" s="33">
        <v>0</v>
      </c>
      <c r="Y80" s="34">
        <v>3</v>
      </c>
      <c r="Z80" s="30"/>
      <c r="AA80" s="30"/>
      <c r="AB80" s="30"/>
      <c r="AC80" s="30"/>
      <c r="AD80" s="30"/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15</v>
      </c>
      <c r="K81" s="39">
        <v>10</v>
      </c>
      <c r="L81" s="40">
        <v>5</v>
      </c>
      <c r="M81" s="111"/>
      <c r="N81" s="108">
        <f t="shared" si="17"/>
        <v>15</v>
      </c>
      <c r="O81" s="42">
        <v>15</v>
      </c>
      <c r="P81" s="101"/>
      <c r="Q81" s="33"/>
      <c r="R81" s="34">
        <v>2</v>
      </c>
      <c r="S81" s="39">
        <v>1</v>
      </c>
      <c r="T81" s="34">
        <v>0</v>
      </c>
      <c r="U81" s="42">
        <v>0</v>
      </c>
      <c r="V81" s="34">
        <v>0</v>
      </c>
      <c r="W81" s="101">
        <v>35</v>
      </c>
      <c r="X81" s="33">
        <v>0</v>
      </c>
      <c r="Y81" s="34">
        <v>0</v>
      </c>
      <c r="Z81" s="30"/>
      <c r="AA81" s="30"/>
      <c r="AB81" s="30"/>
      <c r="AC81" s="30"/>
      <c r="AD81" s="30"/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21</v>
      </c>
      <c r="K82" s="39">
        <v>16</v>
      </c>
      <c r="L82" s="40">
        <v>5</v>
      </c>
      <c r="M82" s="111"/>
      <c r="N82" s="108">
        <f t="shared" si="17"/>
        <v>21</v>
      </c>
      <c r="O82" s="42"/>
      <c r="P82" s="101">
        <v>21</v>
      </c>
      <c r="Q82" s="33"/>
      <c r="R82" s="34"/>
      <c r="S82" s="39">
        <v>0</v>
      </c>
      <c r="T82" s="34">
        <v>17</v>
      </c>
      <c r="U82" s="42">
        <v>11</v>
      </c>
      <c r="V82" s="34">
        <v>43</v>
      </c>
      <c r="W82" s="101">
        <v>399</v>
      </c>
      <c r="X82" s="33">
        <v>0</v>
      </c>
      <c r="Y82" s="34">
        <v>9</v>
      </c>
      <c r="Z82" s="30"/>
      <c r="AA82" s="30"/>
      <c r="AB82" s="30"/>
      <c r="AC82" s="30"/>
      <c r="AD82" s="30"/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/>
      <c r="L83" s="40"/>
      <c r="M83" s="111"/>
      <c r="N83" s="108">
        <f t="shared" si="17"/>
        <v>0</v>
      </c>
      <c r="O83" s="42"/>
      <c r="P83" s="101"/>
      <c r="Q83" s="33"/>
      <c r="R83" s="34"/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/>
      <c r="AA83" s="30"/>
      <c r="AB83" s="30"/>
      <c r="AC83" s="30"/>
      <c r="AD83" s="30"/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9</v>
      </c>
      <c r="K84" s="39">
        <v>7</v>
      </c>
      <c r="L84" s="40">
        <v>2</v>
      </c>
      <c r="M84" s="111"/>
      <c r="N84" s="108">
        <f t="shared" si="17"/>
        <v>9</v>
      </c>
      <c r="O84" s="42"/>
      <c r="P84" s="101">
        <v>9</v>
      </c>
      <c r="Q84" s="33"/>
      <c r="R84" s="34">
        <v>4</v>
      </c>
      <c r="S84" s="39">
        <v>0</v>
      </c>
      <c r="T84" s="34">
        <v>7</v>
      </c>
      <c r="U84" s="42">
        <v>2</v>
      </c>
      <c r="V84" s="34">
        <v>6</v>
      </c>
      <c r="W84" s="101">
        <v>25</v>
      </c>
      <c r="X84" s="33">
        <v>0</v>
      </c>
      <c r="Y84" s="34">
        <v>1</v>
      </c>
      <c r="Z84" s="30"/>
      <c r="AA84" s="30"/>
      <c r="AB84" s="30"/>
      <c r="AC84" s="30"/>
      <c r="AD84" s="30"/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/>
      <c r="L85" s="40"/>
      <c r="M85" s="111"/>
      <c r="N85" s="108">
        <f t="shared" si="17"/>
        <v>0</v>
      </c>
      <c r="O85" s="42"/>
      <c r="P85" s="101"/>
      <c r="Q85" s="33"/>
      <c r="R85" s="34"/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/>
      <c r="AA85" s="30"/>
      <c r="AB85" s="30"/>
      <c r="AC85" s="30"/>
      <c r="AD85" s="30"/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27</v>
      </c>
      <c r="K86" s="39">
        <v>21</v>
      </c>
      <c r="L86" s="40">
        <v>6</v>
      </c>
      <c r="M86" s="111"/>
      <c r="N86" s="108">
        <f t="shared" si="17"/>
        <v>31</v>
      </c>
      <c r="O86" s="42"/>
      <c r="P86" s="101">
        <v>31</v>
      </c>
      <c r="Q86" s="33"/>
      <c r="R86" s="34">
        <v>5</v>
      </c>
      <c r="S86" s="39">
        <v>0</v>
      </c>
      <c r="T86" s="34">
        <v>15</v>
      </c>
      <c r="U86" s="42">
        <v>6</v>
      </c>
      <c r="V86" s="34">
        <v>10</v>
      </c>
      <c r="W86" s="101">
        <v>2</v>
      </c>
      <c r="X86" s="33">
        <v>0</v>
      </c>
      <c r="Y86" s="34">
        <v>10</v>
      </c>
      <c r="Z86" s="30"/>
      <c r="AA86" s="30"/>
      <c r="AB86" s="30"/>
      <c r="AC86" s="30"/>
      <c r="AD86" s="30"/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/>
      <c r="L87" s="40"/>
      <c r="M87" s="111"/>
      <c r="N87" s="108">
        <f t="shared" si="17"/>
        <v>0</v>
      </c>
      <c r="O87" s="42"/>
      <c r="P87" s="101"/>
      <c r="Q87" s="33"/>
      <c r="R87" s="34"/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/>
      <c r="AA87" s="30"/>
      <c r="AB87" s="30"/>
      <c r="AC87" s="30"/>
      <c r="AD87" s="30"/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/>
      <c r="L88" s="40"/>
      <c r="M88" s="111"/>
      <c r="N88" s="108">
        <f t="shared" si="17"/>
        <v>0</v>
      </c>
      <c r="O88" s="42"/>
      <c r="P88" s="101"/>
      <c r="Q88" s="33"/>
      <c r="R88" s="34"/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/>
      <c r="AA88" s="30"/>
      <c r="AB88" s="30"/>
      <c r="AC88" s="30"/>
      <c r="AD88" s="30"/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/>
      <c r="L89" s="40"/>
      <c r="M89" s="111"/>
      <c r="N89" s="108">
        <f t="shared" si="17"/>
        <v>0</v>
      </c>
      <c r="O89" s="42"/>
      <c r="P89" s="101"/>
      <c r="Q89" s="33"/>
      <c r="R89" s="34"/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/>
      <c r="AA89" s="30"/>
      <c r="AB89" s="30"/>
      <c r="AC89" s="30"/>
      <c r="AD89" s="30"/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/>
      <c r="L90" s="40"/>
      <c r="M90" s="111"/>
      <c r="N90" s="108">
        <f t="shared" si="17"/>
        <v>0</v>
      </c>
      <c r="O90" s="42"/>
      <c r="P90" s="101"/>
      <c r="Q90" s="33"/>
      <c r="R90" s="34"/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/>
      <c r="AA90" s="30"/>
      <c r="AB90" s="30"/>
      <c r="AC90" s="30"/>
      <c r="AD90" s="30"/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/>
      <c r="L91" s="40"/>
      <c r="M91" s="111"/>
      <c r="N91" s="108">
        <f t="shared" si="17"/>
        <v>0</v>
      </c>
      <c r="O91" s="42"/>
      <c r="P91" s="101"/>
      <c r="Q91" s="33"/>
      <c r="R91" s="34"/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2</v>
      </c>
      <c r="Z91" s="30"/>
      <c r="AA91" s="30"/>
      <c r="AB91" s="30"/>
      <c r="AC91" s="30"/>
      <c r="AD91" s="30"/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/>
      <c r="L92" s="40"/>
      <c r="M92" s="111"/>
      <c r="N92" s="108">
        <f t="shared" si="17"/>
        <v>0</v>
      </c>
      <c r="O92" s="42"/>
      <c r="P92" s="101"/>
      <c r="Q92" s="33"/>
      <c r="R92" s="34"/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/>
      <c r="AA92" s="30"/>
      <c r="AB92" s="30"/>
      <c r="AC92" s="30"/>
      <c r="AD92" s="30"/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/>
      <c r="L93" s="40"/>
      <c r="M93" s="111"/>
      <c r="N93" s="108">
        <f t="shared" si="17"/>
        <v>0</v>
      </c>
      <c r="O93" s="42"/>
      <c r="P93" s="101"/>
      <c r="Q93" s="33"/>
      <c r="R93" s="34"/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/>
      <c r="AA93" s="30"/>
      <c r="AB93" s="30"/>
      <c r="AC93" s="30"/>
      <c r="AD93" s="30"/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/>
      <c r="L94" s="40"/>
      <c r="M94" s="111"/>
      <c r="N94" s="108">
        <f t="shared" si="17"/>
        <v>0</v>
      </c>
      <c r="O94" s="42"/>
      <c r="P94" s="101"/>
      <c r="Q94" s="33"/>
      <c r="R94" s="34"/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/>
      <c r="AA94" s="30"/>
      <c r="AB94" s="30"/>
      <c r="AC94" s="30"/>
      <c r="AD94" s="30"/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/>
      <c r="L95" s="40"/>
      <c r="M95" s="111"/>
      <c r="N95" s="108">
        <f t="shared" si="17"/>
        <v>0</v>
      </c>
      <c r="O95" s="42"/>
      <c r="P95" s="101"/>
      <c r="Q95" s="33"/>
      <c r="R95" s="34"/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/>
      <c r="AA95" s="30"/>
      <c r="AB95" s="30"/>
      <c r="AC95" s="30"/>
      <c r="AD95" s="30"/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28</v>
      </c>
      <c r="K96" s="39">
        <v>23</v>
      </c>
      <c r="L96" s="40">
        <v>5</v>
      </c>
      <c r="M96" s="111"/>
      <c r="N96" s="108">
        <f t="shared" si="17"/>
        <v>28</v>
      </c>
      <c r="O96" s="42">
        <v>1</v>
      </c>
      <c r="P96" s="101">
        <v>27</v>
      </c>
      <c r="Q96" s="33">
        <v>1</v>
      </c>
      <c r="R96" s="34">
        <v>6</v>
      </c>
      <c r="S96" s="39">
        <v>4</v>
      </c>
      <c r="T96" s="34">
        <v>17</v>
      </c>
      <c r="U96" s="42">
        <v>12</v>
      </c>
      <c r="V96" s="34">
        <v>4</v>
      </c>
      <c r="W96" s="101">
        <v>0</v>
      </c>
      <c r="X96" s="33">
        <v>0</v>
      </c>
      <c r="Y96" s="34">
        <v>0</v>
      </c>
      <c r="Z96" s="30"/>
      <c r="AA96" s="30"/>
      <c r="AB96" s="30"/>
      <c r="AC96" s="30"/>
      <c r="AD96" s="30"/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/>
      <c r="L97" s="40"/>
      <c r="M97" s="111"/>
      <c r="N97" s="108">
        <f t="shared" si="17"/>
        <v>0</v>
      </c>
      <c r="O97" s="42"/>
      <c r="P97" s="101"/>
      <c r="Q97" s="33"/>
      <c r="R97" s="34"/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/>
      <c r="AA97" s="30"/>
      <c r="AB97" s="30"/>
      <c r="AC97" s="30"/>
      <c r="AD97" s="30"/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/>
      <c r="L98" s="40"/>
      <c r="M98" s="111"/>
      <c r="N98" s="108">
        <f t="shared" si="17"/>
        <v>0</v>
      </c>
      <c r="O98" s="42"/>
      <c r="P98" s="101"/>
      <c r="Q98" s="33"/>
      <c r="R98" s="34"/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/>
      <c r="AA98" s="30"/>
      <c r="AB98" s="30"/>
      <c r="AC98" s="30"/>
      <c r="AD98" s="30"/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/>
      <c r="L99" s="40"/>
      <c r="M99" s="111"/>
      <c r="N99" s="108">
        <f t="shared" si="17"/>
        <v>0</v>
      </c>
      <c r="O99" s="42"/>
      <c r="P99" s="101"/>
      <c r="Q99" s="33"/>
      <c r="R99" s="34"/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/>
      <c r="AA99" s="30"/>
      <c r="AB99" s="30"/>
      <c r="AC99" s="30"/>
      <c r="AD99" s="30"/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/>
      <c r="L100" s="40"/>
      <c r="M100" s="111"/>
      <c r="N100" s="108">
        <f t="shared" si="17"/>
        <v>0</v>
      </c>
      <c r="O100" s="42"/>
      <c r="P100" s="101"/>
      <c r="Q100" s="33"/>
      <c r="R100" s="34"/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/>
      <c r="AA100" s="30"/>
      <c r="AB100" s="30"/>
      <c r="AC100" s="30"/>
      <c r="AD100" s="30"/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/>
      <c r="L101" s="40"/>
      <c r="M101" s="111"/>
      <c r="N101" s="108">
        <f t="shared" si="17"/>
        <v>0</v>
      </c>
      <c r="O101" s="42"/>
      <c r="P101" s="101"/>
      <c r="Q101" s="33"/>
      <c r="R101" s="34"/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/>
      <c r="AA101" s="30"/>
      <c r="AB101" s="30"/>
      <c r="AC101" s="30"/>
      <c r="AD101" s="30"/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/>
      <c r="L102" s="40"/>
      <c r="M102" s="111"/>
      <c r="N102" s="108">
        <f t="shared" si="17"/>
        <v>0</v>
      </c>
      <c r="O102" s="42"/>
      <c r="P102" s="101"/>
      <c r="Q102" s="33"/>
      <c r="R102" s="34"/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/>
      <c r="AA102" s="30"/>
      <c r="AB102" s="30"/>
      <c r="AC102" s="30"/>
      <c r="AD102" s="30"/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1</v>
      </c>
      <c r="K103" s="39"/>
      <c r="L103" s="40">
        <v>1</v>
      </c>
      <c r="M103" s="111"/>
      <c r="N103" s="108">
        <f t="shared" si="17"/>
        <v>2</v>
      </c>
      <c r="O103" s="42">
        <v>2</v>
      </c>
      <c r="P103" s="101"/>
      <c r="Q103" s="33"/>
      <c r="R103" s="34"/>
      <c r="S103" s="39">
        <v>0</v>
      </c>
      <c r="T103" s="34">
        <v>0</v>
      </c>
      <c r="U103" s="42">
        <v>0</v>
      </c>
      <c r="V103" s="34">
        <v>0</v>
      </c>
      <c r="W103" s="101">
        <v>20</v>
      </c>
      <c r="X103" s="33">
        <v>0</v>
      </c>
      <c r="Y103" s="34">
        <v>0</v>
      </c>
      <c r="Z103" s="30"/>
      <c r="AA103" s="30"/>
      <c r="AB103" s="30"/>
      <c r="AC103" s="30"/>
      <c r="AD103" s="30"/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115">
        <f t="shared" si="18"/>
        <v>0</v>
      </c>
      <c r="C104" s="113"/>
      <c r="D104" s="114"/>
      <c r="E104" s="114"/>
      <c r="F104" s="115">
        <f t="shared" si="16"/>
        <v>0</v>
      </c>
      <c r="G104" s="113"/>
      <c r="H104" s="114"/>
      <c r="I104" s="114"/>
      <c r="J104" s="115">
        <f t="shared" si="19"/>
        <v>34</v>
      </c>
      <c r="K104" s="113">
        <v>26</v>
      </c>
      <c r="L104" s="114">
        <v>8</v>
      </c>
      <c r="M104" s="116"/>
      <c r="N104" s="108">
        <f t="shared" si="17"/>
        <v>37</v>
      </c>
      <c r="O104" s="99"/>
      <c r="P104" s="100">
        <v>37</v>
      </c>
      <c r="Q104" s="33"/>
      <c r="R104" s="34">
        <v>3</v>
      </c>
      <c r="S104" s="39">
        <v>0</v>
      </c>
      <c r="T104" s="34">
        <v>13</v>
      </c>
      <c r="U104" s="42">
        <v>8</v>
      </c>
      <c r="V104" s="34">
        <v>4</v>
      </c>
      <c r="W104" s="101">
        <v>51</v>
      </c>
      <c r="X104" s="33">
        <v>0</v>
      </c>
      <c r="Y104" s="34">
        <v>33</v>
      </c>
      <c r="Z104" s="30"/>
      <c r="AA104" s="30"/>
      <c r="AB104" s="30"/>
      <c r="AC104" s="30"/>
      <c r="AD104" s="30"/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1</v>
      </c>
      <c r="K105" s="39">
        <v>1</v>
      </c>
      <c r="L105" s="40"/>
      <c r="M105" s="111"/>
      <c r="N105" s="108">
        <f t="shared" si="17"/>
        <v>0</v>
      </c>
      <c r="O105" s="42"/>
      <c r="P105" s="101"/>
      <c r="Q105" s="33"/>
      <c r="R105" s="34"/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/>
      <c r="AA105" s="30"/>
      <c r="AB105" s="30"/>
      <c r="AC105" s="30"/>
      <c r="AD105" s="30"/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4</v>
      </c>
      <c r="K106" s="39">
        <v>3</v>
      </c>
      <c r="L106" s="40">
        <v>1</v>
      </c>
      <c r="M106" s="111"/>
      <c r="N106" s="108">
        <f t="shared" si="17"/>
        <v>5</v>
      </c>
      <c r="O106" s="42">
        <v>1</v>
      </c>
      <c r="P106" s="101">
        <v>4</v>
      </c>
      <c r="Q106" s="33"/>
      <c r="R106" s="34">
        <v>15</v>
      </c>
      <c r="S106" s="39">
        <v>6</v>
      </c>
      <c r="T106" s="34">
        <v>4</v>
      </c>
      <c r="U106" s="42">
        <v>0</v>
      </c>
      <c r="V106" s="34">
        <v>0</v>
      </c>
      <c r="W106" s="101">
        <v>13</v>
      </c>
      <c r="X106" s="33">
        <v>12</v>
      </c>
      <c r="Y106" s="34">
        <v>0</v>
      </c>
      <c r="Z106" s="30"/>
      <c r="AA106" s="30"/>
      <c r="AB106" s="30"/>
      <c r="AC106" s="30"/>
      <c r="AD106" s="30"/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21</v>
      </c>
      <c r="K107" s="39">
        <v>13</v>
      </c>
      <c r="L107" s="40">
        <v>8</v>
      </c>
      <c r="M107" s="111"/>
      <c r="N107" s="108">
        <f t="shared" si="17"/>
        <v>22</v>
      </c>
      <c r="O107" s="42"/>
      <c r="P107" s="101">
        <v>22</v>
      </c>
      <c r="Q107" s="33"/>
      <c r="R107" s="34">
        <v>17</v>
      </c>
      <c r="S107" s="39">
        <v>0</v>
      </c>
      <c r="T107" s="34">
        <v>14</v>
      </c>
      <c r="U107" s="42">
        <v>8</v>
      </c>
      <c r="V107" s="34">
        <v>13</v>
      </c>
      <c r="W107" s="101">
        <v>286</v>
      </c>
      <c r="X107" s="33">
        <v>0</v>
      </c>
      <c r="Y107" s="34">
        <v>10</v>
      </c>
      <c r="Z107" s="30"/>
      <c r="AA107" s="30"/>
      <c r="AB107" s="30"/>
      <c r="AC107" s="30"/>
      <c r="AD107" s="30"/>
      <c r="AE107" s="102"/>
      <c r="AF107" s="103"/>
      <c r="AG107" s="29">
        <v>4</v>
      </c>
      <c r="AH107" s="31">
        <v>12</v>
      </c>
      <c r="AI107" s="28">
        <v>12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73</v>
      </c>
      <c r="K108" s="29">
        <v>60</v>
      </c>
      <c r="L108" s="31">
        <v>13</v>
      </c>
      <c r="M108" s="118"/>
      <c r="N108" s="108">
        <f t="shared" si="17"/>
        <v>73</v>
      </c>
      <c r="O108" s="119">
        <v>73</v>
      </c>
      <c r="P108" s="120"/>
      <c r="Q108" s="33">
        <v>6</v>
      </c>
      <c r="R108" s="34">
        <v>37</v>
      </c>
      <c r="S108" s="39">
        <v>42</v>
      </c>
      <c r="T108" s="34">
        <v>1</v>
      </c>
      <c r="U108" s="42">
        <v>7</v>
      </c>
      <c r="V108" s="34">
        <v>14</v>
      </c>
      <c r="W108" s="101">
        <v>0</v>
      </c>
      <c r="X108" s="33">
        <v>0</v>
      </c>
      <c r="Y108" s="34">
        <v>0</v>
      </c>
      <c r="Z108" s="30"/>
      <c r="AA108" s="30"/>
      <c r="AB108" s="30"/>
      <c r="AC108" s="30"/>
      <c r="AD108" s="30"/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115">
        <f t="shared" si="18"/>
        <v>0</v>
      </c>
      <c r="C109" s="113"/>
      <c r="D109" s="114"/>
      <c r="E109" s="114"/>
      <c r="F109" s="115">
        <f t="shared" si="16"/>
        <v>0</v>
      </c>
      <c r="G109" s="113"/>
      <c r="H109" s="114"/>
      <c r="I109" s="114"/>
      <c r="J109" s="115">
        <f t="shared" si="19"/>
        <v>76</v>
      </c>
      <c r="K109" s="113">
        <v>67</v>
      </c>
      <c r="L109" s="114">
        <v>9</v>
      </c>
      <c r="M109" s="116"/>
      <c r="N109" s="108">
        <f t="shared" si="17"/>
        <v>81</v>
      </c>
      <c r="O109" s="99"/>
      <c r="P109" s="100">
        <v>81</v>
      </c>
      <c r="Q109" s="33"/>
      <c r="R109" s="34">
        <v>9</v>
      </c>
      <c r="S109" s="39">
        <v>1</v>
      </c>
      <c r="T109" s="34">
        <v>77</v>
      </c>
      <c r="U109" s="42">
        <v>4</v>
      </c>
      <c r="V109" s="34">
        <v>1</v>
      </c>
      <c r="W109" s="41">
        <v>72</v>
      </c>
      <c r="X109" s="33">
        <v>0</v>
      </c>
      <c r="Y109" s="34">
        <v>13</v>
      </c>
      <c r="Z109" s="30"/>
      <c r="AA109" s="30"/>
      <c r="AB109" s="30">
        <v>65</v>
      </c>
      <c r="AC109" s="30"/>
      <c r="AD109" s="30"/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/>
      <c r="L110" s="40"/>
      <c r="M110" s="111"/>
      <c r="N110" s="108">
        <f t="shared" si="17"/>
        <v>0</v>
      </c>
      <c r="O110" s="42"/>
      <c r="P110" s="101"/>
      <c r="Q110" s="33"/>
      <c r="R110" s="34"/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/>
      <c r="AA110" s="30"/>
      <c r="AB110" s="30"/>
      <c r="AC110" s="30"/>
      <c r="AD110" s="30"/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115">
        <f t="shared" si="18"/>
        <v>0</v>
      </c>
      <c r="C111" s="113"/>
      <c r="D111" s="114"/>
      <c r="E111" s="114"/>
      <c r="F111" s="115">
        <f t="shared" si="16"/>
        <v>0</v>
      </c>
      <c r="G111" s="113"/>
      <c r="H111" s="114"/>
      <c r="I111" s="114"/>
      <c r="J111" s="115">
        <f t="shared" si="19"/>
        <v>0</v>
      </c>
      <c r="K111" s="113"/>
      <c r="L111" s="114"/>
      <c r="M111" s="116"/>
      <c r="N111" s="108">
        <f t="shared" si="17"/>
        <v>0</v>
      </c>
      <c r="O111" s="99"/>
      <c r="P111" s="100"/>
      <c r="Q111" s="33"/>
      <c r="R111" s="34"/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/>
      <c r="AA111" s="30"/>
      <c r="AB111" s="30"/>
      <c r="AC111" s="30"/>
      <c r="AD111" s="30"/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/>
      <c r="L112" s="40"/>
      <c r="M112" s="111"/>
      <c r="N112" s="108">
        <f t="shared" si="17"/>
        <v>0</v>
      </c>
      <c r="O112" s="42"/>
      <c r="P112" s="101"/>
      <c r="Q112" s="33"/>
      <c r="R112" s="34"/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/>
      <c r="AA112" s="30"/>
      <c r="AB112" s="30"/>
      <c r="AC112" s="30"/>
      <c r="AD112" s="30"/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/>
      <c r="L113" s="40"/>
      <c r="M113" s="111"/>
      <c r="N113" s="108">
        <f t="shared" si="17"/>
        <v>0</v>
      </c>
      <c r="O113" s="42"/>
      <c r="P113" s="101"/>
      <c r="Q113" s="33"/>
      <c r="R113" s="34"/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/>
      <c r="AA113" s="30"/>
      <c r="AB113" s="30"/>
      <c r="AC113" s="30"/>
      <c r="AD113" s="30"/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115">
        <f t="shared" si="18"/>
        <v>0</v>
      </c>
      <c r="C114" s="113"/>
      <c r="D114" s="114"/>
      <c r="E114" s="114"/>
      <c r="F114" s="115">
        <f t="shared" si="16"/>
        <v>0</v>
      </c>
      <c r="G114" s="113"/>
      <c r="H114" s="114"/>
      <c r="I114" s="114"/>
      <c r="J114" s="115">
        <f t="shared" si="19"/>
        <v>0</v>
      </c>
      <c r="K114" s="113"/>
      <c r="L114" s="114"/>
      <c r="M114" s="116"/>
      <c r="N114" s="108">
        <f t="shared" si="17"/>
        <v>0</v>
      </c>
      <c r="O114" s="99"/>
      <c r="P114" s="100"/>
      <c r="Q114" s="33"/>
      <c r="R114" s="34"/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/>
      <c r="AA114" s="30"/>
      <c r="AB114" s="30"/>
      <c r="AC114" s="30"/>
      <c r="AD114" s="30"/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14</v>
      </c>
      <c r="K115" s="39">
        <v>9</v>
      </c>
      <c r="L115" s="40">
        <v>5</v>
      </c>
      <c r="M115" s="111"/>
      <c r="N115" s="108">
        <f t="shared" si="17"/>
        <v>14</v>
      </c>
      <c r="O115" s="42"/>
      <c r="P115" s="101">
        <v>14</v>
      </c>
      <c r="Q115" s="33"/>
      <c r="R115" s="34">
        <v>3</v>
      </c>
      <c r="S115" s="39">
        <v>0</v>
      </c>
      <c r="T115" s="34">
        <v>16</v>
      </c>
      <c r="U115" s="42">
        <v>0</v>
      </c>
      <c r="V115" s="34">
        <v>0</v>
      </c>
      <c r="W115" s="101">
        <v>0</v>
      </c>
      <c r="X115" s="33">
        <v>0</v>
      </c>
      <c r="Y115" s="34">
        <v>4</v>
      </c>
      <c r="Z115" s="30"/>
      <c r="AA115" s="30"/>
      <c r="AB115" s="30"/>
      <c r="AC115" s="30"/>
      <c r="AD115" s="30"/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0</v>
      </c>
      <c r="K116" s="105"/>
      <c r="L116" s="106"/>
      <c r="M116" s="107"/>
      <c r="N116" s="108">
        <f t="shared" si="17"/>
        <v>0</v>
      </c>
      <c r="O116" s="109"/>
      <c r="P116" s="110"/>
      <c r="Q116" s="33"/>
      <c r="R116" s="34">
        <v>1</v>
      </c>
      <c r="S116" s="39">
        <v>0</v>
      </c>
      <c r="T116" s="34">
        <v>0</v>
      </c>
      <c r="U116" s="42">
        <v>0</v>
      </c>
      <c r="V116" s="34">
        <v>0</v>
      </c>
      <c r="W116" s="101">
        <v>0</v>
      </c>
      <c r="X116" s="33">
        <v>0</v>
      </c>
      <c r="Y116" s="34">
        <v>0</v>
      </c>
      <c r="Z116" s="121"/>
      <c r="AA116" s="34"/>
      <c r="AB116" s="30"/>
      <c r="AC116" s="30"/>
      <c r="AD116" s="30"/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/>
      <c r="L117" s="106"/>
      <c r="M117" s="107"/>
      <c r="N117" s="108">
        <f t="shared" si="17"/>
        <v>0</v>
      </c>
      <c r="O117" s="109"/>
      <c r="P117" s="110"/>
      <c r="Q117" s="33"/>
      <c r="R117" s="34"/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/>
      <c r="AA117" s="34"/>
      <c r="AB117" s="30"/>
      <c r="AC117" s="30"/>
      <c r="AD117" s="30"/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/>
      <c r="L118" s="106"/>
      <c r="M118" s="107"/>
      <c r="N118" s="108">
        <f t="shared" si="17"/>
        <v>0</v>
      </c>
      <c r="O118" s="109"/>
      <c r="P118" s="110"/>
      <c r="Q118" s="33"/>
      <c r="R118" s="34"/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/>
      <c r="AA118" s="34"/>
      <c r="AB118" s="30"/>
      <c r="AC118" s="30"/>
      <c r="AD118" s="30"/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11</v>
      </c>
      <c r="K119" s="105">
        <v>3</v>
      </c>
      <c r="L119" s="106">
        <v>8</v>
      </c>
      <c r="M119" s="107"/>
      <c r="N119" s="108">
        <f t="shared" si="17"/>
        <v>11</v>
      </c>
      <c r="O119" s="109"/>
      <c r="P119" s="110">
        <v>11</v>
      </c>
      <c r="Q119" s="33"/>
      <c r="R119" s="34"/>
      <c r="S119" s="39">
        <v>0</v>
      </c>
      <c r="T119" s="34">
        <v>0</v>
      </c>
      <c r="U119" s="42">
        <v>5</v>
      </c>
      <c r="V119" s="34">
        <v>11</v>
      </c>
      <c r="W119" s="101">
        <v>21</v>
      </c>
      <c r="X119" s="33">
        <v>0</v>
      </c>
      <c r="Y119" s="34">
        <v>0</v>
      </c>
      <c r="Z119" s="121"/>
      <c r="AA119" s="34"/>
      <c r="AB119" s="30"/>
      <c r="AC119" s="30"/>
      <c r="AD119" s="30"/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52</v>
      </c>
      <c r="K120" s="105">
        <v>47</v>
      </c>
      <c r="L120" s="106">
        <v>5</v>
      </c>
      <c r="M120" s="107"/>
      <c r="N120" s="108">
        <f t="shared" si="17"/>
        <v>54</v>
      </c>
      <c r="O120" s="109"/>
      <c r="P120" s="110">
        <v>54</v>
      </c>
      <c r="Q120" s="33"/>
      <c r="R120" s="34">
        <v>15</v>
      </c>
      <c r="S120" s="39">
        <v>0</v>
      </c>
      <c r="T120" s="34">
        <v>15</v>
      </c>
      <c r="U120" s="42">
        <v>25</v>
      </c>
      <c r="V120" s="34">
        <v>14</v>
      </c>
      <c r="W120" s="101">
        <v>6</v>
      </c>
      <c r="X120" s="33">
        <v>0</v>
      </c>
      <c r="Y120" s="34">
        <v>3</v>
      </c>
      <c r="Z120" s="121"/>
      <c r="AA120" s="34"/>
      <c r="AB120" s="30"/>
      <c r="AC120" s="30"/>
      <c r="AD120" s="30"/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12</v>
      </c>
      <c r="K121" s="105">
        <v>7</v>
      </c>
      <c r="L121" s="106">
        <v>5</v>
      </c>
      <c r="M121" s="107"/>
      <c r="N121" s="108">
        <f t="shared" si="17"/>
        <v>12</v>
      </c>
      <c r="O121" s="109">
        <v>12</v>
      </c>
      <c r="P121" s="110"/>
      <c r="Q121" s="33"/>
      <c r="R121" s="34"/>
      <c r="S121" s="39">
        <v>0</v>
      </c>
      <c r="T121" s="34">
        <v>0</v>
      </c>
      <c r="U121" s="42">
        <v>0</v>
      </c>
      <c r="V121" s="34">
        <v>0</v>
      </c>
      <c r="W121" s="101">
        <v>5</v>
      </c>
      <c r="X121" s="33">
        <v>1</v>
      </c>
      <c r="Y121" s="34">
        <v>0</v>
      </c>
      <c r="Z121" s="121"/>
      <c r="AA121" s="34"/>
      <c r="AB121" s="30"/>
      <c r="AC121" s="30"/>
      <c r="AD121" s="30"/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44</v>
      </c>
      <c r="K122" s="105">
        <v>41</v>
      </c>
      <c r="L122" s="106">
        <v>3</v>
      </c>
      <c r="M122" s="107"/>
      <c r="N122" s="108">
        <f t="shared" si="17"/>
        <v>72</v>
      </c>
      <c r="O122" s="109"/>
      <c r="P122" s="110">
        <v>72</v>
      </c>
      <c r="Q122" s="33"/>
      <c r="R122" s="34">
        <v>34</v>
      </c>
      <c r="S122" s="39">
        <v>0</v>
      </c>
      <c r="T122" s="34">
        <v>17</v>
      </c>
      <c r="U122" s="42">
        <v>35</v>
      </c>
      <c r="V122" s="34">
        <v>40</v>
      </c>
      <c r="W122" s="101">
        <v>21</v>
      </c>
      <c r="X122" s="33">
        <v>0</v>
      </c>
      <c r="Y122" s="34">
        <v>0</v>
      </c>
      <c r="Z122" s="121"/>
      <c r="AA122" s="34"/>
      <c r="AB122" s="30">
        <v>1</v>
      </c>
      <c r="AC122" s="30"/>
      <c r="AD122" s="30"/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43</v>
      </c>
      <c r="K123" s="105">
        <v>27</v>
      </c>
      <c r="L123" s="106">
        <v>16</v>
      </c>
      <c r="M123" s="107"/>
      <c r="N123" s="108">
        <f t="shared" si="17"/>
        <v>43</v>
      </c>
      <c r="O123" s="109">
        <v>4</v>
      </c>
      <c r="P123" s="110">
        <v>39</v>
      </c>
      <c r="Q123" s="33"/>
      <c r="R123" s="34">
        <v>14</v>
      </c>
      <c r="S123" s="39">
        <v>0</v>
      </c>
      <c r="T123" s="34">
        <v>14</v>
      </c>
      <c r="U123" s="42">
        <v>34</v>
      </c>
      <c r="V123" s="34">
        <v>4</v>
      </c>
      <c r="W123" s="101">
        <v>232</v>
      </c>
      <c r="X123" s="33">
        <v>0</v>
      </c>
      <c r="Y123" s="34">
        <v>0</v>
      </c>
      <c r="Z123" s="121"/>
      <c r="AA123" s="34"/>
      <c r="AB123" s="30"/>
      <c r="AC123" s="30"/>
      <c r="AD123" s="30">
        <v>53</v>
      </c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20</v>
      </c>
      <c r="K124" s="39">
        <v>13</v>
      </c>
      <c r="L124" s="40">
        <v>7</v>
      </c>
      <c r="M124" s="111"/>
      <c r="N124" s="108">
        <f t="shared" si="17"/>
        <v>20</v>
      </c>
      <c r="O124" s="42">
        <v>8</v>
      </c>
      <c r="P124" s="101">
        <v>12</v>
      </c>
      <c r="Q124" s="33"/>
      <c r="R124" s="34">
        <v>1</v>
      </c>
      <c r="S124" s="39">
        <v>0</v>
      </c>
      <c r="T124" s="34">
        <v>1</v>
      </c>
      <c r="U124" s="42">
        <v>3</v>
      </c>
      <c r="V124" s="34">
        <v>10</v>
      </c>
      <c r="W124" s="101">
        <v>0</v>
      </c>
      <c r="X124" s="33">
        <v>0</v>
      </c>
      <c r="Y124" s="34">
        <v>0</v>
      </c>
      <c r="Z124" s="121"/>
      <c r="AA124" s="34"/>
      <c r="AB124" s="30"/>
      <c r="AC124" s="30"/>
      <c r="AD124" s="30"/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13</v>
      </c>
      <c r="K125" s="39">
        <v>9</v>
      </c>
      <c r="L125" s="40">
        <v>4</v>
      </c>
      <c r="M125" s="111"/>
      <c r="N125" s="108">
        <f t="shared" si="17"/>
        <v>68</v>
      </c>
      <c r="O125" s="42">
        <v>13</v>
      </c>
      <c r="P125" s="101">
        <v>55</v>
      </c>
      <c r="Q125" s="33"/>
      <c r="R125" s="34">
        <v>18</v>
      </c>
      <c r="S125" s="39">
        <v>18</v>
      </c>
      <c r="T125" s="34">
        <v>0</v>
      </c>
      <c r="U125" s="42">
        <v>0</v>
      </c>
      <c r="V125" s="34">
        <v>0</v>
      </c>
      <c r="W125" s="101">
        <v>0</v>
      </c>
      <c r="X125" s="33">
        <v>0</v>
      </c>
      <c r="Y125" s="34">
        <v>0</v>
      </c>
      <c r="Z125" s="121"/>
      <c r="AA125" s="34"/>
      <c r="AB125" s="30"/>
      <c r="AC125" s="30"/>
      <c r="AD125" s="30"/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115">
        <f t="shared" si="18"/>
        <v>0</v>
      </c>
      <c r="C126" s="113"/>
      <c r="D126" s="114"/>
      <c r="E126" s="114"/>
      <c r="F126" s="115">
        <f t="shared" si="16"/>
        <v>0</v>
      </c>
      <c r="G126" s="113"/>
      <c r="H126" s="114"/>
      <c r="I126" s="114"/>
      <c r="J126" s="115">
        <f t="shared" si="19"/>
        <v>46</v>
      </c>
      <c r="K126" s="113">
        <v>33</v>
      </c>
      <c r="L126" s="114">
        <v>13</v>
      </c>
      <c r="M126" s="116"/>
      <c r="N126" s="108">
        <f t="shared" si="17"/>
        <v>0</v>
      </c>
      <c r="O126" s="99"/>
      <c r="P126" s="100"/>
      <c r="Q126" s="33"/>
      <c r="R126" s="34">
        <v>25</v>
      </c>
      <c r="S126" s="39">
        <v>0</v>
      </c>
      <c r="T126" s="34">
        <v>26</v>
      </c>
      <c r="U126" s="42">
        <v>36</v>
      </c>
      <c r="V126" s="34">
        <v>46</v>
      </c>
      <c r="W126" s="101">
        <v>6</v>
      </c>
      <c r="X126" s="33">
        <v>0</v>
      </c>
      <c r="Y126" s="34">
        <v>29</v>
      </c>
      <c r="Z126" s="121"/>
      <c r="AA126" s="34"/>
      <c r="AB126" s="30">
        <v>12</v>
      </c>
      <c r="AC126" s="30"/>
      <c r="AD126" s="30"/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5</v>
      </c>
      <c r="K127" s="105"/>
      <c r="L127" s="106">
        <v>5</v>
      </c>
      <c r="M127" s="107"/>
      <c r="N127" s="108">
        <f t="shared" si="17"/>
        <v>0</v>
      </c>
      <c r="O127" s="109"/>
      <c r="P127" s="110"/>
      <c r="Q127" s="33"/>
      <c r="R127" s="34"/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/>
      <c r="AA127" s="34"/>
      <c r="AB127" s="30"/>
      <c r="AC127" s="30"/>
      <c r="AD127" s="30"/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35</v>
      </c>
      <c r="K128" s="105">
        <v>35</v>
      </c>
      <c r="L128" s="106"/>
      <c r="M128" s="107"/>
      <c r="N128" s="108">
        <f t="shared" si="17"/>
        <v>40</v>
      </c>
      <c r="O128" s="109"/>
      <c r="P128" s="110">
        <v>40</v>
      </c>
      <c r="Q128" s="33"/>
      <c r="R128" s="34"/>
      <c r="S128" s="39">
        <v>0</v>
      </c>
      <c r="T128" s="34">
        <v>0</v>
      </c>
      <c r="U128" s="42">
        <v>2</v>
      </c>
      <c r="V128" s="34">
        <v>0</v>
      </c>
      <c r="W128" s="101">
        <v>0</v>
      </c>
      <c r="X128" s="33">
        <v>0</v>
      </c>
      <c r="Y128" s="34">
        <v>17</v>
      </c>
      <c r="Z128" s="121"/>
      <c r="AA128" s="34"/>
      <c r="AB128" s="30"/>
      <c r="AC128" s="30"/>
      <c r="AD128" s="30"/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>
        <v>0</v>
      </c>
      <c r="T129" s="34">
        <v>0</v>
      </c>
      <c r="U129" s="42">
        <v>0</v>
      </c>
      <c r="V129" s="34">
        <v>0</v>
      </c>
      <c r="W129" s="101">
        <v>0</v>
      </c>
      <c r="X129" s="33">
        <v>0</v>
      </c>
      <c r="Y129" s="34">
        <v>0</v>
      </c>
      <c r="Z129" s="121"/>
      <c r="AA129" s="34"/>
      <c r="AB129" s="30"/>
      <c r="AC129" s="30"/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2</v>
      </c>
      <c r="K130" s="39">
        <v>1</v>
      </c>
      <c r="L130" s="40">
        <v>1</v>
      </c>
      <c r="M130" s="111"/>
      <c r="N130" s="108">
        <f t="shared" si="17"/>
        <v>2</v>
      </c>
      <c r="O130" s="42"/>
      <c r="P130" s="101">
        <v>2</v>
      </c>
      <c r="Q130" s="33"/>
      <c r="R130" s="34"/>
      <c r="S130" s="39">
        <v>0</v>
      </c>
      <c r="T130" s="34">
        <v>0</v>
      </c>
      <c r="U130" s="42">
        <v>0</v>
      </c>
      <c r="V130" s="34">
        <v>0</v>
      </c>
      <c r="W130" s="101">
        <v>39</v>
      </c>
      <c r="X130" s="33">
        <v>0</v>
      </c>
      <c r="Y130" s="34">
        <v>0</v>
      </c>
      <c r="Z130" s="121"/>
      <c r="AA130" s="34"/>
      <c r="AB130" s="30"/>
      <c r="AC130" s="30"/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>
        <v>0</v>
      </c>
      <c r="T131" s="34">
        <v>0</v>
      </c>
      <c r="U131" s="42">
        <v>0</v>
      </c>
      <c r="V131" s="34">
        <v>0</v>
      </c>
      <c r="W131" s="101">
        <v>0</v>
      </c>
      <c r="X131" s="33">
        <v>0</v>
      </c>
      <c r="Y131" s="34">
        <v>0</v>
      </c>
      <c r="Z131" s="121"/>
      <c r="AA131" s="34"/>
      <c r="AB131" s="30"/>
      <c r="AC131" s="30"/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>
        <v>0</v>
      </c>
      <c r="T132" s="34">
        <v>0</v>
      </c>
      <c r="U132" s="42">
        <v>0</v>
      </c>
      <c r="V132" s="34">
        <v>0</v>
      </c>
      <c r="W132" s="101">
        <v>0</v>
      </c>
      <c r="X132" s="33">
        <v>0</v>
      </c>
      <c r="Y132" s="34">
        <v>0</v>
      </c>
      <c r="Z132" s="121"/>
      <c r="AA132" s="34"/>
      <c r="AB132" s="30"/>
      <c r="AC132" s="30"/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>
        <v>0</v>
      </c>
      <c r="T133" s="34">
        <v>0</v>
      </c>
      <c r="U133" s="42">
        <v>0</v>
      </c>
      <c r="V133" s="34">
        <v>0</v>
      </c>
      <c r="W133" s="101">
        <v>0</v>
      </c>
      <c r="X133" s="33">
        <v>0</v>
      </c>
      <c r="Y133" s="34">
        <v>0</v>
      </c>
      <c r="Z133" s="121"/>
      <c r="AA133" s="34"/>
      <c r="AB133" s="121"/>
      <c r="AC133" s="121"/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>
        <v>0</v>
      </c>
      <c r="T134" s="30">
        <v>0</v>
      </c>
      <c r="U134" s="119">
        <v>0</v>
      </c>
      <c r="V134" s="30">
        <v>0</v>
      </c>
      <c r="W134" s="120">
        <v>477</v>
      </c>
      <c r="X134" s="33">
        <v>0</v>
      </c>
      <c r="Y134" s="34">
        <v>0</v>
      </c>
      <c r="Z134" s="28"/>
      <c r="AA134" s="28"/>
      <c r="AB134" s="28"/>
      <c r="AC134" s="28"/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2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>
        <v>0</v>
      </c>
      <c r="T135" s="58">
        <v>0</v>
      </c>
      <c r="U135" s="63">
        <v>0</v>
      </c>
      <c r="V135" s="58">
        <v>0</v>
      </c>
      <c r="W135" s="127">
        <v>0</v>
      </c>
      <c r="X135" s="60">
        <v>0</v>
      </c>
      <c r="Y135" s="58">
        <v>0</v>
      </c>
      <c r="Z135" s="59"/>
      <c r="AA135" s="59"/>
      <c r="AB135" s="59"/>
      <c r="AC135" s="59"/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390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691</v>
      </c>
      <c r="K136" s="71">
        <f t="shared" si="20"/>
        <v>538</v>
      </c>
      <c r="L136" s="67">
        <f t="shared" si="20"/>
        <v>153</v>
      </c>
      <c r="M136" s="67">
        <f t="shared" si="20"/>
        <v>0</v>
      </c>
      <c r="N136" s="131">
        <f>SUM(N76:N135)</f>
        <v>764</v>
      </c>
      <c r="O136" s="66">
        <f t="shared" si="20"/>
        <v>164</v>
      </c>
      <c r="P136" s="69">
        <f t="shared" si="20"/>
        <v>600</v>
      </c>
      <c r="Q136" s="71">
        <f t="shared" si="20"/>
        <v>7</v>
      </c>
      <c r="R136" s="132">
        <f>SUM(R76:R135)</f>
        <v>243</v>
      </c>
      <c r="S136" s="391">
        <f>SUM(S76:S135)</f>
        <v>82</v>
      </c>
      <c r="T136" s="392">
        <f>SUM(T76:T135)</f>
        <v>306</v>
      </c>
      <c r="U136" s="66">
        <f t="shared" si="20"/>
        <v>240</v>
      </c>
      <c r="V136" s="68">
        <f t="shared" si="20"/>
        <v>280</v>
      </c>
      <c r="W136" s="132">
        <f>SUM(W76:W135)</f>
        <v>2858</v>
      </c>
      <c r="X136" s="70">
        <f t="shared" ref="X136:AI136" si="21">SUM(X76:X135)</f>
        <v>13</v>
      </c>
      <c r="Y136" s="68">
        <f t="shared" si="21"/>
        <v>154</v>
      </c>
      <c r="Z136" s="132">
        <f t="shared" si="21"/>
        <v>0</v>
      </c>
      <c r="AA136" s="132">
        <f t="shared" si="21"/>
        <v>0</v>
      </c>
      <c r="AB136" s="132">
        <f t="shared" si="21"/>
        <v>78</v>
      </c>
      <c r="AC136" s="132">
        <f t="shared" si="21"/>
        <v>0</v>
      </c>
      <c r="AD136" s="135">
        <f t="shared" si="21"/>
        <v>53</v>
      </c>
      <c r="AE136" s="136">
        <f t="shared" si="21"/>
        <v>0</v>
      </c>
      <c r="AF136" s="137">
        <f t="shared" si="21"/>
        <v>0</v>
      </c>
      <c r="AG136" s="136">
        <f t="shared" si="21"/>
        <v>4</v>
      </c>
      <c r="AH136" s="138">
        <f t="shared" si="21"/>
        <v>12</v>
      </c>
      <c r="AI136" s="139">
        <f t="shared" si="21"/>
        <v>12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126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393" t="s">
        <v>127</v>
      </c>
      <c r="B138" s="366" t="s">
        <v>99</v>
      </c>
      <c r="C138" s="368" t="s">
        <v>13</v>
      </c>
      <c r="D138" s="348" t="s">
        <v>14</v>
      </c>
      <c r="E138" s="369" t="s">
        <v>15</v>
      </c>
      <c r="F138" s="369" t="s">
        <v>16</v>
      </c>
      <c r="G138" s="369" t="s">
        <v>17</v>
      </c>
      <c r="H138" s="370" t="s">
        <v>18</v>
      </c>
      <c r="I138" s="370" t="s">
        <v>19</v>
      </c>
      <c r="J138" s="370" t="s">
        <v>20</v>
      </c>
      <c r="K138" s="370" t="s">
        <v>21</v>
      </c>
      <c r="L138" s="370" t="s">
        <v>22</v>
      </c>
      <c r="M138" s="370" t="s">
        <v>23</v>
      </c>
      <c r="N138" s="370" t="s">
        <v>24</v>
      </c>
      <c r="O138" s="370" t="s">
        <v>25</v>
      </c>
      <c r="P138" s="370" t="s">
        <v>26</v>
      </c>
      <c r="Q138" s="370" t="s">
        <v>27</v>
      </c>
      <c r="R138" s="370" t="s">
        <v>28</v>
      </c>
      <c r="S138" s="394" t="s">
        <v>128</v>
      </c>
      <c r="T138" s="418" t="s">
        <v>129</v>
      </c>
      <c r="U138" s="418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395" t="s">
        <v>131</v>
      </c>
      <c r="B139" s="396">
        <f>SUM(C139:S139)</f>
        <v>0</v>
      </c>
      <c r="C139" s="373"/>
      <c r="D139" s="374"/>
      <c r="E139" s="374"/>
      <c r="F139" s="374"/>
      <c r="G139" s="374"/>
      <c r="H139" s="374"/>
      <c r="I139" s="374"/>
      <c r="J139" s="374"/>
      <c r="K139" s="374"/>
      <c r="L139" s="374"/>
      <c r="M139" s="374"/>
      <c r="N139" s="374"/>
      <c r="O139" s="374"/>
      <c r="P139" s="374"/>
      <c r="Q139" s="374"/>
      <c r="R139" s="374"/>
      <c r="S139" s="397"/>
      <c r="T139" s="398"/>
      <c r="U139" s="398"/>
      <c r="V139" s="235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107</v>
      </c>
      <c r="C140" s="39">
        <v>2</v>
      </c>
      <c r="D140" s="40">
        <v>10</v>
      </c>
      <c r="E140" s="40">
        <v>7</v>
      </c>
      <c r="F140" s="40">
        <v>8</v>
      </c>
      <c r="G140" s="40">
        <v>1</v>
      </c>
      <c r="H140" s="40">
        <v>0</v>
      </c>
      <c r="I140" s="40">
        <v>1</v>
      </c>
      <c r="J140" s="40">
        <v>4</v>
      </c>
      <c r="K140" s="40">
        <v>5</v>
      </c>
      <c r="L140" s="40">
        <v>3</v>
      </c>
      <c r="M140" s="40">
        <v>6</v>
      </c>
      <c r="N140" s="40">
        <v>7</v>
      </c>
      <c r="O140" s="40">
        <v>17</v>
      </c>
      <c r="P140" s="40">
        <v>16</v>
      </c>
      <c r="Q140" s="40">
        <v>17</v>
      </c>
      <c r="R140" s="40">
        <v>2</v>
      </c>
      <c r="S140" s="151">
        <v>1</v>
      </c>
      <c r="T140" s="41">
        <v>0</v>
      </c>
      <c r="U140" s="41">
        <v>0</v>
      </c>
      <c r="V140" s="235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263</v>
      </c>
      <c r="C141" s="39">
        <v>0</v>
      </c>
      <c r="D141" s="40">
        <v>0</v>
      </c>
      <c r="E141" s="40">
        <v>0</v>
      </c>
      <c r="F141" s="40">
        <v>2</v>
      </c>
      <c r="G141" s="40">
        <v>8</v>
      </c>
      <c r="H141" s="40">
        <v>5</v>
      </c>
      <c r="I141" s="40">
        <v>10</v>
      </c>
      <c r="J141" s="40">
        <v>14</v>
      </c>
      <c r="K141" s="40">
        <v>25</v>
      </c>
      <c r="L141" s="40">
        <v>24</v>
      </c>
      <c r="M141" s="40">
        <v>34</v>
      </c>
      <c r="N141" s="40">
        <v>37</v>
      </c>
      <c r="O141" s="40">
        <v>40</v>
      </c>
      <c r="P141" s="40">
        <v>29</v>
      </c>
      <c r="Q141" s="40">
        <v>18</v>
      </c>
      <c r="R141" s="40">
        <v>10</v>
      </c>
      <c r="S141" s="151">
        <v>7</v>
      </c>
      <c r="T141" s="41">
        <v>0</v>
      </c>
      <c r="U141" s="41">
        <v>0</v>
      </c>
      <c r="V141" s="235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253</v>
      </c>
      <c r="C142" s="39">
        <v>0</v>
      </c>
      <c r="D142" s="40">
        <v>0</v>
      </c>
      <c r="E142" s="40">
        <v>0</v>
      </c>
      <c r="F142" s="40">
        <v>14</v>
      </c>
      <c r="G142" s="40">
        <v>31</v>
      </c>
      <c r="H142" s="40">
        <v>65</v>
      </c>
      <c r="I142" s="40">
        <v>64</v>
      </c>
      <c r="J142" s="40">
        <v>55</v>
      </c>
      <c r="K142" s="40">
        <v>23</v>
      </c>
      <c r="L142" s="40">
        <v>1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35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0</v>
      </c>
      <c r="C143" s="39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151"/>
      <c r="T143" s="41">
        <v>0</v>
      </c>
      <c r="U143" s="41">
        <v>0</v>
      </c>
      <c r="V143" s="235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242</v>
      </c>
      <c r="C144" s="39">
        <v>0</v>
      </c>
      <c r="D144" s="40">
        <v>0</v>
      </c>
      <c r="E144" s="40">
        <v>0</v>
      </c>
      <c r="F144" s="40">
        <v>0</v>
      </c>
      <c r="G144" s="40">
        <v>1</v>
      </c>
      <c r="H144" s="40">
        <v>2</v>
      </c>
      <c r="I144" s="40">
        <v>5</v>
      </c>
      <c r="J144" s="40">
        <v>6</v>
      </c>
      <c r="K144" s="40">
        <v>17</v>
      </c>
      <c r="L144" s="40">
        <v>23</v>
      </c>
      <c r="M144" s="40">
        <v>28</v>
      </c>
      <c r="N144" s="40">
        <v>38</v>
      </c>
      <c r="O144" s="40">
        <v>45</v>
      </c>
      <c r="P144" s="40">
        <v>34</v>
      </c>
      <c r="Q144" s="40">
        <v>42</v>
      </c>
      <c r="R144" s="40">
        <v>1</v>
      </c>
      <c r="S144" s="151">
        <v>0</v>
      </c>
      <c r="T144" s="41">
        <v>0</v>
      </c>
      <c r="U144" s="41">
        <v>0</v>
      </c>
      <c r="V144" s="235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172</v>
      </c>
      <c r="C145" s="39">
        <v>0</v>
      </c>
      <c r="D145" s="40">
        <v>0</v>
      </c>
      <c r="E145" s="40">
        <v>0</v>
      </c>
      <c r="F145" s="40">
        <v>0</v>
      </c>
      <c r="G145" s="40">
        <v>0</v>
      </c>
      <c r="H145" s="40">
        <v>2</v>
      </c>
      <c r="I145" s="40">
        <v>1</v>
      </c>
      <c r="J145" s="40">
        <v>1</v>
      </c>
      <c r="K145" s="40">
        <v>5</v>
      </c>
      <c r="L145" s="40">
        <v>4</v>
      </c>
      <c r="M145" s="40">
        <v>9</v>
      </c>
      <c r="N145" s="40">
        <v>14</v>
      </c>
      <c r="O145" s="40">
        <v>14</v>
      </c>
      <c r="P145" s="40">
        <v>30</v>
      </c>
      <c r="Q145" s="40">
        <v>27</v>
      </c>
      <c r="R145" s="40">
        <v>28</v>
      </c>
      <c r="S145" s="151">
        <v>37</v>
      </c>
      <c r="T145" s="41">
        <v>0</v>
      </c>
      <c r="U145" s="41">
        <v>0</v>
      </c>
      <c r="V145" s="235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35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179</v>
      </c>
      <c r="C147" s="39">
        <v>0</v>
      </c>
      <c r="D147" s="40">
        <v>0</v>
      </c>
      <c r="E147" s="40">
        <v>0</v>
      </c>
      <c r="F147" s="40">
        <v>0</v>
      </c>
      <c r="G147" s="40">
        <v>5</v>
      </c>
      <c r="H147" s="40">
        <v>19</v>
      </c>
      <c r="I147" s="40">
        <v>39</v>
      </c>
      <c r="J147" s="40">
        <v>22</v>
      </c>
      <c r="K147" s="40">
        <v>28</v>
      </c>
      <c r="L147" s="40">
        <v>16</v>
      </c>
      <c r="M147" s="40">
        <v>18</v>
      </c>
      <c r="N147" s="40">
        <v>9</v>
      </c>
      <c r="O147" s="40">
        <v>11</v>
      </c>
      <c r="P147" s="40">
        <v>6</v>
      </c>
      <c r="Q147" s="40">
        <v>4</v>
      </c>
      <c r="R147" s="40">
        <v>1</v>
      </c>
      <c r="S147" s="151">
        <v>1</v>
      </c>
      <c r="T147" s="41">
        <v>0</v>
      </c>
      <c r="U147" s="41">
        <v>0</v>
      </c>
      <c r="V147" s="235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35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124</v>
      </c>
      <c r="C149" s="39">
        <v>5</v>
      </c>
      <c r="D149" s="40">
        <v>20</v>
      </c>
      <c r="E149" s="40">
        <v>60</v>
      </c>
      <c r="F149" s="40">
        <v>38</v>
      </c>
      <c r="G149" s="40">
        <v>1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35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68</v>
      </c>
      <c r="C150" s="39">
        <v>45</v>
      </c>
      <c r="D150" s="40">
        <v>11</v>
      </c>
      <c r="E150" s="40">
        <v>8</v>
      </c>
      <c r="F150" s="40">
        <v>4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35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27</v>
      </c>
      <c r="C151" s="39">
        <v>0</v>
      </c>
      <c r="D151" s="40">
        <v>0</v>
      </c>
      <c r="E151" s="40">
        <v>0</v>
      </c>
      <c r="F151" s="40">
        <v>2</v>
      </c>
      <c r="G151" s="40">
        <v>7</v>
      </c>
      <c r="H151" s="40">
        <v>2</v>
      </c>
      <c r="I151" s="40">
        <v>4</v>
      </c>
      <c r="J151" s="40">
        <v>3</v>
      </c>
      <c r="K151" s="40">
        <v>2</v>
      </c>
      <c r="L151" s="40">
        <v>4</v>
      </c>
      <c r="M151" s="40">
        <v>2</v>
      </c>
      <c r="N151" s="40">
        <v>1</v>
      </c>
      <c r="O151" s="40">
        <v>0</v>
      </c>
      <c r="P151" s="40">
        <v>0</v>
      </c>
      <c r="Q151" s="40"/>
      <c r="R151" s="40"/>
      <c r="S151" s="151"/>
      <c r="T151" s="41">
        <v>0</v>
      </c>
      <c r="U151" s="41">
        <v>0</v>
      </c>
      <c r="V151" s="235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22</v>
      </c>
      <c r="C152" s="39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5</v>
      </c>
      <c r="I152" s="40">
        <v>3</v>
      </c>
      <c r="J152" s="40">
        <v>4</v>
      </c>
      <c r="K152" s="40">
        <v>2</v>
      </c>
      <c r="L152" s="40">
        <v>5</v>
      </c>
      <c r="M152" s="40">
        <v>0</v>
      </c>
      <c r="N152" s="40">
        <v>3</v>
      </c>
      <c r="O152" s="40">
        <v>0</v>
      </c>
      <c r="P152" s="40">
        <v>0</v>
      </c>
      <c r="Q152" s="40">
        <v>0</v>
      </c>
      <c r="R152" s="40">
        <v>0</v>
      </c>
      <c r="S152" s="151">
        <v>0</v>
      </c>
      <c r="T152" s="41">
        <v>0</v>
      </c>
      <c r="U152" s="41">
        <v>0</v>
      </c>
      <c r="V152" s="235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244</v>
      </c>
      <c r="C153" s="39">
        <v>0</v>
      </c>
      <c r="D153" s="40">
        <v>0</v>
      </c>
      <c r="E153" s="40">
        <v>0</v>
      </c>
      <c r="F153" s="40">
        <v>1</v>
      </c>
      <c r="G153" s="40">
        <v>9</v>
      </c>
      <c r="H153" s="40">
        <v>31</v>
      </c>
      <c r="I153" s="40">
        <v>40</v>
      </c>
      <c r="J153" s="40">
        <v>32</v>
      </c>
      <c r="K153" s="40">
        <v>33</v>
      </c>
      <c r="L153" s="40">
        <v>28</v>
      </c>
      <c r="M153" s="40">
        <v>20</v>
      </c>
      <c r="N153" s="40">
        <v>23</v>
      </c>
      <c r="O153" s="40">
        <v>23</v>
      </c>
      <c r="P153" s="40">
        <v>4</v>
      </c>
      <c r="Q153" s="40">
        <v>0</v>
      </c>
      <c r="R153" s="40">
        <v>0</v>
      </c>
      <c r="S153" s="151">
        <v>0</v>
      </c>
      <c r="T153" s="41">
        <v>0</v>
      </c>
      <c r="U153" s="41">
        <v>0</v>
      </c>
      <c r="V153" s="235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35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378">
        <f>SUM(B139:B154)</f>
        <v>1701</v>
      </c>
      <c r="C155" s="71">
        <f t="shared" ref="C155:T155" si="32">SUM(C139:C154)</f>
        <v>52</v>
      </c>
      <c r="D155" s="67">
        <f t="shared" si="32"/>
        <v>41</v>
      </c>
      <c r="E155" s="67">
        <f t="shared" si="32"/>
        <v>75</v>
      </c>
      <c r="F155" s="67">
        <f t="shared" si="32"/>
        <v>69</v>
      </c>
      <c r="G155" s="67">
        <f t="shared" si="32"/>
        <v>63</v>
      </c>
      <c r="H155" s="67">
        <f>SUM(H139:H154)</f>
        <v>131</v>
      </c>
      <c r="I155" s="67">
        <f t="shared" si="32"/>
        <v>167</v>
      </c>
      <c r="J155" s="67">
        <f t="shared" si="32"/>
        <v>141</v>
      </c>
      <c r="K155" s="67">
        <f t="shared" si="32"/>
        <v>140</v>
      </c>
      <c r="L155" s="67">
        <f t="shared" si="32"/>
        <v>108</v>
      </c>
      <c r="M155" s="67">
        <f t="shared" si="32"/>
        <v>117</v>
      </c>
      <c r="N155" s="67">
        <f t="shared" si="32"/>
        <v>132</v>
      </c>
      <c r="O155" s="67">
        <f t="shared" si="32"/>
        <v>150</v>
      </c>
      <c r="P155" s="67">
        <f t="shared" si="32"/>
        <v>119</v>
      </c>
      <c r="Q155" s="67">
        <f t="shared" si="32"/>
        <v>108</v>
      </c>
      <c r="R155" s="67">
        <f t="shared" si="32"/>
        <v>42</v>
      </c>
      <c r="S155" s="159">
        <f t="shared" si="32"/>
        <v>46</v>
      </c>
      <c r="T155" s="132">
        <f t="shared" si="32"/>
        <v>0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4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994" t="s">
        <v>149</v>
      </c>
      <c r="B157" s="944"/>
      <c r="C157" s="994" t="s">
        <v>147</v>
      </c>
      <c r="D157" s="949"/>
      <c r="E157" s="944"/>
      <c r="F157" s="986" t="s">
        <v>150</v>
      </c>
      <c r="G157" s="988"/>
      <c r="H157" s="988"/>
      <c r="I157" s="988"/>
      <c r="J157" s="988"/>
      <c r="K157" s="988"/>
      <c r="L157" s="988"/>
      <c r="M157" s="988"/>
      <c r="N157" s="988"/>
      <c r="O157" s="988"/>
      <c r="P157" s="988"/>
      <c r="Q157" s="988"/>
      <c r="R157" s="988"/>
      <c r="S157" s="988"/>
      <c r="T157" s="988"/>
      <c r="U157" s="988"/>
      <c r="V157" s="988"/>
      <c r="W157" s="988"/>
      <c r="X157" s="988"/>
      <c r="Y157" s="988"/>
      <c r="Z157" s="988"/>
      <c r="AA157" s="988"/>
      <c r="AB157" s="988"/>
      <c r="AC157" s="988"/>
      <c r="AD157" s="988"/>
      <c r="AE157" s="988"/>
      <c r="AF157" s="988"/>
      <c r="AG157" s="988"/>
      <c r="AH157" s="988"/>
      <c r="AI157" s="988"/>
      <c r="AJ157" s="988"/>
      <c r="AK157" s="988"/>
      <c r="AL157" s="988"/>
      <c r="AM157" s="996"/>
      <c r="AN157" s="917" t="s">
        <v>9</v>
      </c>
      <c r="AO157" s="917" t="s">
        <v>151</v>
      </c>
      <c r="AP157" s="997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995"/>
      <c r="B158" s="946"/>
      <c r="C158" s="947"/>
      <c r="D158" s="950"/>
      <c r="E158" s="948"/>
      <c r="F158" s="999" t="s">
        <v>13</v>
      </c>
      <c r="G158" s="1000"/>
      <c r="H158" s="999" t="s">
        <v>14</v>
      </c>
      <c r="I158" s="1000"/>
      <c r="J158" s="999" t="s">
        <v>15</v>
      </c>
      <c r="K158" s="1000"/>
      <c r="L158" s="999" t="s">
        <v>16</v>
      </c>
      <c r="M158" s="1000"/>
      <c r="N158" s="999" t="s">
        <v>17</v>
      </c>
      <c r="O158" s="1000"/>
      <c r="P158" s="986" t="s">
        <v>18</v>
      </c>
      <c r="Q158" s="987"/>
      <c r="R158" s="986" t="s">
        <v>19</v>
      </c>
      <c r="S158" s="987"/>
      <c r="T158" s="986" t="s">
        <v>20</v>
      </c>
      <c r="U158" s="987"/>
      <c r="V158" s="986" t="s">
        <v>21</v>
      </c>
      <c r="W158" s="987"/>
      <c r="X158" s="986" t="s">
        <v>22</v>
      </c>
      <c r="Y158" s="987"/>
      <c r="Z158" s="986" t="s">
        <v>23</v>
      </c>
      <c r="AA158" s="987"/>
      <c r="AB158" s="986" t="s">
        <v>24</v>
      </c>
      <c r="AC158" s="987"/>
      <c r="AD158" s="986" t="s">
        <v>25</v>
      </c>
      <c r="AE158" s="987"/>
      <c r="AF158" s="986" t="s">
        <v>26</v>
      </c>
      <c r="AG158" s="987"/>
      <c r="AH158" s="986" t="s">
        <v>27</v>
      </c>
      <c r="AI158" s="987"/>
      <c r="AJ158" s="986" t="s">
        <v>28</v>
      </c>
      <c r="AK158" s="987"/>
      <c r="AL158" s="986" t="s">
        <v>29</v>
      </c>
      <c r="AM158" s="996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372" t="s">
        <v>154</v>
      </c>
      <c r="D159" s="370" t="s">
        <v>30</v>
      </c>
      <c r="E159" s="419" t="s">
        <v>31</v>
      </c>
      <c r="F159" s="367" t="s">
        <v>30</v>
      </c>
      <c r="G159" s="362" t="s">
        <v>31</v>
      </c>
      <c r="H159" s="367" t="s">
        <v>30</v>
      </c>
      <c r="I159" s="362" t="s">
        <v>31</v>
      </c>
      <c r="J159" s="367" t="s">
        <v>30</v>
      </c>
      <c r="K159" s="362" t="s">
        <v>31</v>
      </c>
      <c r="L159" s="367" t="s">
        <v>30</v>
      </c>
      <c r="M159" s="362" t="s">
        <v>31</v>
      </c>
      <c r="N159" s="367" t="s">
        <v>30</v>
      </c>
      <c r="O159" s="362" t="s">
        <v>31</v>
      </c>
      <c r="P159" s="367" t="s">
        <v>30</v>
      </c>
      <c r="Q159" s="362" t="s">
        <v>31</v>
      </c>
      <c r="R159" s="367" t="s">
        <v>30</v>
      </c>
      <c r="S159" s="362" t="s">
        <v>31</v>
      </c>
      <c r="T159" s="367" t="s">
        <v>30</v>
      </c>
      <c r="U159" s="362" t="s">
        <v>31</v>
      </c>
      <c r="V159" s="367" t="s">
        <v>30</v>
      </c>
      <c r="W159" s="362" t="s">
        <v>31</v>
      </c>
      <c r="X159" s="367" t="s">
        <v>30</v>
      </c>
      <c r="Y159" s="362" t="s">
        <v>31</v>
      </c>
      <c r="Z159" s="367" t="s">
        <v>30</v>
      </c>
      <c r="AA159" s="362" t="s">
        <v>31</v>
      </c>
      <c r="AB159" s="367" t="s">
        <v>30</v>
      </c>
      <c r="AC159" s="362" t="s">
        <v>31</v>
      </c>
      <c r="AD159" s="367" t="s">
        <v>30</v>
      </c>
      <c r="AE159" s="362" t="s">
        <v>31</v>
      </c>
      <c r="AF159" s="367" t="s">
        <v>30</v>
      </c>
      <c r="AG159" s="362" t="s">
        <v>31</v>
      </c>
      <c r="AH159" s="367" t="s">
        <v>30</v>
      </c>
      <c r="AI159" s="362" t="s">
        <v>31</v>
      </c>
      <c r="AJ159" s="367" t="s">
        <v>30</v>
      </c>
      <c r="AK159" s="362" t="s">
        <v>31</v>
      </c>
      <c r="AL159" s="367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998" t="s">
        <v>155</v>
      </c>
      <c r="B160" s="959"/>
      <c r="C160" s="399">
        <f>SUM(D160+E160)</f>
        <v>1068</v>
      </c>
      <c r="D160" s="420">
        <f>SUM(F160+H160+J160+L160+N160+P160+R160+T160+V160+X160+Z160+AB160+AD160+AF160+AH160+AJ160+AL160)</f>
        <v>473</v>
      </c>
      <c r="E160" s="168">
        <f>SUM(G160+I160+K160+M160+O160+Q160+S160+U160+W160+Y160+AA160+AC160+AE160+AG160+AI160+AK160+AM160)</f>
        <v>595</v>
      </c>
      <c r="F160" s="333">
        <v>2</v>
      </c>
      <c r="G160" s="169">
        <v>4</v>
      </c>
      <c r="H160" s="333">
        <v>1</v>
      </c>
      <c r="I160" s="169">
        <v>2</v>
      </c>
      <c r="J160" s="333">
        <v>12</v>
      </c>
      <c r="K160" s="332">
        <v>2</v>
      </c>
      <c r="L160" s="333">
        <v>5</v>
      </c>
      <c r="M160" s="332">
        <v>3</v>
      </c>
      <c r="N160" s="333">
        <v>8</v>
      </c>
      <c r="O160" s="332">
        <v>4</v>
      </c>
      <c r="P160" s="333">
        <v>8</v>
      </c>
      <c r="Q160" s="332">
        <v>9</v>
      </c>
      <c r="R160" s="333">
        <v>2</v>
      </c>
      <c r="S160" s="332">
        <v>11</v>
      </c>
      <c r="T160" s="333">
        <v>7</v>
      </c>
      <c r="U160" s="332">
        <v>33</v>
      </c>
      <c r="V160" s="333">
        <v>14</v>
      </c>
      <c r="W160" s="332">
        <v>33</v>
      </c>
      <c r="X160" s="333">
        <v>16</v>
      </c>
      <c r="Y160" s="332">
        <v>35</v>
      </c>
      <c r="Z160" s="333">
        <v>22</v>
      </c>
      <c r="AA160" s="332">
        <v>44</v>
      </c>
      <c r="AB160" s="333">
        <v>36</v>
      </c>
      <c r="AC160" s="332">
        <v>60</v>
      </c>
      <c r="AD160" s="333">
        <v>46</v>
      </c>
      <c r="AE160" s="332">
        <v>60</v>
      </c>
      <c r="AF160" s="333">
        <v>76</v>
      </c>
      <c r="AG160" s="332">
        <v>69</v>
      </c>
      <c r="AH160" s="333">
        <v>74</v>
      </c>
      <c r="AI160" s="332">
        <v>87</v>
      </c>
      <c r="AJ160" s="333">
        <v>75</v>
      </c>
      <c r="AK160" s="332">
        <v>59</v>
      </c>
      <c r="AL160" s="330">
        <v>69</v>
      </c>
      <c r="AM160" s="334">
        <v>80</v>
      </c>
      <c r="AN160" s="169">
        <v>985</v>
      </c>
      <c r="AO160" s="331">
        <v>488</v>
      </c>
      <c r="AP160" s="327">
        <v>0</v>
      </c>
      <c r="AQ160" s="169">
        <v>0</v>
      </c>
      <c r="AR160" s="235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985" t="s">
        <v>156</v>
      </c>
      <c r="B161" s="395" t="s">
        <v>157</v>
      </c>
      <c r="C161" s="170">
        <f>SUM(D161:E161)</f>
        <v>163</v>
      </c>
      <c r="D161" s="400"/>
      <c r="E161" s="401">
        <f>SUM(K161+M161+O161+Q161+S161+U161+W161+Y161+AA161+AC161+AE161+AG161+AI161+AK161+AM161)</f>
        <v>163</v>
      </c>
      <c r="F161" s="402"/>
      <c r="G161" s="403"/>
      <c r="H161" s="402"/>
      <c r="I161" s="403"/>
      <c r="J161" s="402"/>
      <c r="K161" s="388"/>
      <c r="L161" s="402"/>
      <c r="M161" s="388">
        <v>7</v>
      </c>
      <c r="N161" s="402"/>
      <c r="O161" s="388">
        <v>27</v>
      </c>
      <c r="P161" s="402"/>
      <c r="Q161" s="388">
        <v>43</v>
      </c>
      <c r="R161" s="402"/>
      <c r="S161" s="388">
        <v>37</v>
      </c>
      <c r="T161" s="402"/>
      <c r="U161" s="388">
        <v>33</v>
      </c>
      <c r="V161" s="402"/>
      <c r="W161" s="388">
        <v>15</v>
      </c>
      <c r="X161" s="402"/>
      <c r="Y161" s="388">
        <v>1</v>
      </c>
      <c r="Z161" s="402"/>
      <c r="AA161" s="388"/>
      <c r="AB161" s="402"/>
      <c r="AC161" s="388"/>
      <c r="AD161" s="402"/>
      <c r="AE161" s="388"/>
      <c r="AF161" s="402"/>
      <c r="AG161" s="388"/>
      <c r="AH161" s="402"/>
      <c r="AI161" s="388"/>
      <c r="AJ161" s="402"/>
      <c r="AK161" s="388"/>
      <c r="AL161" s="402"/>
      <c r="AM161" s="397"/>
      <c r="AN161" s="398">
        <v>163</v>
      </c>
      <c r="AO161" s="404"/>
      <c r="AP161" s="389">
        <v>0</v>
      </c>
      <c r="AQ161" s="398">
        <v>0</v>
      </c>
      <c r="AR161" s="235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989"/>
      <c r="B162" s="149" t="s">
        <v>158</v>
      </c>
      <c r="C162" s="170">
        <f>SUM(D162:E162)</f>
        <v>2</v>
      </c>
      <c r="D162" s="173"/>
      <c r="E162" s="174">
        <f>SUM(K162+M162+O162+Q162+S162+U162+W162+Y162+AA162+AC162+AE162+AG162+AI162+AK162+AM162)</f>
        <v>2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>
        <v>2</v>
      </c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2</v>
      </c>
      <c r="AO162" s="179">
        <v>0</v>
      </c>
      <c r="AP162" s="119">
        <v>0</v>
      </c>
      <c r="AQ162" s="28">
        <v>0</v>
      </c>
      <c r="AR162" s="235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989"/>
      <c r="B163" s="180" t="s">
        <v>159</v>
      </c>
      <c r="C163" s="181">
        <f t="shared" ref="C163:C170" si="38">SUM(D163+E163)</f>
        <v>542</v>
      </c>
      <c r="D163" s="182">
        <f>SUM(F163+H163+J163+L163+N163+P163+R163+T163+V163+X163+Z163+AB163+AD163+AF163+AH163+AJ163+AL163)</f>
        <v>180</v>
      </c>
      <c r="E163" s="183">
        <f>SUM(G163+I163+K163+M163+O163+Q163+S163+U163+W163+Y163+AA163+AC163+AE163+AG163+AI163+AK163+AM163)</f>
        <v>362</v>
      </c>
      <c r="F163" s="39">
        <v>0</v>
      </c>
      <c r="G163" s="34">
        <v>0</v>
      </c>
      <c r="H163" s="39">
        <v>0</v>
      </c>
      <c r="I163" s="34">
        <v>0</v>
      </c>
      <c r="J163" s="39">
        <v>0</v>
      </c>
      <c r="K163" s="34">
        <v>1</v>
      </c>
      <c r="L163" s="39">
        <v>1</v>
      </c>
      <c r="M163" s="34">
        <v>4</v>
      </c>
      <c r="N163" s="39">
        <v>15</v>
      </c>
      <c r="O163" s="34">
        <v>16</v>
      </c>
      <c r="P163" s="39">
        <v>27</v>
      </c>
      <c r="Q163" s="34">
        <v>44</v>
      </c>
      <c r="R163" s="39">
        <v>24</v>
      </c>
      <c r="S163" s="34">
        <v>42</v>
      </c>
      <c r="T163" s="39">
        <v>34</v>
      </c>
      <c r="U163" s="34">
        <v>46</v>
      </c>
      <c r="V163" s="39">
        <v>20</v>
      </c>
      <c r="W163" s="34">
        <v>52</v>
      </c>
      <c r="X163" s="39">
        <v>22</v>
      </c>
      <c r="Y163" s="34">
        <v>45</v>
      </c>
      <c r="Z163" s="39">
        <v>12</v>
      </c>
      <c r="AA163" s="34">
        <v>33</v>
      </c>
      <c r="AB163" s="39">
        <v>13</v>
      </c>
      <c r="AC163" s="34">
        <v>29</v>
      </c>
      <c r="AD163" s="39">
        <v>4</v>
      </c>
      <c r="AE163" s="34">
        <v>17</v>
      </c>
      <c r="AF163" s="39">
        <v>2</v>
      </c>
      <c r="AG163" s="34">
        <v>21</v>
      </c>
      <c r="AH163" s="39">
        <v>6</v>
      </c>
      <c r="AI163" s="34">
        <v>11</v>
      </c>
      <c r="AJ163" s="39">
        <v>0</v>
      </c>
      <c r="AK163" s="34">
        <v>1</v>
      </c>
      <c r="AL163" s="33">
        <v>0</v>
      </c>
      <c r="AM163" s="151">
        <v>0</v>
      </c>
      <c r="AN163" s="41">
        <v>542</v>
      </c>
      <c r="AO163" s="121">
        <v>322</v>
      </c>
      <c r="AP163" s="42">
        <v>0</v>
      </c>
      <c r="AQ163" s="41">
        <v>0</v>
      </c>
      <c r="AR163" s="235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/>
      <c r="AO164" s="191"/>
      <c r="AP164" s="63"/>
      <c r="AQ164" s="59"/>
      <c r="AR164" s="235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506</v>
      </c>
      <c r="D165" s="193">
        <f t="shared" ref="D165:E170" si="43">SUM(F165+H165+J165+L165+N165+P165+R165+T165+V165+X165+Z165+AB165+AD165+AF165+AH165+AJ165+AL165)</f>
        <v>209</v>
      </c>
      <c r="E165" s="194">
        <f t="shared" si="43"/>
        <v>297</v>
      </c>
      <c r="F165" s="29">
        <v>68</v>
      </c>
      <c r="G165" s="28">
        <v>41</v>
      </c>
      <c r="H165" s="29">
        <v>11</v>
      </c>
      <c r="I165" s="28">
        <v>7</v>
      </c>
      <c r="J165" s="29">
        <v>4</v>
      </c>
      <c r="K165" s="30">
        <v>12</v>
      </c>
      <c r="L165" s="29">
        <v>4</v>
      </c>
      <c r="M165" s="30">
        <v>12</v>
      </c>
      <c r="N165" s="29">
        <v>5</v>
      </c>
      <c r="O165" s="30">
        <v>5</v>
      </c>
      <c r="P165" s="29">
        <v>1</v>
      </c>
      <c r="Q165" s="30">
        <v>13</v>
      </c>
      <c r="R165" s="29">
        <v>3</v>
      </c>
      <c r="S165" s="30">
        <v>8</v>
      </c>
      <c r="T165" s="29">
        <v>1</v>
      </c>
      <c r="U165" s="30">
        <v>11</v>
      </c>
      <c r="V165" s="29">
        <v>7</v>
      </c>
      <c r="W165" s="30">
        <v>6</v>
      </c>
      <c r="X165" s="29">
        <v>5</v>
      </c>
      <c r="Y165" s="30">
        <v>20</v>
      </c>
      <c r="Z165" s="29">
        <v>6</v>
      </c>
      <c r="AA165" s="30">
        <v>16</v>
      </c>
      <c r="AB165" s="29">
        <v>10</v>
      </c>
      <c r="AC165" s="30">
        <v>24</v>
      </c>
      <c r="AD165" s="29">
        <v>11</v>
      </c>
      <c r="AE165" s="30">
        <v>21</v>
      </c>
      <c r="AF165" s="29">
        <v>16</v>
      </c>
      <c r="AG165" s="30">
        <v>27</v>
      </c>
      <c r="AH165" s="29">
        <v>17</v>
      </c>
      <c r="AI165" s="28">
        <v>18</v>
      </c>
      <c r="AJ165" s="29">
        <v>27</v>
      </c>
      <c r="AK165" s="28">
        <v>16</v>
      </c>
      <c r="AL165" s="53">
        <v>13</v>
      </c>
      <c r="AM165" s="178">
        <v>40</v>
      </c>
      <c r="AN165" s="28">
        <v>501</v>
      </c>
      <c r="AO165" s="179">
        <v>139</v>
      </c>
      <c r="AP165" s="119">
        <v>0</v>
      </c>
      <c r="AQ165" s="28">
        <v>0</v>
      </c>
      <c r="AR165" s="235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63</v>
      </c>
      <c r="D166" s="182">
        <f t="shared" si="43"/>
        <v>21</v>
      </c>
      <c r="E166" s="183">
        <f t="shared" si="43"/>
        <v>42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0</v>
      </c>
      <c r="O166" s="34">
        <v>0</v>
      </c>
      <c r="P166" s="39">
        <v>1</v>
      </c>
      <c r="Q166" s="34">
        <v>3</v>
      </c>
      <c r="R166" s="39">
        <v>2</v>
      </c>
      <c r="S166" s="34">
        <v>2</v>
      </c>
      <c r="T166" s="39">
        <v>1</v>
      </c>
      <c r="U166" s="34">
        <v>11</v>
      </c>
      <c r="V166" s="39">
        <v>0</v>
      </c>
      <c r="W166" s="34">
        <v>5</v>
      </c>
      <c r="X166" s="39">
        <v>0</v>
      </c>
      <c r="Y166" s="34">
        <v>4</v>
      </c>
      <c r="Z166" s="39">
        <v>2</v>
      </c>
      <c r="AA166" s="34">
        <v>4</v>
      </c>
      <c r="AB166" s="39">
        <v>1</v>
      </c>
      <c r="AC166" s="41">
        <v>1</v>
      </c>
      <c r="AD166" s="39">
        <v>0</v>
      </c>
      <c r="AE166" s="41">
        <v>3</v>
      </c>
      <c r="AF166" s="39">
        <v>5</v>
      </c>
      <c r="AG166" s="41">
        <v>3</v>
      </c>
      <c r="AH166" s="39">
        <v>3</v>
      </c>
      <c r="AI166" s="41">
        <v>2</v>
      </c>
      <c r="AJ166" s="39">
        <v>3</v>
      </c>
      <c r="AK166" s="41">
        <v>0</v>
      </c>
      <c r="AL166" s="33">
        <v>3</v>
      </c>
      <c r="AM166" s="151">
        <v>4</v>
      </c>
      <c r="AN166" s="41">
        <v>63</v>
      </c>
      <c r="AO166" s="121">
        <v>55</v>
      </c>
      <c r="AP166" s="42">
        <v>0</v>
      </c>
      <c r="AQ166" s="41">
        <v>0</v>
      </c>
      <c r="AR166" s="235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73</v>
      </c>
      <c r="D167" s="197">
        <f t="shared" si="43"/>
        <v>40</v>
      </c>
      <c r="E167" s="183">
        <f t="shared" si="43"/>
        <v>33</v>
      </c>
      <c r="F167" s="39">
        <v>16</v>
      </c>
      <c r="G167" s="41">
        <v>17</v>
      </c>
      <c r="H167" s="39">
        <v>13</v>
      </c>
      <c r="I167" s="41">
        <v>6</v>
      </c>
      <c r="J167" s="39">
        <v>1</v>
      </c>
      <c r="K167" s="34">
        <v>0</v>
      </c>
      <c r="L167" s="39">
        <v>0</v>
      </c>
      <c r="M167" s="34">
        <v>0</v>
      </c>
      <c r="N167" s="39">
        <v>0</v>
      </c>
      <c r="O167" s="34">
        <v>0</v>
      </c>
      <c r="P167" s="39">
        <v>0</v>
      </c>
      <c r="Q167" s="34">
        <v>0</v>
      </c>
      <c r="R167" s="39">
        <v>0</v>
      </c>
      <c r="S167" s="34">
        <v>3</v>
      </c>
      <c r="T167" s="39">
        <v>0</v>
      </c>
      <c r="U167" s="34">
        <v>1</v>
      </c>
      <c r="V167" s="39">
        <v>0</v>
      </c>
      <c r="W167" s="34">
        <v>0</v>
      </c>
      <c r="X167" s="39">
        <v>0</v>
      </c>
      <c r="Y167" s="34">
        <v>0</v>
      </c>
      <c r="Z167" s="39">
        <v>0</v>
      </c>
      <c r="AA167" s="34">
        <v>2</v>
      </c>
      <c r="AB167" s="39">
        <v>2</v>
      </c>
      <c r="AC167" s="41">
        <v>1</v>
      </c>
      <c r="AD167" s="39">
        <v>0</v>
      </c>
      <c r="AE167" s="41">
        <v>0</v>
      </c>
      <c r="AF167" s="39">
        <v>3</v>
      </c>
      <c r="AG167" s="41">
        <v>0</v>
      </c>
      <c r="AH167" s="39">
        <v>0</v>
      </c>
      <c r="AI167" s="41">
        <v>1</v>
      </c>
      <c r="AJ167" s="39">
        <v>1</v>
      </c>
      <c r="AK167" s="41">
        <v>0</v>
      </c>
      <c r="AL167" s="33">
        <v>4</v>
      </c>
      <c r="AM167" s="151">
        <v>2</v>
      </c>
      <c r="AN167" s="41">
        <v>73</v>
      </c>
      <c r="AO167" s="121">
        <v>19</v>
      </c>
      <c r="AP167" s="42">
        <v>0</v>
      </c>
      <c r="AQ167" s="41">
        <v>0</v>
      </c>
      <c r="AR167" s="235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239</v>
      </c>
      <c r="D168" s="182">
        <f t="shared" si="43"/>
        <v>107</v>
      </c>
      <c r="E168" s="183">
        <f t="shared" si="43"/>
        <v>132</v>
      </c>
      <c r="F168" s="39">
        <v>3</v>
      </c>
      <c r="G168" s="41">
        <v>5</v>
      </c>
      <c r="H168" s="39">
        <v>9</v>
      </c>
      <c r="I168" s="41">
        <v>5</v>
      </c>
      <c r="J168" s="39">
        <v>8</v>
      </c>
      <c r="K168" s="34">
        <v>8</v>
      </c>
      <c r="L168" s="39">
        <v>1</v>
      </c>
      <c r="M168" s="34">
        <v>2</v>
      </c>
      <c r="N168" s="39">
        <v>2</v>
      </c>
      <c r="O168" s="34">
        <v>0</v>
      </c>
      <c r="P168" s="39">
        <v>0</v>
      </c>
      <c r="Q168" s="34">
        <v>1</v>
      </c>
      <c r="R168" s="39">
        <v>0</v>
      </c>
      <c r="S168" s="34">
        <v>0</v>
      </c>
      <c r="T168" s="39">
        <v>0</v>
      </c>
      <c r="U168" s="34">
        <v>1</v>
      </c>
      <c r="V168" s="39">
        <v>0</v>
      </c>
      <c r="W168" s="34">
        <v>1</v>
      </c>
      <c r="X168" s="39">
        <v>0</v>
      </c>
      <c r="Y168" s="34">
        <v>1</v>
      </c>
      <c r="Z168" s="39">
        <v>0</v>
      </c>
      <c r="AA168" s="34">
        <v>1</v>
      </c>
      <c r="AB168" s="39">
        <v>1</v>
      </c>
      <c r="AC168" s="34">
        <v>1</v>
      </c>
      <c r="AD168" s="39">
        <v>1</v>
      </c>
      <c r="AE168" s="34">
        <v>1</v>
      </c>
      <c r="AF168" s="39">
        <v>16</v>
      </c>
      <c r="AG168" s="34">
        <v>44</v>
      </c>
      <c r="AH168" s="39">
        <v>33</v>
      </c>
      <c r="AI168" s="41">
        <v>29</v>
      </c>
      <c r="AJ168" s="39">
        <v>20</v>
      </c>
      <c r="AK168" s="41">
        <v>20</v>
      </c>
      <c r="AL168" s="33">
        <v>13</v>
      </c>
      <c r="AM168" s="151">
        <v>12</v>
      </c>
      <c r="AN168" s="41">
        <v>239</v>
      </c>
      <c r="AO168" s="121">
        <v>219</v>
      </c>
      <c r="AP168" s="42">
        <v>0</v>
      </c>
      <c r="AQ168" s="41">
        <v>0</v>
      </c>
      <c r="AR168" s="235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190</v>
      </c>
      <c r="D169" s="199">
        <f>SUM(F169+H169+J169+L169+N169+P169+R169+T169+V169+X169+Z169+AB169+AD169+AF169+AH169+AJ169+AL169)</f>
        <v>82</v>
      </c>
      <c r="E169" s="200">
        <f>SUM(G169+I169+K169+M169+O169+Q169+S169+U169+W169+Y169+AA169+AC169+AE169+AG169+AI169+AK169+AM169)</f>
        <v>108</v>
      </c>
      <c r="F169" s="105">
        <v>3</v>
      </c>
      <c r="G169" s="201">
        <v>7</v>
      </c>
      <c r="H169" s="105">
        <v>4</v>
      </c>
      <c r="I169" s="201">
        <v>3</v>
      </c>
      <c r="J169" s="105">
        <v>2</v>
      </c>
      <c r="K169" s="202">
        <v>7</v>
      </c>
      <c r="L169" s="105">
        <v>2</v>
      </c>
      <c r="M169" s="202">
        <v>3</v>
      </c>
      <c r="N169" s="105">
        <v>1</v>
      </c>
      <c r="O169" s="202">
        <v>3</v>
      </c>
      <c r="P169" s="105">
        <v>3</v>
      </c>
      <c r="Q169" s="202">
        <v>2</v>
      </c>
      <c r="R169" s="105">
        <v>2</v>
      </c>
      <c r="S169" s="202">
        <v>1</v>
      </c>
      <c r="T169" s="105">
        <v>1</v>
      </c>
      <c r="U169" s="202">
        <v>4</v>
      </c>
      <c r="V169" s="105">
        <v>2</v>
      </c>
      <c r="W169" s="202">
        <v>7</v>
      </c>
      <c r="X169" s="105">
        <v>5</v>
      </c>
      <c r="Y169" s="202">
        <v>9</v>
      </c>
      <c r="Z169" s="105">
        <v>4</v>
      </c>
      <c r="AA169" s="202">
        <v>9</v>
      </c>
      <c r="AB169" s="105">
        <v>3</v>
      </c>
      <c r="AC169" s="202">
        <v>11</v>
      </c>
      <c r="AD169" s="105">
        <v>13</v>
      </c>
      <c r="AE169" s="202">
        <v>6</v>
      </c>
      <c r="AF169" s="105">
        <v>12</v>
      </c>
      <c r="AG169" s="202">
        <v>12</v>
      </c>
      <c r="AH169" s="105">
        <v>8</v>
      </c>
      <c r="AI169" s="201">
        <v>7</v>
      </c>
      <c r="AJ169" s="105">
        <v>10</v>
      </c>
      <c r="AK169" s="201">
        <v>3</v>
      </c>
      <c r="AL169" s="203">
        <v>7</v>
      </c>
      <c r="AM169" s="204">
        <v>14</v>
      </c>
      <c r="AN169" s="201">
        <v>187</v>
      </c>
      <c r="AO169" s="205">
        <v>24</v>
      </c>
      <c r="AP169" s="109">
        <v>0</v>
      </c>
      <c r="AQ169" s="201">
        <v>4</v>
      </c>
      <c r="AR169" s="235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/>
      <c r="AO170" s="191"/>
      <c r="AP170" s="63"/>
      <c r="AQ170" s="59"/>
      <c r="AR170" s="235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001" t="s">
        <v>99</v>
      </c>
      <c r="B171" s="1002"/>
      <c r="C171" s="210">
        <f t="shared" ref="C171:AQ171" si="44">SUM(C160:C170)</f>
        <v>2846</v>
      </c>
      <c r="D171" s="211">
        <f t="shared" si="44"/>
        <v>1112</v>
      </c>
      <c r="E171" s="187">
        <f t="shared" si="44"/>
        <v>1734</v>
      </c>
      <c r="F171" s="71">
        <f t="shared" si="44"/>
        <v>92</v>
      </c>
      <c r="G171" s="132">
        <f t="shared" si="44"/>
        <v>74</v>
      </c>
      <c r="H171" s="71">
        <f t="shared" si="44"/>
        <v>38</v>
      </c>
      <c r="I171" s="132">
        <f t="shared" si="44"/>
        <v>23</v>
      </c>
      <c r="J171" s="391">
        <f t="shared" si="44"/>
        <v>27</v>
      </c>
      <c r="K171" s="392">
        <f t="shared" si="44"/>
        <v>30</v>
      </c>
      <c r="L171" s="391">
        <f t="shared" si="44"/>
        <v>13</v>
      </c>
      <c r="M171" s="392">
        <f t="shared" si="44"/>
        <v>31</v>
      </c>
      <c r="N171" s="391">
        <f t="shared" si="44"/>
        <v>31</v>
      </c>
      <c r="O171" s="392">
        <f t="shared" si="44"/>
        <v>55</v>
      </c>
      <c r="P171" s="391">
        <f t="shared" si="44"/>
        <v>40</v>
      </c>
      <c r="Q171" s="392">
        <f t="shared" si="44"/>
        <v>117</v>
      </c>
      <c r="R171" s="391">
        <f t="shared" si="44"/>
        <v>33</v>
      </c>
      <c r="S171" s="392">
        <f t="shared" si="44"/>
        <v>104</v>
      </c>
      <c r="T171" s="391">
        <f t="shared" si="44"/>
        <v>44</v>
      </c>
      <c r="U171" s="392">
        <f t="shared" si="44"/>
        <v>140</v>
      </c>
      <c r="V171" s="391">
        <f t="shared" si="44"/>
        <v>43</v>
      </c>
      <c r="W171" s="392">
        <f t="shared" si="44"/>
        <v>119</v>
      </c>
      <c r="X171" s="391">
        <f t="shared" si="44"/>
        <v>48</v>
      </c>
      <c r="Y171" s="392">
        <f t="shared" si="44"/>
        <v>115</v>
      </c>
      <c r="Z171" s="391">
        <f t="shared" si="44"/>
        <v>46</v>
      </c>
      <c r="AA171" s="392">
        <f t="shared" si="44"/>
        <v>109</v>
      </c>
      <c r="AB171" s="391">
        <f t="shared" si="44"/>
        <v>66</v>
      </c>
      <c r="AC171" s="392">
        <f t="shared" si="44"/>
        <v>127</v>
      </c>
      <c r="AD171" s="391">
        <f t="shared" si="44"/>
        <v>75</v>
      </c>
      <c r="AE171" s="392">
        <f t="shared" si="44"/>
        <v>108</v>
      </c>
      <c r="AF171" s="391">
        <f t="shared" si="44"/>
        <v>130</v>
      </c>
      <c r="AG171" s="392">
        <f t="shared" si="44"/>
        <v>176</v>
      </c>
      <c r="AH171" s="391">
        <f t="shared" si="44"/>
        <v>141</v>
      </c>
      <c r="AI171" s="392">
        <f t="shared" si="44"/>
        <v>155</v>
      </c>
      <c r="AJ171" s="391">
        <f t="shared" si="44"/>
        <v>136</v>
      </c>
      <c r="AK171" s="392">
        <f t="shared" si="44"/>
        <v>99</v>
      </c>
      <c r="AL171" s="425">
        <f t="shared" si="44"/>
        <v>109</v>
      </c>
      <c r="AM171" s="405">
        <f t="shared" si="44"/>
        <v>152</v>
      </c>
      <c r="AN171" s="132">
        <f t="shared" si="44"/>
        <v>2755</v>
      </c>
      <c r="AO171" s="131">
        <f t="shared" si="44"/>
        <v>1266</v>
      </c>
      <c r="AP171" s="66">
        <f t="shared" si="44"/>
        <v>0</v>
      </c>
      <c r="AQ171" s="132">
        <f t="shared" si="44"/>
        <v>4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421"/>
      <c r="C172" s="421"/>
      <c r="D172" s="421"/>
      <c r="E172" s="421"/>
      <c r="F172" s="421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03" t="s">
        <v>169</v>
      </c>
      <c r="B173" s="985" t="s">
        <v>149</v>
      </c>
      <c r="C173" s="994" t="s">
        <v>147</v>
      </c>
      <c r="D173" s="949"/>
      <c r="E173" s="944"/>
      <c r="F173" s="986" t="s">
        <v>150</v>
      </c>
      <c r="G173" s="988"/>
      <c r="H173" s="988"/>
      <c r="I173" s="988"/>
      <c r="J173" s="988"/>
      <c r="K173" s="988"/>
      <c r="L173" s="988"/>
      <c r="M173" s="988"/>
      <c r="N173" s="988"/>
      <c r="O173" s="988"/>
      <c r="P173" s="988"/>
      <c r="Q173" s="988"/>
      <c r="R173" s="988"/>
      <c r="S173" s="988"/>
      <c r="T173" s="988"/>
      <c r="U173" s="988"/>
      <c r="V173" s="988"/>
      <c r="W173" s="988"/>
      <c r="X173" s="988"/>
      <c r="Y173" s="988"/>
      <c r="Z173" s="988"/>
      <c r="AA173" s="988"/>
      <c r="AB173" s="988"/>
      <c r="AC173" s="988"/>
      <c r="AD173" s="988"/>
      <c r="AE173" s="988"/>
      <c r="AF173" s="988"/>
      <c r="AG173" s="988"/>
      <c r="AH173" s="988"/>
      <c r="AI173" s="988"/>
      <c r="AJ173" s="988"/>
      <c r="AK173" s="988"/>
      <c r="AL173" s="988"/>
      <c r="AM173" s="996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985" t="s">
        <v>171</v>
      </c>
      <c r="AT173" s="985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04"/>
      <c r="B174" s="989"/>
      <c r="C174" s="947"/>
      <c r="D174" s="950"/>
      <c r="E174" s="948"/>
      <c r="F174" s="999" t="s">
        <v>13</v>
      </c>
      <c r="G174" s="1000"/>
      <c r="H174" s="999" t="s">
        <v>14</v>
      </c>
      <c r="I174" s="1000"/>
      <c r="J174" s="999" t="s">
        <v>15</v>
      </c>
      <c r="K174" s="1000"/>
      <c r="L174" s="999" t="s">
        <v>16</v>
      </c>
      <c r="M174" s="1000"/>
      <c r="N174" s="999" t="s">
        <v>17</v>
      </c>
      <c r="O174" s="1000"/>
      <c r="P174" s="986" t="s">
        <v>18</v>
      </c>
      <c r="Q174" s="987"/>
      <c r="R174" s="986" t="s">
        <v>19</v>
      </c>
      <c r="S174" s="987"/>
      <c r="T174" s="986" t="s">
        <v>20</v>
      </c>
      <c r="U174" s="987"/>
      <c r="V174" s="986" t="s">
        <v>21</v>
      </c>
      <c r="W174" s="987"/>
      <c r="X174" s="986" t="s">
        <v>22</v>
      </c>
      <c r="Y174" s="987"/>
      <c r="Z174" s="986" t="s">
        <v>23</v>
      </c>
      <c r="AA174" s="987"/>
      <c r="AB174" s="986" t="s">
        <v>24</v>
      </c>
      <c r="AC174" s="987"/>
      <c r="AD174" s="986" t="s">
        <v>25</v>
      </c>
      <c r="AE174" s="987"/>
      <c r="AF174" s="986" t="s">
        <v>26</v>
      </c>
      <c r="AG174" s="987"/>
      <c r="AH174" s="986" t="s">
        <v>27</v>
      </c>
      <c r="AI174" s="987"/>
      <c r="AJ174" s="986" t="s">
        <v>28</v>
      </c>
      <c r="AK174" s="987"/>
      <c r="AL174" s="986" t="s">
        <v>29</v>
      </c>
      <c r="AM174" s="996"/>
      <c r="AN174" s="952"/>
      <c r="AO174" s="971"/>
      <c r="AP174" s="972"/>
      <c r="AQ174" s="954"/>
      <c r="AR174" s="952"/>
      <c r="AS174" s="989"/>
      <c r="AT174" s="989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336" t="s">
        <v>154</v>
      </c>
      <c r="D175" s="422" t="s">
        <v>173</v>
      </c>
      <c r="E175" s="219" t="s">
        <v>174</v>
      </c>
      <c r="F175" s="367" t="s">
        <v>173</v>
      </c>
      <c r="G175" s="371" t="s">
        <v>174</v>
      </c>
      <c r="H175" s="368" t="s">
        <v>173</v>
      </c>
      <c r="I175" s="362" t="s">
        <v>174</v>
      </c>
      <c r="J175" s="367" t="s">
        <v>173</v>
      </c>
      <c r="K175" s="371" t="s">
        <v>174</v>
      </c>
      <c r="L175" s="367" t="s">
        <v>173</v>
      </c>
      <c r="M175" s="371" t="s">
        <v>174</v>
      </c>
      <c r="N175" s="367" t="s">
        <v>173</v>
      </c>
      <c r="O175" s="371" t="s">
        <v>174</v>
      </c>
      <c r="P175" s="368" t="s">
        <v>173</v>
      </c>
      <c r="Q175" s="362" t="s">
        <v>174</v>
      </c>
      <c r="R175" s="368" t="s">
        <v>173</v>
      </c>
      <c r="S175" s="362" t="s">
        <v>174</v>
      </c>
      <c r="T175" s="367" t="s">
        <v>173</v>
      </c>
      <c r="U175" s="371" t="s">
        <v>174</v>
      </c>
      <c r="V175" s="368" t="s">
        <v>173</v>
      </c>
      <c r="W175" s="362" t="s">
        <v>174</v>
      </c>
      <c r="X175" s="368" t="s">
        <v>173</v>
      </c>
      <c r="Y175" s="362" t="s">
        <v>174</v>
      </c>
      <c r="Z175" s="367" t="s">
        <v>173</v>
      </c>
      <c r="AA175" s="371" t="s">
        <v>174</v>
      </c>
      <c r="AB175" s="367" t="s">
        <v>173</v>
      </c>
      <c r="AC175" s="371" t="s">
        <v>174</v>
      </c>
      <c r="AD175" s="368" t="s">
        <v>173</v>
      </c>
      <c r="AE175" s="362" t="s">
        <v>174</v>
      </c>
      <c r="AF175" s="368" t="s">
        <v>173</v>
      </c>
      <c r="AG175" s="362" t="s">
        <v>174</v>
      </c>
      <c r="AH175" s="367" t="s">
        <v>173</v>
      </c>
      <c r="AI175" s="371" t="s">
        <v>174</v>
      </c>
      <c r="AJ175" s="368" t="s">
        <v>173</v>
      </c>
      <c r="AK175" s="362" t="s">
        <v>174</v>
      </c>
      <c r="AL175" s="367" t="s">
        <v>173</v>
      </c>
      <c r="AM175" s="394" t="s">
        <v>174</v>
      </c>
      <c r="AN175" s="921"/>
      <c r="AO175" s="361" t="s">
        <v>175</v>
      </c>
      <c r="AP175" s="371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006" t="s">
        <v>177</v>
      </c>
      <c r="B176" s="406" t="s">
        <v>155</v>
      </c>
      <c r="C176" s="407">
        <f t="shared" ref="C176:C186" si="45">SUM(D176+E176)</f>
        <v>0</v>
      </c>
      <c r="D176" s="408">
        <f t="shared" ref="D176:D184" si="46">SUM(F176+H176+J176+L176+N176+P176+R176+T176+V176+X176+Z176+AB176+AD176+AF176+AH176+AJ176+AL176)</f>
        <v>0</v>
      </c>
      <c r="E176" s="409">
        <f t="shared" ref="E176:E184" si="47">SUM(G176+I176+K176+M176+O176+Q176+S176+U176+W176+Y176+AA176+AC176+AE176+AG176+AI176+AK176+AM176)</f>
        <v>0</v>
      </c>
      <c r="F176" s="373"/>
      <c r="G176" s="398"/>
      <c r="H176" s="373"/>
      <c r="I176" s="398"/>
      <c r="J176" s="373"/>
      <c r="K176" s="388"/>
      <c r="L176" s="373"/>
      <c r="M176" s="388"/>
      <c r="N176" s="373"/>
      <c r="O176" s="388"/>
      <c r="P176" s="373"/>
      <c r="Q176" s="388"/>
      <c r="R176" s="373"/>
      <c r="S176" s="388"/>
      <c r="T176" s="373"/>
      <c r="U176" s="388"/>
      <c r="V176" s="373"/>
      <c r="W176" s="388"/>
      <c r="X176" s="373"/>
      <c r="Y176" s="388"/>
      <c r="Z176" s="373"/>
      <c r="AA176" s="388"/>
      <c r="AB176" s="373"/>
      <c r="AC176" s="388"/>
      <c r="AD176" s="373"/>
      <c r="AE176" s="388"/>
      <c r="AF176" s="373"/>
      <c r="AG176" s="388"/>
      <c r="AH176" s="373"/>
      <c r="AI176" s="388"/>
      <c r="AJ176" s="373"/>
      <c r="AK176" s="388"/>
      <c r="AL176" s="410"/>
      <c r="AM176" s="397"/>
      <c r="AN176" s="398"/>
      <c r="AO176" s="389"/>
      <c r="AP176" s="398"/>
      <c r="AQ176" s="389"/>
      <c r="AR176" s="398"/>
      <c r="AS176" s="398"/>
      <c r="AT176" s="398"/>
      <c r="AU176" s="235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7</v>
      </c>
      <c r="D177" s="207">
        <f t="shared" si="46"/>
        <v>0</v>
      </c>
      <c r="E177" s="208">
        <f t="shared" si="47"/>
        <v>7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0</v>
      </c>
      <c r="M177" s="58">
        <v>1</v>
      </c>
      <c r="N177" s="56">
        <v>0</v>
      </c>
      <c r="O177" s="58">
        <v>1</v>
      </c>
      <c r="P177" s="56">
        <v>0</v>
      </c>
      <c r="Q177" s="58">
        <v>2</v>
      </c>
      <c r="R177" s="56">
        <v>0</v>
      </c>
      <c r="S177" s="58">
        <v>0</v>
      </c>
      <c r="T177" s="56">
        <v>0</v>
      </c>
      <c r="U177" s="58">
        <v>1</v>
      </c>
      <c r="V177" s="56">
        <v>0</v>
      </c>
      <c r="W177" s="58">
        <v>0</v>
      </c>
      <c r="X177" s="56">
        <v>0</v>
      </c>
      <c r="Y177" s="58">
        <v>0</v>
      </c>
      <c r="Z177" s="56">
        <v>0</v>
      </c>
      <c r="AA177" s="58">
        <v>1</v>
      </c>
      <c r="AB177" s="56">
        <v>0</v>
      </c>
      <c r="AC177" s="58">
        <v>0</v>
      </c>
      <c r="AD177" s="56">
        <v>0</v>
      </c>
      <c r="AE177" s="58">
        <v>0</v>
      </c>
      <c r="AF177" s="56">
        <v>0</v>
      </c>
      <c r="AG177" s="58">
        <v>1</v>
      </c>
      <c r="AH177" s="56">
        <v>0</v>
      </c>
      <c r="AI177" s="58">
        <v>0</v>
      </c>
      <c r="AJ177" s="56">
        <v>0</v>
      </c>
      <c r="AK177" s="58">
        <v>0</v>
      </c>
      <c r="AL177" s="60">
        <v>0</v>
      </c>
      <c r="AM177" s="209">
        <v>0</v>
      </c>
      <c r="AN177" s="59">
        <v>7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35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007" t="s">
        <v>178</v>
      </c>
      <c r="B178" s="406" t="s">
        <v>155</v>
      </c>
      <c r="C178" s="407">
        <f t="shared" si="45"/>
        <v>0</v>
      </c>
      <c r="D178" s="408">
        <f t="shared" si="46"/>
        <v>0</v>
      </c>
      <c r="E178" s="409">
        <f>SUM(G178+I178+K178+M178+O178+Q178+S178+U178+W178+Y178+AA178+AC178+AE178+AG178+AI178+AK178+AM178)</f>
        <v>0</v>
      </c>
      <c r="F178" s="373"/>
      <c r="G178" s="398"/>
      <c r="H178" s="373"/>
      <c r="I178" s="398"/>
      <c r="J178" s="373"/>
      <c r="K178" s="388"/>
      <c r="L178" s="373"/>
      <c r="M178" s="388"/>
      <c r="N178" s="373"/>
      <c r="O178" s="388"/>
      <c r="P178" s="373"/>
      <c r="Q178" s="388"/>
      <c r="R178" s="373"/>
      <c r="S178" s="388"/>
      <c r="T178" s="373"/>
      <c r="U178" s="388"/>
      <c r="V178" s="373"/>
      <c r="W178" s="388"/>
      <c r="X178" s="373"/>
      <c r="Y178" s="388"/>
      <c r="Z178" s="373"/>
      <c r="AA178" s="388"/>
      <c r="AB178" s="373"/>
      <c r="AC178" s="388"/>
      <c r="AD178" s="373"/>
      <c r="AE178" s="388"/>
      <c r="AF178" s="373"/>
      <c r="AG178" s="388"/>
      <c r="AH178" s="373"/>
      <c r="AI178" s="388"/>
      <c r="AJ178" s="373"/>
      <c r="AK178" s="388"/>
      <c r="AL178" s="410"/>
      <c r="AM178" s="397"/>
      <c r="AN178" s="398"/>
      <c r="AO178" s="389">
        <v>0</v>
      </c>
      <c r="AP178" s="398">
        <v>0</v>
      </c>
      <c r="AQ178" s="389">
        <v>0</v>
      </c>
      <c r="AR178" s="398">
        <v>0</v>
      </c>
      <c r="AS178" s="398">
        <v>0</v>
      </c>
      <c r="AT178" s="398">
        <v>0</v>
      </c>
      <c r="AU178" s="235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35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/>
      <c r="AO180" s="63">
        <v>0</v>
      </c>
      <c r="AP180" s="59">
        <v>0</v>
      </c>
      <c r="AQ180" s="63">
        <v>0</v>
      </c>
      <c r="AR180" s="59">
        <v>0</v>
      </c>
      <c r="AS180" s="59">
        <v>0</v>
      </c>
      <c r="AT180" s="59">
        <v>0</v>
      </c>
      <c r="AU180" s="235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406" t="s">
        <v>155</v>
      </c>
      <c r="C181" s="407">
        <f t="shared" si="45"/>
        <v>0</v>
      </c>
      <c r="D181" s="408">
        <f t="shared" si="46"/>
        <v>0</v>
      </c>
      <c r="E181" s="409">
        <f t="shared" si="47"/>
        <v>0</v>
      </c>
      <c r="F181" s="373"/>
      <c r="G181" s="398"/>
      <c r="H181" s="373"/>
      <c r="I181" s="398"/>
      <c r="J181" s="373"/>
      <c r="K181" s="388"/>
      <c r="L181" s="373"/>
      <c r="M181" s="388"/>
      <c r="N181" s="373"/>
      <c r="O181" s="388"/>
      <c r="P181" s="373"/>
      <c r="Q181" s="388"/>
      <c r="R181" s="373"/>
      <c r="S181" s="388"/>
      <c r="T181" s="373"/>
      <c r="U181" s="388"/>
      <c r="V181" s="373"/>
      <c r="W181" s="398"/>
      <c r="X181" s="373"/>
      <c r="Y181" s="388"/>
      <c r="Z181" s="373"/>
      <c r="AA181" s="388"/>
      <c r="AB181" s="373"/>
      <c r="AC181" s="388"/>
      <c r="AD181" s="373"/>
      <c r="AE181" s="388"/>
      <c r="AF181" s="373"/>
      <c r="AG181" s="388"/>
      <c r="AH181" s="373"/>
      <c r="AI181" s="388"/>
      <c r="AJ181" s="373"/>
      <c r="AK181" s="388"/>
      <c r="AL181" s="410"/>
      <c r="AM181" s="397"/>
      <c r="AN181" s="398"/>
      <c r="AO181" s="389">
        <v>0</v>
      </c>
      <c r="AP181" s="398">
        <v>0</v>
      </c>
      <c r="AQ181" s="389">
        <v>0</v>
      </c>
      <c r="AR181" s="398">
        <v>0</v>
      </c>
      <c r="AS181" s="398">
        <v>0</v>
      </c>
      <c r="AT181" s="398">
        <v>0</v>
      </c>
      <c r="AU181" s="235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247</v>
      </c>
      <c r="D182" s="182">
        <f t="shared" si="46"/>
        <v>175</v>
      </c>
      <c r="E182" s="183">
        <f t="shared" si="47"/>
        <v>72</v>
      </c>
      <c r="F182" s="56">
        <v>0</v>
      </c>
      <c r="G182" s="59">
        <v>0</v>
      </c>
      <c r="H182" s="56">
        <v>0</v>
      </c>
      <c r="I182" s="59">
        <v>0</v>
      </c>
      <c r="J182" s="56">
        <v>0</v>
      </c>
      <c r="K182" s="58">
        <v>0</v>
      </c>
      <c r="L182" s="56">
        <v>0</v>
      </c>
      <c r="M182" s="58">
        <v>1</v>
      </c>
      <c r="N182" s="56">
        <v>15</v>
      </c>
      <c r="O182" s="58">
        <v>1</v>
      </c>
      <c r="P182" s="56">
        <v>25</v>
      </c>
      <c r="Q182" s="58">
        <v>11</v>
      </c>
      <c r="R182" s="56">
        <v>24</v>
      </c>
      <c r="S182" s="58">
        <v>10</v>
      </c>
      <c r="T182" s="56">
        <v>34</v>
      </c>
      <c r="U182" s="58">
        <v>13</v>
      </c>
      <c r="V182" s="56">
        <v>20</v>
      </c>
      <c r="W182" s="58">
        <v>11</v>
      </c>
      <c r="X182" s="56">
        <v>21</v>
      </c>
      <c r="Y182" s="58">
        <v>11</v>
      </c>
      <c r="Z182" s="56">
        <v>12</v>
      </c>
      <c r="AA182" s="58">
        <v>6</v>
      </c>
      <c r="AB182" s="56">
        <v>13</v>
      </c>
      <c r="AC182" s="58">
        <v>5</v>
      </c>
      <c r="AD182" s="56">
        <v>4</v>
      </c>
      <c r="AE182" s="58">
        <v>0</v>
      </c>
      <c r="AF182" s="56">
        <v>2</v>
      </c>
      <c r="AG182" s="58">
        <v>2</v>
      </c>
      <c r="AH182" s="56">
        <v>5</v>
      </c>
      <c r="AI182" s="58">
        <v>1</v>
      </c>
      <c r="AJ182" s="56">
        <v>0</v>
      </c>
      <c r="AK182" s="58">
        <v>0</v>
      </c>
      <c r="AL182" s="60">
        <v>0</v>
      </c>
      <c r="AM182" s="209">
        <v>0</v>
      </c>
      <c r="AN182" s="59">
        <v>247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35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406" t="s">
        <v>155</v>
      </c>
      <c r="C183" s="407">
        <f t="shared" si="45"/>
        <v>0</v>
      </c>
      <c r="D183" s="408">
        <f t="shared" si="46"/>
        <v>0</v>
      </c>
      <c r="E183" s="409">
        <f t="shared" si="47"/>
        <v>0</v>
      </c>
      <c r="F183" s="373"/>
      <c r="G183" s="398"/>
      <c r="H183" s="373"/>
      <c r="I183" s="398"/>
      <c r="J183" s="373"/>
      <c r="K183" s="388"/>
      <c r="L183" s="373"/>
      <c r="M183" s="388"/>
      <c r="N183" s="373"/>
      <c r="O183" s="388"/>
      <c r="P183" s="373"/>
      <c r="Q183" s="388"/>
      <c r="R183" s="373"/>
      <c r="S183" s="388"/>
      <c r="T183" s="373"/>
      <c r="U183" s="388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398"/>
      <c r="AO183" s="389">
        <v>0</v>
      </c>
      <c r="AP183" s="398">
        <v>0</v>
      </c>
      <c r="AQ183" s="389">
        <v>0</v>
      </c>
      <c r="AR183" s="398">
        <v>0</v>
      </c>
      <c r="AS183" s="398">
        <v>0</v>
      </c>
      <c r="AT183" s="398">
        <v>0</v>
      </c>
      <c r="AU183" s="235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7</v>
      </c>
      <c r="D184" s="182">
        <f t="shared" si="46"/>
        <v>3</v>
      </c>
      <c r="E184" s="183">
        <f t="shared" si="47"/>
        <v>4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1</v>
      </c>
      <c r="L184" s="56">
        <v>1</v>
      </c>
      <c r="M184" s="58">
        <v>0</v>
      </c>
      <c r="N184" s="56">
        <v>0</v>
      </c>
      <c r="O184" s="58">
        <v>1</v>
      </c>
      <c r="P184" s="56">
        <v>2</v>
      </c>
      <c r="Q184" s="58">
        <v>1</v>
      </c>
      <c r="R184" s="56">
        <v>0</v>
      </c>
      <c r="S184" s="58">
        <v>0</v>
      </c>
      <c r="T184" s="56">
        <v>0</v>
      </c>
      <c r="U184" s="58">
        <v>1</v>
      </c>
      <c r="V184" s="113">
        <v>0</v>
      </c>
      <c r="W184" s="28">
        <v>0</v>
      </c>
      <c r="X184" s="29">
        <v>0</v>
      </c>
      <c r="Y184" s="30">
        <v>0</v>
      </c>
      <c r="Z184" s="29">
        <v>0</v>
      </c>
      <c r="AA184" s="30">
        <v>0</v>
      </c>
      <c r="AB184" s="29">
        <v>0</v>
      </c>
      <c r="AC184" s="30">
        <v>0</v>
      </c>
      <c r="AD184" s="29">
        <v>0</v>
      </c>
      <c r="AE184" s="30">
        <v>0</v>
      </c>
      <c r="AF184" s="29">
        <v>0</v>
      </c>
      <c r="AG184" s="30">
        <v>0</v>
      </c>
      <c r="AH184" s="29">
        <v>0</v>
      </c>
      <c r="AI184" s="30">
        <v>0</v>
      </c>
      <c r="AJ184" s="29">
        <v>0</v>
      </c>
      <c r="AK184" s="30">
        <v>0</v>
      </c>
      <c r="AL184" s="53">
        <v>0</v>
      </c>
      <c r="AM184" s="178">
        <v>0</v>
      </c>
      <c r="AN184" s="28">
        <v>7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35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985" t="s">
        <v>182</v>
      </c>
      <c r="B185" s="406" t="s">
        <v>155</v>
      </c>
      <c r="C185" s="337">
        <f t="shared" si="45"/>
        <v>0</v>
      </c>
      <c r="D185" s="420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338"/>
      <c r="G185" s="228"/>
      <c r="H185" s="338"/>
      <c r="I185" s="228"/>
      <c r="J185" s="338"/>
      <c r="K185" s="228"/>
      <c r="L185" s="426"/>
      <c r="M185" s="332"/>
      <c r="N185" s="333"/>
      <c r="O185" s="332"/>
      <c r="P185" s="333"/>
      <c r="Q185" s="332"/>
      <c r="R185" s="333"/>
      <c r="S185" s="332"/>
      <c r="T185" s="333"/>
      <c r="U185" s="332"/>
      <c r="V185" s="333"/>
      <c r="W185" s="332"/>
      <c r="X185" s="333"/>
      <c r="Y185" s="332"/>
      <c r="Z185" s="333"/>
      <c r="AA185" s="332"/>
      <c r="AB185" s="333"/>
      <c r="AC185" s="332"/>
      <c r="AD185" s="333"/>
      <c r="AE185" s="332"/>
      <c r="AF185" s="333"/>
      <c r="AG185" s="332"/>
      <c r="AH185" s="333"/>
      <c r="AI185" s="332"/>
      <c r="AJ185" s="333"/>
      <c r="AK185" s="332"/>
      <c r="AL185" s="330"/>
      <c r="AM185" s="334"/>
      <c r="AN185" s="169"/>
      <c r="AO185" s="327">
        <v>0</v>
      </c>
      <c r="AP185" s="169">
        <v>0</v>
      </c>
      <c r="AQ185" s="327">
        <v>0</v>
      </c>
      <c r="AR185" s="169">
        <v>0</v>
      </c>
      <c r="AS185" s="169">
        <v>0</v>
      </c>
      <c r="AT185" s="169">
        <v>0</v>
      </c>
      <c r="AU185" s="235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1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1</v>
      </c>
      <c r="F186" s="188"/>
      <c r="G186" s="189"/>
      <c r="H186" s="188"/>
      <c r="I186" s="189"/>
      <c r="J186" s="188"/>
      <c r="K186" s="189"/>
      <c r="L186" s="427">
        <v>0</v>
      </c>
      <c r="M186" s="58">
        <v>0</v>
      </c>
      <c r="N186" s="56">
        <v>0</v>
      </c>
      <c r="O186" s="58">
        <v>1</v>
      </c>
      <c r="P186" s="56">
        <v>0</v>
      </c>
      <c r="Q186" s="58">
        <v>0</v>
      </c>
      <c r="R186" s="56">
        <v>0</v>
      </c>
      <c r="S186" s="58">
        <v>0</v>
      </c>
      <c r="T186" s="56">
        <v>0</v>
      </c>
      <c r="U186" s="58">
        <v>0</v>
      </c>
      <c r="V186" s="56">
        <v>0</v>
      </c>
      <c r="W186" s="58">
        <v>0</v>
      </c>
      <c r="X186" s="56">
        <v>0</v>
      </c>
      <c r="Y186" s="58">
        <v>0</v>
      </c>
      <c r="Z186" s="56">
        <v>0</v>
      </c>
      <c r="AA186" s="58">
        <v>0</v>
      </c>
      <c r="AB186" s="56">
        <v>0</v>
      </c>
      <c r="AC186" s="58">
        <v>0</v>
      </c>
      <c r="AD186" s="56">
        <v>0</v>
      </c>
      <c r="AE186" s="58">
        <v>0</v>
      </c>
      <c r="AF186" s="56">
        <v>0</v>
      </c>
      <c r="AG186" s="58">
        <v>0</v>
      </c>
      <c r="AH186" s="56">
        <v>0</v>
      </c>
      <c r="AI186" s="58">
        <v>0</v>
      </c>
      <c r="AJ186" s="56">
        <v>0</v>
      </c>
      <c r="AK186" s="58">
        <v>0</v>
      </c>
      <c r="AL186" s="60">
        <v>0</v>
      </c>
      <c r="AM186" s="209">
        <v>0</v>
      </c>
      <c r="AN186" s="59">
        <v>1</v>
      </c>
      <c r="AO186" s="63">
        <v>0</v>
      </c>
      <c r="AP186" s="59">
        <v>0</v>
      </c>
      <c r="AQ186" s="63">
        <v>0</v>
      </c>
      <c r="AR186" s="59">
        <v>0</v>
      </c>
      <c r="AS186" s="59">
        <v>0</v>
      </c>
      <c r="AT186" s="59">
        <v>0</v>
      </c>
      <c r="AU186" s="235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19147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",[5]NOMBRE!B2," - ","( ",[5]NOMBRE!C2,[5]NOMBRE!D2,[5]NOMBRE!E2,[5]NOMBRE!F2,[5]NOMBRE!G2,"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",[5]NOMBRE!B6," - ","( ",[5]NOMBRE!C6,[5]NOMBRE!D6," )")</f>
        <v>MES: FEBRERO - ( 02 )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",[5]NOMBRE!B7)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010" t="s">
        <v>4</v>
      </c>
      <c r="C8" s="1011"/>
      <c r="D8" s="1011"/>
      <c r="E8" s="1011"/>
      <c r="F8" s="1011"/>
      <c r="G8" s="1011"/>
      <c r="H8" s="1011"/>
      <c r="I8" s="1011"/>
      <c r="J8" s="1011"/>
      <c r="K8" s="1011"/>
      <c r="L8" s="1011"/>
      <c r="M8" s="1011"/>
      <c r="N8" s="1011"/>
      <c r="O8" s="1011"/>
      <c r="P8" s="1011"/>
      <c r="Q8" s="1011"/>
      <c r="R8" s="1011"/>
      <c r="S8" s="1011"/>
      <c r="T8" s="1011"/>
      <c r="U8" s="1011"/>
      <c r="V8" s="1012"/>
      <c r="W8" s="1008" t="s">
        <v>5</v>
      </c>
      <c r="X8" s="916"/>
      <c r="Y8" s="916"/>
      <c r="Z8" s="916"/>
      <c r="AA8" s="916"/>
      <c r="AB8" s="916"/>
      <c r="AC8" s="916"/>
      <c r="AD8" s="917"/>
      <c r="AE8" s="984" t="s">
        <v>6</v>
      </c>
      <c r="AF8" s="984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1009"/>
      <c r="B9" s="1013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013" t="s">
        <v>9</v>
      </c>
      <c r="U9" s="1014" t="s">
        <v>10</v>
      </c>
      <c r="V9" s="1015"/>
      <c r="W9" s="1016" t="s">
        <v>11</v>
      </c>
      <c r="X9" s="1016"/>
      <c r="Y9" s="1016"/>
      <c r="Z9" s="1015"/>
      <c r="AA9" s="1014" t="s">
        <v>12</v>
      </c>
      <c r="AB9" s="1016"/>
      <c r="AC9" s="1016"/>
      <c r="AD9" s="1015"/>
      <c r="AE9" s="984"/>
      <c r="AF9" s="984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368" t="s">
        <v>13</v>
      </c>
      <c r="D10" s="428" t="s">
        <v>14</v>
      </c>
      <c r="E10" s="369" t="s">
        <v>15</v>
      </c>
      <c r="F10" s="369" t="s">
        <v>16</v>
      </c>
      <c r="G10" s="369" t="s">
        <v>17</v>
      </c>
      <c r="H10" s="370" t="s">
        <v>18</v>
      </c>
      <c r="I10" s="370" t="s">
        <v>19</v>
      </c>
      <c r="J10" s="370" t="s">
        <v>20</v>
      </c>
      <c r="K10" s="370" t="s">
        <v>21</v>
      </c>
      <c r="L10" s="370" t="s">
        <v>22</v>
      </c>
      <c r="M10" s="370" t="s">
        <v>23</v>
      </c>
      <c r="N10" s="370" t="s">
        <v>24</v>
      </c>
      <c r="O10" s="370" t="s">
        <v>25</v>
      </c>
      <c r="P10" s="370" t="s">
        <v>26</v>
      </c>
      <c r="Q10" s="370" t="s">
        <v>27</v>
      </c>
      <c r="R10" s="370" t="s">
        <v>28</v>
      </c>
      <c r="S10" s="371" t="s">
        <v>29</v>
      </c>
      <c r="T10" s="921"/>
      <c r="U10" s="429" t="s">
        <v>30</v>
      </c>
      <c r="V10" s="371" t="s">
        <v>31</v>
      </c>
      <c r="W10" s="430" t="s">
        <v>32</v>
      </c>
      <c r="X10" s="372" t="s">
        <v>33</v>
      </c>
      <c r="Y10" s="369" t="s">
        <v>34</v>
      </c>
      <c r="Z10" s="371" t="s">
        <v>35</v>
      </c>
      <c r="AA10" s="372" t="s">
        <v>32</v>
      </c>
      <c r="AB10" s="372" t="s">
        <v>33</v>
      </c>
      <c r="AC10" s="369" t="s">
        <v>34</v>
      </c>
      <c r="AD10" s="371" t="s">
        <v>36</v>
      </c>
      <c r="AE10" s="368" t="s">
        <v>37</v>
      </c>
      <c r="AF10" s="371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265</v>
      </c>
      <c r="C11" s="373">
        <v>115</v>
      </c>
      <c r="D11" s="374">
        <v>71</v>
      </c>
      <c r="E11" s="374">
        <v>70</v>
      </c>
      <c r="F11" s="374">
        <v>8</v>
      </c>
      <c r="G11" s="375">
        <v>1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6">
        <v>0</v>
      </c>
      <c r="T11" s="28">
        <v>265</v>
      </c>
      <c r="U11" s="29">
        <v>120</v>
      </c>
      <c r="V11" s="30">
        <v>145</v>
      </c>
      <c r="W11" s="25">
        <f>SUM(X11+Y11+Z11)</f>
        <v>86</v>
      </c>
      <c r="X11" s="29">
        <v>8</v>
      </c>
      <c r="Y11" s="31">
        <v>78</v>
      </c>
      <c r="Z11" s="30">
        <v>0</v>
      </c>
      <c r="AA11" s="236">
        <f>SUM(AB11+AC11+AD11)</f>
        <v>2</v>
      </c>
      <c r="AB11" s="29">
        <v>0</v>
      </c>
      <c r="AC11" s="31">
        <v>2</v>
      </c>
      <c r="AD11" s="30">
        <v>0</v>
      </c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1133</v>
      </c>
      <c r="C12" s="39">
        <v>0</v>
      </c>
      <c r="D12" s="40">
        <v>0</v>
      </c>
      <c r="E12" s="40">
        <v>0</v>
      </c>
      <c r="F12" s="40">
        <v>22</v>
      </c>
      <c r="G12" s="40">
        <v>36</v>
      </c>
      <c r="H12" s="40">
        <v>68</v>
      </c>
      <c r="I12" s="40">
        <v>87</v>
      </c>
      <c r="J12" s="40">
        <v>51</v>
      </c>
      <c r="K12" s="40">
        <v>72</v>
      </c>
      <c r="L12" s="40">
        <v>66</v>
      </c>
      <c r="M12" s="40">
        <v>80</v>
      </c>
      <c r="N12" s="40">
        <v>115</v>
      </c>
      <c r="O12" s="40">
        <v>113</v>
      </c>
      <c r="P12" s="40">
        <v>117</v>
      </c>
      <c r="Q12" s="40">
        <v>114</v>
      </c>
      <c r="R12" s="40">
        <v>81</v>
      </c>
      <c r="S12" s="34">
        <v>111</v>
      </c>
      <c r="T12" s="41">
        <v>1133</v>
      </c>
      <c r="U12" s="39">
        <v>383</v>
      </c>
      <c r="V12" s="34">
        <v>750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6">
        <f t="shared" ref="AA12:AA37" si="11">SUM(AB12+AC12+AD12)</f>
        <v>367</v>
      </c>
      <c r="AB12" s="39">
        <v>40</v>
      </c>
      <c r="AC12" s="42">
        <v>327</v>
      </c>
      <c r="AD12" s="34">
        <v>0</v>
      </c>
      <c r="AE12" s="33"/>
      <c r="AF12" s="34"/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6">
        <f t="shared" si="11"/>
        <v>0</v>
      </c>
      <c r="AB13" s="39">
        <v>0</v>
      </c>
      <c r="AC13" s="42">
        <v>0</v>
      </c>
      <c r="AD13" s="34">
        <v>0</v>
      </c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13</v>
      </c>
      <c r="C14" s="39">
        <v>7</v>
      </c>
      <c r="D14" s="40">
        <v>5</v>
      </c>
      <c r="E14" s="40">
        <v>1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13</v>
      </c>
      <c r="U14" s="39">
        <v>9</v>
      </c>
      <c r="V14" s="34">
        <v>4</v>
      </c>
      <c r="W14" s="38">
        <f t="shared" si="10"/>
        <v>2</v>
      </c>
      <c r="X14" s="39">
        <v>2</v>
      </c>
      <c r="Y14" s="40">
        <v>0</v>
      </c>
      <c r="Z14" s="34">
        <v>0</v>
      </c>
      <c r="AA14" s="236">
        <f t="shared" si="11"/>
        <v>0</v>
      </c>
      <c r="AB14" s="39">
        <v>0</v>
      </c>
      <c r="AC14" s="42">
        <v>0</v>
      </c>
      <c r="AD14" s="34">
        <v>0</v>
      </c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38</v>
      </c>
      <c r="C15" s="39">
        <v>0</v>
      </c>
      <c r="D15" s="40">
        <v>0</v>
      </c>
      <c r="E15" s="40">
        <v>0</v>
      </c>
      <c r="F15" s="40">
        <v>1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5</v>
      </c>
      <c r="M15" s="40">
        <v>2</v>
      </c>
      <c r="N15" s="40">
        <v>5</v>
      </c>
      <c r="O15" s="40">
        <v>5</v>
      </c>
      <c r="P15" s="40">
        <v>6</v>
      </c>
      <c r="Q15" s="40">
        <v>4</v>
      </c>
      <c r="R15" s="40">
        <v>4</v>
      </c>
      <c r="S15" s="34">
        <v>6</v>
      </c>
      <c r="T15" s="41">
        <v>38</v>
      </c>
      <c r="U15" s="39">
        <v>17</v>
      </c>
      <c r="V15" s="34">
        <v>21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10</v>
      </c>
      <c r="AB15" s="39">
        <v>5</v>
      </c>
      <c r="AC15" s="42">
        <v>5</v>
      </c>
      <c r="AD15" s="34">
        <v>0</v>
      </c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47</v>
      </c>
      <c r="C16" s="39">
        <v>29</v>
      </c>
      <c r="D16" s="40">
        <v>8</v>
      </c>
      <c r="E16" s="40">
        <v>7</v>
      </c>
      <c r="F16" s="40">
        <v>3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47</v>
      </c>
      <c r="U16" s="39">
        <v>25</v>
      </c>
      <c r="V16" s="34">
        <v>22</v>
      </c>
      <c r="W16" s="38">
        <f t="shared" si="10"/>
        <v>15</v>
      </c>
      <c r="X16" s="39">
        <v>8</v>
      </c>
      <c r="Y16" s="40">
        <v>7</v>
      </c>
      <c r="Z16" s="34">
        <v>0</v>
      </c>
      <c r="AA16" s="45">
        <f t="shared" si="11"/>
        <v>1</v>
      </c>
      <c r="AB16" s="39">
        <v>1</v>
      </c>
      <c r="AC16" s="42">
        <v>0</v>
      </c>
      <c r="AD16" s="34">
        <v>0</v>
      </c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283</v>
      </c>
      <c r="C17" s="39">
        <v>0</v>
      </c>
      <c r="D17" s="40">
        <v>0</v>
      </c>
      <c r="E17" s="40">
        <v>0</v>
      </c>
      <c r="F17" s="40">
        <v>3</v>
      </c>
      <c r="G17" s="40">
        <v>0</v>
      </c>
      <c r="H17" s="40">
        <v>2</v>
      </c>
      <c r="I17" s="40">
        <v>4</v>
      </c>
      <c r="J17" s="40">
        <v>3</v>
      </c>
      <c r="K17" s="40">
        <v>10</v>
      </c>
      <c r="L17" s="40">
        <v>4</v>
      </c>
      <c r="M17" s="40">
        <v>15</v>
      </c>
      <c r="N17" s="40">
        <v>26</v>
      </c>
      <c r="O17" s="40">
        <v>42</v>
      </c>
      <c r="P17" s="40">
        <v>40</v>
      </c>
      <c r="Q17" s="40">
        <v>39</v>
      </c>
      <c r="R17" s="40">
        <v>48</v>
      </c>
      <c r="S17" s="34">
        <v>47</v>
      </c>
      <c r="T17" s="41">
        <v>283</v>
      </c>
      <c r="U17" s="39">
        <v>167</v>
      </c>
      <c r="V17" s="34">
        <v>116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52</v>
      </c>
      <c r="AB17" s="39">
        <v>27</v>
      </c>
      <c r="AC17" s="42">
        <v>25</v>
      </c>
      <c r="AD17" s="34">
        <v>0</v>
      </c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0</v>
      </c>
      <c r="C19" s="39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34">
        <v>0</v>
      </c>
      <c r="T19" s="41">
        <v>0</v>
      </c>
      <c r="U19" s="39">
        <v>0</v>
      </c>
      <c r="V19" s="34">
        <v>0</v>
      </c>
      <c r="W19" s="38">
        <f t="shared" si="10"/>
        <v>0</v>
      </c>
      <c r="X19" s="39">
        <v>0</v>
      </c>
      <c r="Y19" s="40">
        <v>0</v>
      </c>
      <c r="Z19" s="34">
        <v>0</v>
      </c>
      <c r="AA19" s="45">
        <f t="shared" si="11"/>
        <v>0</v>
      </c>
      <c r="AB19" s="39">
        <v>0</v>
      </c>
      <c r="AC19" s="42">
        <v>0</v>
      </c>
      <c r="AD19" s="34">
        <v>0</v>
      </c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86</v>
      </c>
      <c r="C21" s="39">
        <v>0</v>
      </c>
      <c r="D21" s="40">
        <v>0</v>
      </c>
      <c r="E21" s="40">
        <v>0</v>
      </c>
      <c r="F21" s="40">
        <v>0</v>
      </c>
      <c r="G21" s="40">
        <v>5</v>
      </c>
      <c r="H21" s="40">
        <v>2</v>
      </c>
      <c r="I21" s="40">
        <v>5</v>
      </c>
      <c r="J21" s="40">
        <v>4</v>
      </c>
      <c r="K21" s="40">
        <v>3</v>
      </c>
      <c r="L21" s="40">
        <v>9</v>
      </c>
      <c r="M21" s="40">
        <v>12</v>
      </c>
      <c r="N21" s="40">
        <v>8</v>
      </c>
      <c r="O21" s="40">
        <v>10</v>
      </c>
      <c r="P21" s="40">
        <v>11</v>
      </c>
      <c r="Q21" s="40">
        <v>8</v>
      </c>
      <c r="R21" s="40">
        <v>7</v>
      </c>
      <c r="S21" s="34">
        <v>2</v>
      </c>
      <c r="T21" s="41">
        <v>86</v>
      </c>
      <c r="U21" s="39">
        <v>28</v>
      </c>
      <c r="V21" s="34">
        <v>58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53</v>
      </c>
      <c r="AB21" s="39">
        <v>15</v>
      </c>
      <c r="AC21" s="42">
        <v>38</v>
      </c>
      <c r="AD21" s="34">
        <v>0</v>
      </c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34">
        <v>0</v>
      </c>
      <c r="T22" s="41">
        <v>0</v>
      </c>
      <c r="U22" s="39">
        <v>0</v>
      </c>
      <c r="V22" s="34">
        <v>0</v>
      </c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34">
        <v>0</v>
      </c>
      <c r="T23" s="41">
        <v>0</v>
      </c>
      <c r="U23" s="39">
        <v>0</v>
      </c>
      <c r="V23" s="34">
        <v>0</v>
      </c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34">
        <v>0</v>
      </c>
      <c r="T24" s="41">
        <v>0</v>
      </c>
      <c r="U24" s="39">
        <v>0</v>
      </c>
      <c r="V24" s="34">
        <v>0</v>
      </c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34">
        <v>0</v>
      </c>
      <c r="T25" s="41">
        <v>0</v>
      </c>
      <c r="U25" s="39">
        <v>0</v>
      </c>
      <c r="V25" s="34">
        <v>0</v>
      </c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34">
        <v>0</v>
      </c>
      <c r="T26" s="41">
        <v>0</v>
      </c>
      <c r="U26" s="39">
        <v>0</v>
      </c>
      <c r="V26" s="34">
        <v>0</v>
      </c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34">
        <v>0</v>
      </c>
      <c r="T27" s="41">
        <v>0</v>
      </c>
      <c r="U27" s="39">
        <v>0</v>
      </c>
      <c r="V27" s="34">
        <v>0</v>
      </c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34">
        <v>0</v>
      </c>
      <c r="T28" s="41">
        <v>0</v>
      </c>
      <c r="U28" s="39">
        <v>0</v>
      </c>
      <c r="V28" s="34">
        <v>0</v>
      </c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34">
        <v>0</v>
      </c>
      <c r="T29" s="41">
        <v>0</v>
      </c>
      <c r="U29" s="39">
        <v>0</v>
      </c>
      <c r="V29" s="34">
        <v>0</v>
      </c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34">
        <v>0</v>
      </c>
      <c r="T30" s="41">
        <v>0</v>
      </c>
      <c r="U30" s="39">
        <v>0</v>
      </c>
      <c r="V30" s="34">
        <v>0</v>
      </c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137</v>
      </c>
      <c r="C31" s="39">
        <v>11</v>
      </c>
      <c r="D31" s="40">
        <v>5</v>
      </c>
      <c r="E31" s="40">
        <v>5</v>
      </c>
      <c r="F31" s="40">
        <v>6</v>
      </c>
      <c r="G31" s="40">
        <v>3</v>
      </c>
      <c r="H31" s="40">
        <v>2</v>
      </c>
      <c r="I31" s="40">
        <v>7</v>
      </c>
      <c r="J31" s="40">
        <v>5</v>
      </c>
      <c r="K31" s="40">
        <v>4</v>
      </c>
      <c r="L31" s="40">
        <v>7</v>
      </c>
      <c r="M31" s="40">
        <v>8</v>
      </c>
      <c r="N31" s="40">
        <v>7</v>
      </c>
      <c r="O31" s="40">
        <v>16</v>
      </c>
      <c r="P31" s="40">
        <v>14</v>
      </c>
      <c r="Q31" s="40">
        <v>16</v>
      </c>
      <c r="R31" s="40">
        <v>8</v>
      </c>
      <c r="S31" s="34">
        <v>13</v>
      </c>
      <c r="T31" s="41">
        <v>137</v>
      </c>
      <c r="U31" s="39">
        <v>54</v>
      </c>
      <c r="V31" s="34">
        <v>83</v>
      </c>
      <c r="W31" s="38">
        <f t="shared" si="10"/>
        <v>15</v>
      </c>
      <c r="X31" s="39">
        <v>7</v>
      </c>
      <c r="Y31" s="40">
        <v>8</v>
      </c>
      <c r="Z31" s="34">
        <v>0</v>
      </c>
      <c r="AA31" s="45">
        <f t="shared" si="11"/>
        <v>64</v>
      </c>
      <c r="AB31" s="39">
        <v>31</v>
      </c>
      <c r="AC31" s="42">
        <v>33</v>
      </c>
      <c r="AD31" s="34">
        <v>0</v>
      </c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>
        <v>0</v>
      </c>
      <c r="Y35" s="40">
        <v>0</v>
      </c>
      <c r="Z35" s="34">
        <v>0</v>
      </c>
      <c r="AA35" s="45">
        <f t="shared" si="11"/>
        <v>0</v>
      </c>
      <c r="AB35" s="39">
        <v>0</v>
      </c>
      <c r="AC35" s="42">
        <v>0</v>
      </c>
      <c r="AD35" s="34">
        <v>0</v>
      </c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>
        <v>0</v>
      </c>
      <c r="AA36" s="45">
        <f t="shared" si="11"/>
        <v>0</v>
      </c>
      <c r="AB36" s="39">
        <v>0</v>
      </c>
      <c r="AC36" s="42">
        <v>0</v>
      </c>
      <c r="AD36" s="34">
        <v>0</v>
      </c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>
        <v>0</v>
      </c>
      <c r="AA37" s="45">
        <f t="shared" si="11"/>
        <v>0</v>
      </c>
      <c r="AB37" s="39">
        <v>0</v>
      </c>
      <c r="AC37" s="42">
        <v>0</v>
      </c>
      <c r="AD37" s="34">
        <v>0</v>
      </c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147</v>
      </c>
      <c r="C38" s="48">
        <v>37</v>
      </c>
      <c r="D38" s="47">
        <v>52</v>
      </c>
      <c r="E38" s="47">
        <v>48</v>
      </c>
      <c r="F38" s="47">
        <v>10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147</v>
      </c>
      <c r="U38" s="39">
        <v>96</v>
      </c>
      <c r="V38" s="34">
        <v>51</v>
      </c>
      <c r="W38" s="38">
        <f>SUM(X38+Y38+Z38)</f>
        <v>28</v>
      </c>
      <c r="X38" s="39">
        <v>13</v>
      </c>
      <c r="Y38" s="40">
        <v>15</v>
      </c>
      <c r="Z38" s="34">
        <v>0</v>
      </c>
      <c r="AA38" s="45">
        <f>SUM(AB38+AC38+AD38)</f>
        <v>0</v>
      </c>
      <c r="AB38" s="39">
        <v>0</v>
      </c>
      <c r="AC38" s="42">
        <v>0</v>
      </c>
      <c r="AD38" s="34">
        <v>0</v>
      </c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92</v>
      </c>
      <c r="C39" s="48">
        <v>0</v>
      </c>
      <c r="D39" s="47">
        <v>0</v>
      </c>
      <c r="E39" s="47">
        <v>0</v>
      </c>
      <c r="F39" s="40">
        <v>5</v>
      </c>
      <c r="G39" s="40">
        <v>0</v>
      </c>
      <c r="H39" s="40">
        <v>3</v>
      </c>
      <c r="I39" s="40">
        <v>3</v>
      </c>
      <c r="J39" s="40">
        <v>6</v>
      </c>
      <c r="K39" s="40">
        <v>4</v>
      </c>
      <c r="L39" s="40">
        <v>3</v>
      </c>
      <c r="M39" s="40">
        <v>7</v>
      </c>
      <c r="N39" s="40">
        <v>10</v>
      </c>
      <c r="O39" s="40">
        <v>9</v>
      </c>
      <c r="P39" s="40">
        <v>8</v>
      </c>
      <c r="Q39" s="40">
        <v>10</v>
      </c>
      <c r="R39" s="40">
        <v>10</v>
      </c>
      <c r="S39" s="34">
        <v>14</v>
      </c>
      <c r="T39" s="41">
        <v>92</v>
      </c>
      <c r="U39" s="39">
        <v>37</v>
      </c>
      <c r="V39" s="34">
        <v>55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62</v>
      </c>
      <c r="AB39" s="39">
        <v>25</v>
      </c>
      <c r="AC39" s="42">
        <v>37</v>
      </c>
      <c r="AD39" s="34">
        <v>0</v>
      </c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0</v>
      </c>
      <c r="C41" s="48">
        <v>0</v>
      </c>
      <c r="D41" s="47">
        <v>0</v>
      </c>
      <c r="E41" s="47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0</v>
      </c>
      <c r="U41" s="39">
        <v>0</v>
      </c>
      <c r="V41" s="34">
        <v>0</v>
      </c>
      <c r="W41" s="38">
        <f>SUM(X41+Y41+Z41)</f>
        <v>0</v>
      </c>
      <c r="X41" s="39">
        <v>0</v>
      </c>
      <c r="Y41" s="40">
        <v>0</v>
      </c>
      <c r="Z41" s="34">
        <v>0</v>
      </c>
      <c r="AA41" s="45">
        <f>SUM(AB41+AC41+AD41)</f>
        <v>0</v>
      </c>
      <c r="AB41" s="39">
        <v>0</v>
      </c>
      <c r="AC41" s="42">
        <v>0</v>
      </c>
      <c r="AD41" s="34">
        <v>0</v>
      </c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270</v>
      </c>
      <c r="C42" s="39">
        <v>0</v>
      </c>
      <c r="D42" s="40">
        <v>0</v>
      </c>
      <c r="E42" s="40">
        <v>0</v>
      </c>
      <c r="F42" s="40">
        <v>13</v>
      </c>
      <c r="G42" s="40">
        <v>24</v>
      </c>
      <c r="H42" s="40">
        <v>18</v>
      </c>
      <c r="I42" s="40">
        <v>29</v>
      </c>
      <c r="J42" s="40">
        <v>30</v>
      </c>
      <c r="K42" s="40">
        <v>32</v>
      </c>
      <c r="L42" s="40">
        <v>25</v>
      </c>
      <c r="M42" s="40">
        <v>27</v>
      </c>
      <c r="N42" s="40">
        <v>28</v>
      </c>
      <c r="O42" s="40">
        <v>22</v>
      </c>
      <c r="P42" s="40">
        <v>14</v>
      </c>
      <c r="Q42" s="40">
        <v>6</v>
      </c>
      <c r="R42" s="40">
        <v>2</v>
      </c>
      <c r="S42" s="34">
        <v>0</v>
      </c>
      <c r="T42" s="41">
        <v>270</v>
      </c>
      <c r="U42" s="39">
        <v>116</v>
      </c>
      <c r="V42" s="34">
        <v>154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32</v>
      </c>
      <c r="AB42" s="39">
        <v>18</v>
      </c>
      <c r="AC42" s="42">
        <v>14</v>
      </c>
      <c r="AD42" s="34">
        <v>0</v>
      </c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90</v>
      </c>
      <c r="C43" s="39">
        <v>30</v>
      </c>
      <c r="D43" s="40">
        <v>37</v>
      </c>
      <c r="E43" s="40">
        <v>22</v>
      </c>
      <c r="F43" s="40">
        <v>1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90</v>
      </c>
      <c r="U43" s="39">
        <v>77</v>
      </c>
      <c r="V43" s="34">
        <v>13</v>
      </c>
      <c r="W43" s="38">
        <f t="shared" si="13"/>
        <v>34</v>
      </c>
      <c r="X43" s="39">
        <v>24</v>
      </c>
      <c r="Y43" s="40">
        <v>10</v>
      </c>
      <c r="Z43" s="34">
        <v>0</v>
      </c>
      <c r="AA43" s="45">
        <f t="shared" ref="AA43:AA70" si="14">SUM(AB43+AC43+AD43)</f>
        <v>1</v>
      </c>
      <c r="AB43" s="39">
        <v>0</v>
      </c>
      <c r="AC43" s="42">
        <v>1</v>
      </c>
      <c r="AD43" s="34">
        <v>0</v>
      </c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470</v>
      </c>
      <c r="C44" s="39">
        <v>0</v>
      </c>
      <c r="D44" s="40">
        <v>0</v>
      </c>
      <c r="E44" s="40">
        <v>0</v>
      </c>
      <c r="F44" s="40">
        <v>5</v>
      </c>
      <c r="G44" s="40">
        <v>7</v>
      </c>
      <c r="H44" s="40">
        <v>15</v>
      </c>
      <c r="I44" s="40">
        <v>24</v>
      </c>
      <c r="J44" s="40">
        <v>35</v>
      </c>
      <c r="K44" s="40">
        <v>29</v>
      </c>
      <c r="L44" s="40">
        <v>40</v>
      </c>
      <c r="M44" s="40">
        <v>40</v>
      </c>
      <c r="N44" s="40">
        <v>55</v>
      </c>
      <c r="O44" s="40">
        <v>55</v>
      </c>
      <c r="P44" s="40">
        <v>53</v>
      </c>
      <c r="Q44" s="40">
        <v>53</v>
      </c>
      <c r="R44" s="40">
        <v>37</v>
      </c>
      <c r="S44" s="34">
        <v>22</v>
      </c>
      <c r="T44" s="41">
        <v>470</v>
      </c>
      <c r="U44" s="39">
        <v>184</v>
      </c>
      <c r="V44" s="34">
        <v>286</v>
      </c>
      <c r="W44" s="38">
        <f t="shared" si="13"/>
        <v>0</v>
      </c>
      <c r="X44" s="39">
        <v>0</v>
      </c>
      <c r="Y44" s="40">
        <v>0</v>
      </c>
      <c r="Z44" s="34">
        <v>0</v>
      </c>
      <c r="AA44" s="45">
        <f t="shared" si="14"/>
        <v>208</v>
      </c>
      <c r="AB44" s="39">
        <v>50</v>
      </c>
      <c r="AC44" s="42">
        <v>158</v>
      </c>
      <c r="AD44" s="34">
        <v>0</v>
      </c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72</v>
      </c>
      <c r="C50" s="39">
        <v>0</v>
      </c>
      <c r="D50" s="40">
        <v>0</v>
      </c>
      <c r="E50" s="40">
        <v>0</v>
      </c>
      <c r="F50" s="40">
        <v>2</v>
      </c>
      <c r="G50" s="40">
        <v>3</v>
      </c>
      <c r="H50" s="40">
        <v>1</v>
      </c>
      <c r="I50" s="40">
        <v>0</v>
      </c>
      <c r="J50" s="40">
        <v>6</v>
      </c>
      <c r="K50" s="40">
        <v>4</v>
      </c>
      <c r="L50" s="40">
        <v>5</v>
      </c>
      <c r="M50" s="40">
        <v>3</v>
      </c>
      <c r="N50" s="40">
        <v>3</v>
      </c>
      <c r="O50" s="40">
        <v>5</v>
      </c>
      <c r="P50" s="40">
        <v>12</v>
      </c>
      <c r="Q50" s="40">
        <v>11</v>
      </c>
      <c r="R50" s="40">
        <v>6</v>
      </c>
      <c r="S50" s="34">
        <v>11</v>
      </c>
      <c r="T50" s="41">
        <v>72</v>
      </c>
      <c r="U50" s="39">
        <v>32</v>
      </c>
      <c r="V50" s="34">
        <v>40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27</v>
      </c>
      <c r="AB50" s="39">
        <v>9</v>
      </c>
      <c r="AC50" s="42">
        <v>18</v>
      </c>
      <c r="AD50" s="34">
        <v>0</v>
      </c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0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34">
        <v>0</v>
      </c>
      <c r="T51" s="41">
        <v>0</v>
      </c>
      <c r="U51" s="39">
        <v>0</v>
      </c>
      <c r="V51" s="34">
        <v>0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0</v>
      </c>
      <c r="AB51" s="39">
        <v>0</v>
      </c>
      <c r="AC51" s="42">
        <v>0</v>
      </c>
      <c r="AD51" s="34">
        <v>0</v>
      </c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34">
        <v>0</v>
      </c>
      <c r="T52" s="41">
        <v>0</v>
      </c>
      <c r="U52" s="39">
        <v>0</v>
      </c>
      <c r="V52" s="34">
        <v>0</v>
      </c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34">
        <v>0</v>
      </c>
      <c r="T53" s="41">
        <v>0</v>
      </c>
      <c r="U53" s="39">
        <v>0</v>
      </c>
      <c r="V53" s="34">
        <v>0</v>
      </c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209</v>
      </c>
      <c r="C54" s="39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4</v>
      </c>
      <c r="J54" s="40">
        <v>13</v>
      </c>
      <c r="K54" s="40">
        <v>11</v>
      </c>
      <c r="L54" s="40">
        <v>5</v>
      </c>
      <c r="M54" s="40">
        <v>10</v>
      </c>
      <c r="N54" s="40">
        <v>10</v>
      </c>
      <c r="O54" s="40">
        <v>23</v>
      </c>
      <c r="P54" s="40">
        <v>25</v>
      </c>
      <c r="Q54" s="40">
        <v>28</v>
      </c>
      <c r="R54" s="40">
        <v>32</v>
      </c>
      <c r="S54" s="34">
        <v>48</v>
      </c>
      <c r="T54" s="41">
        <v>209</v>
      </c>
      <c r="U54" s="39">
        <v>86</v>
      </c>
      <c r="V54" s="34">
        <v>123</v>
      </c>
      <c r="W54" s="38">
        <f t="shared" si="13"/>
        <v>0</v>
      </c>
      <c r="X54" s="39">
        <v>0</v>
      </c>
      <c r="Y54" s="40">
        <v>0</v>
      </c>
      <c r="Z54" s="34">
        <v>0</v>
      </c>
      <c r="AA54" s="45">
        <f t="shared" si="14"/>
        <v>83</v>
      </c>
      <c r="AB54" s="39">
        <v>5</v>
      </c>
      <c r="AC54" s="42">
        <v>78</v>
      </c>
      <c r="AD54" s="34">
        <v>0</v>
      </c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157</v>
      </c>
      <c r="C55" s="39">
        <v>0</v>
      </c>
      <c r="D55" s="40">
        <v>0</v>
      </c>
      <c r="E55" s="40">
        <v>1</v>
      </c>
      <c r="F55" s="40">
        <v>8</v>
      </c>
      <c r="G55" s="40">
        <v>28</v>
      </c>
      <c r="H55" s="40">
        <v>40</v>
      </c>
      <c r="I55" s="40">
        <v>41</v>
      </c>
      <c r="J55" s="40">
        <v>34</v>
      </c>
      <c r="K55" s="40">
        <v>5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157</v>
      </c>
      <c r="U55" s="39">
        <v>0</v>
      </c>
      <c r="V55" s="34">
        <v>157</v>
      </c>
      <c r="W55" s="38">
        <f t="shared" si="13"/>
        <v>1</v>
      </c>
      <c r="X55" s="39">
        <v>1</v>
      </c>
      <c r="Y55" s="40">
        <v>0</v>
      </c>
      <c r="Z55" s="34">
        <v>0</v>
      </c>
      <c r="AA55" s="45">
        <f t="shared" si="14"/>
        <v>116</v>
      </c>
      <c r="AB55" s="39">
        <v>40</v>
      </c>
      <c r="AC55" s="42">
        <v>76</v>
      </c>
      <c r="AD55" s="34">
        <v>0</v>
      </c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71</v>
      </c>
      <c r="C56" s="39">
        <v>0</v>
      </c>
      <c r="D56" s="40">
        <v>29</v>
      </c>
      <c r="E56" s="40">
        <v>28</v>
      </c>
      <c r="F56" s="40">
        <v>12</v>
      </c>
      <c r="G56" s="40">
        <v>1</v>
      </c>
      <c r="H56" s="40">
        <v>0</v>
      </c>
      <c r="I56" s="40">
        <v>0</v>
      </c>
      <c r="J56" s="40">
        <v>1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71</v>
      </c>
      <c r="U56" s="39">
        <v>0</v>
      </c>
      <c r="V56" s="34">
        <v>71</v>
      </c>
      <c r="W56" s="38">
        <f t="shared" si="13"/>
        <v>15</v>
      </c>
      <c r="X56" s="39">
        <v>6</v>
      </c>
      <c r="Y56" s="40">
        <v>9</v>
      </c>
      <c r="Z56" s="34">
        <v>0</v>
      </c>
      <c r="AA56" s="45">
        <f t="shared" si="14"/>
        <v>4</v>
      </c>
      <c r="AB56" s="39">
        <v>0</v>
      </c>
      <c r="AC56" s="42">
        <v>4</v>
      </c>
      <c r="AD56" s="34">
        <v>0</v>
      </c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446</v>
      </c>
      <c r="C57" s="39">
        <v>0</v>
      </c>
      <c r="D57" s="40">
        <v>0</v>
      </c>
      <c r="E57" s="40">
        <v>0</v>
      </c>
      <c r="F57" s="40">
        <v>8</v>
      </c>
      <c r="G57" s="40">
        <v>33</v>
      </c>
      <c r="H57" s="40">
        <v>45</v>
      </c>
      <c r="I57" s="40">
        <v>55</v>
      </c>
      <c r="J57" s="40">
        <v>43</v>
      </c>
      <c r="K57" s="40">
        <v>55</v>
      </c>
      <c r="L57" s="40">
        <v>57</v>
      </c>
      <c r="M57" s="40">
        <v>32</v>
      </c>
      <c r="N57" s="40">
        <v>37</v>
      </c>
      <c r="O57" s="40">
        <v>23</v>
      </c>
      <c r="P57" s="40">
        <v>31</v>
      </c>
      <c r="Q57" s="40">
        <v>13</v>
      </c>
      <c r="R57" s="40">
        <v>8</v>
      </c>
      <c r="S57" s="34">
        <v>6</v>
      </c>
      <c r="T57" s="41">
        <v>446</v>
      </c>
      <c r="U57" s="39">
        <v>1</v>
      </c>
      <c r="V57" s="34">
        <v>445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195</v>
      </c>
      <c r="AB57" s="39">
        <v>37</v>
      </c>
      <c r="AC57" s="42">
        <v>158</v>
      </c>
      <c r="AD57" s="34">
        <v>0</v>
      </c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275</v>
      </c>
      <c r="C58" s="39">
        <v>28</v>
      </c>
      <c r="D58" s="40">
        <v>17</v>
      </c>
      <c r="E58" s="40">
        <v>1</v>
      </c>
      <c r="F58" s="40">
        <v>0</v>
      </c>
      <c r="G58" s="40">
        <v>1</v>
      </c>
      <c r="H58" s="40">
        <v>2</v>
      </c>
      <c r="I58" s="40">
        <v>6</v>
      </c>
      <c r="J58" s="40">
        <v>9</v>
      </c>
      <c r="K58" s="40">
        <v>7</v>
      </c>
      <c r="L58" s="40">
        <v>6</v>
      </c>
      <c r="M58" s="40">
        <v>5</v>
      </c>
      <c r="N58" s="40">
        <v>31</v>
      </c>
      <c r="O58" s="40">
        <v>31</v>
      </c>
      <c r="P58" s="40">
        <v>43</v>
      </c>
      <c r="Q58" s="40">
        <v>33</v>
      </c>
      <c r="R58" s="40">
        <v>29</v>
      </c>
      <c r="S58" s="34">
        <v>26</v>
      </c>
      <c r="T58" s="41">
        <v>275</v>
      </c>
      <c r="U58" s="39">
        <v>144</v>
      </c>
      <c r="V58" s="34">
        <v>131</v>
      </c>
      <c r="W58" s="38">
        <f t="shared" si="13"/>
        <v>40</v>
      </c>
      <c r="X58" s="39">
        <v>3</v>
      </c>
      <c r="Y58" s="40">
        <v>37</v>
      </c>
      <c r="Z58" s="34">
        <v>0</v>
      </c>
      <c r="AA58" s="45">
        <f t="shared" si="14"/>
        <v>99</v>
      </c>
      <c r="AB58" s="39">
        <v>22</v>
      </c>
      <c r="AC58" s="42">
        <v>77</v>
      </c>
      <c r="AD58" s="34">
        <v>0</v>
      </c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237</v>
      </c>
      <c r="C59" s="39">
        <v>26</v>
      </c>
      <c r="D59" s="40">
        <v>34</v>
      </c>
      <c r="E59" s="40">
        <v>25</v>
      </c>
      <c r="F59" s="40">
        <v>13</v>
      </c>
      <c r="G59" s="40">
        <v>6</v>
      </c>
      <c r="H59" s="40">
        <v>2</v>
      </c>
      <c r="I59" s="40">
        <v>2</v>
      </c>
      <c r="J59" s="40">
        <v>2</v>
      </c>
      <c r="K59" s="40">
        <v>5</v>
      </c>
      <c r="L59" s="40">
        <v>6</v>
      </c>
      <c r="M59" s="40">
        <v>7</v>
      </c>
      <c r="N59" s="40">
        <v>11</v>
      </c>
      <c r="O59" s="40">
        <v>12</v>
      </c>
      <c r="P59" s="40">
        <v>13</v>
      </c>
      <c r="Q59" s="40">
        <v>22</v>
      </c>
      <c r="R59" s="40">
        <v>25</v>
      </c>
      <c r="S59" s="34">
        <v>26</v>
      </c>
      <c r="T59" s="41">
        <v>237</v>
      </c>
      <c r="U59" s="39">
        <v>109</v>
      </c>
      <c r="V59" s="34">
        <v>128</v>
      </c>
      <c r="W59" s="38">
        <f t="shared" si="13"/>
        <v>24</v>
      </c>
      <c r="X59" s="39">
        <v>5</v>
      </c>
      <c r="Y59" s="40">
        <v>19</v>
      </c>
      <c r="Z59" s="34">
        <v>0</v>
      </c>
      <c r="AA59" s="45">
        <f t="shared" si="14"/>
        <v>63</v>
      </c>
      <c r="AB59" s="39">
        <v>13</v>
      </c>
      <c r="AC59" s="42">
        <v>50</v>
      </c>
      <c r="AD59" s="34">
        <v>0</v>
      </c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109</v>
      </c>
      <c r="C60" s="39">
        <v>56</v>
      </c>
      <c r="D60" s="40">
        <v>21</v>
      </c>
      <c r="E60" s="40">
        <v>29</v>
      </c>
      <c r="F60" s="40">
        <v>3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109</v>
      </c>
      <c r="U60" s="39">
        <v>54</v>
      </c>
      <c r="V60" s="34">
        <v>55</v>
      </c>
      <c r="W60" s="38">
        <f t="shared" si="13"/>
        <v>45</v>
      </c>
      <c r="X60" s="39">
        <v>13</v>
      </c>
      <c r="Y60" s="40">
        <v>32</v>
      </c>
      <c r="Z60" s="34">
        <v>0</v>
      </c>
      <c r="AA60" s="45">
        <f t="shared" si="14"/>
        <v>2</v>
      </c>
      <c r="AB60" s="39">
        <v>0</v>
      </c>
      <c r="AC60" s="42">
        <v>2</v>
      </c>
      <c r="AD60" s="34">
        <v>0</v>
      </c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354</v>
      </c>
      <c r="C61" s="39">
        <v>1</v>
      </c>
      <c r="D61" s="40">
        <v>0</v>
      </c>
      <c r="E61" s="40">
        <v>1</v>
      </c>
      <c r="F61" s="40">
        <v>14</v>
      </c>
      <c r="G61" s="40">
        <v>10</v>
      </c>
      <c r="H61" s="40">
        <v>12</v>
      </c>
      <c r="I61" s="40">
        <v>13</v>
      </c>
      <c r="J61" s="40">
        <v>16</v>
      </c>
      <c r="K61" s="40">
        <v>21</v>
      </c>
      <c r="L61" s="40">
        <v>32</v>
      </c>
      <c r="M61" s="40">
        <v>22</v>
      </c>
      <c r="N61" s="40">
        <v>46</v>
      </c>
      <c r="O61" s="40">
        <v>41</v>
      </c>
      <c r="P61" s="40">
        <v>45</v>
      </c>
      <c r="Q61" s="40">
        <v>34</v>
      </c>
      <c r="R61" s="40">
        <v>23</v>
      </c>
      <c r="S61" s="34">
        <v>23</v>
      </c>
      <c r="T61" s="41">
        <v>354</v>
      </c>
      <c r="U61" s="39">
        <v>144</v>
      </c>
      <c r="V61" s="34">
        <v>210</v>
      </c>
      <c r="W61" s="38">
        <f>SUM(X61+Y61+Z61)</f>
        <v>0</v>
      </c>
      <c r="X61" s="39"/>
      <c r="Y61" s="40"/>
      <c r="Z61" s="34"/>
      <c r="AA61" s="45">
        <f t="shared" si="14"/>
        <v>93</v>
      </c>
      <c r="AB61" s="39">
        <v>28</v>
      </c>
      <c r="AC61" s="42">
        <v>65</v>
      </c>
      <c r="AD61" s="34">
        <v>0</v>
      </c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34">
        <v>0</v>
      </c>
      <c r="T62" s="41">
        <v>0</v>
      </c>
      <c r="U62" s="39">
        <v>0</v>
      </c>
      <c r="V62" s="34">
        <v>0</v>
      </c>
      <c r="W62" s="38">
        <f t="shared" si="13"/>
        <v>0</v>
      </c>
      <c r="X62" s="39"/>
      <c r="Y62" s="40"/>
      <c r="Z62" s="34"/>
      <c r="AA62" s="45">
        <f t="shared" si="14"/>
        <v>0</v>
      </c>
      <c r="AB62" s="39">
        <v>0</v>
      </c>
      <c r="AC62" s="42">
        <v>0</v>
      </c>
      <c r="AD62" s="34">
        <v>0</v>
      </c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302</v>
      </c>
      <c r="C63" s="39">
        <v>0</v>
      </c>
      <c r="D63" s="40">
        <v>0</v>
      </c>
      <c r="E63" s="40">
        <v>0</v>
      </c>
      <c r="F63" s="40">
        <v>2</v>
      </c>
      <c r="G63" s="40">
        <v>4</v>
      </c>
      <c r="H63" s="40">
        <v>4</v>
      </c>
      <c r="I63" s="40">
        <v>4</v>
      </c>
      <c r="J63" s="40">
        <v>4</v>
      </c>
      <c r="K63" s="40">
        <v>5</v>
      </c>
      <c r="L63" s="40">
        <v>10</v>
      </c>
      <c r="M63" s="40">
        <v>10</v>
      </c>
      <c r="N63" s="40">
        <v>25</v>
      </c>
      <c r="O63" s="40">
        <v>32</v>
      </c>
      <c r="P63" s="40">
        <v>43</v>
      </c>
      <c r="Q63" s="40">
        <v>58</v>
      </c>
      <c r="R63" s="40">
        <v>46</v>
      </c>
      <c r="S63" s="34">
        <v>55</v>
      </c>
      <c r="T63" s="41">
        <v>302</v>
      </c>
      <c r="U63" s="39">
        <v>258</v>
      </c>
      <c r="V63" s="34">
        <v>44</v>
      </c>
      <c r="W63" s="38">
        <f t="shared" si="13"/>
        <v>0</v>
      </c>
      <c r="X63" s="39"/>
      <c r="Y63" s="40"/>
      <c r="Z63" s="34"/>
      <c r="AA63" s="45">
        <f t="shared" si="14"/>
        <v>127</v>
      </c>
      <c r="AB63" s="39">
        <v>21</v>
      </c>
      <c r="AC63" s="42">
        <v>106</v>
      </c>
      <c r="AD63" s="34">
        <v>0</v>
      </c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34">
        <v>0</v>
      </c>
      <c r="T64" s="41">
        <v>0</v>
      </c>
      <c r="U64" s="39">
        <v>0</v>
      </c>
      <c r="V64" s="34">
        <v>0</v>
      </c>
      <c r="W64" s="38">
        <f t="shared" si="13"/>
        <v>0</v>
      </c>
      <c r="X64" s="39"/>
      <c r="Y64" s="40"/>
      <c r="Z64" s="34"/>
      <c r="AA64" s="45">
        <f t="shared" si="14"/>
        <v>0</v>
      </c>
      <c r="AB64" s="39">
        <v>0</v>
      </c>
      <c r="AC64" s="42">
        <v>0</v>
      </c>
      <c r="AD64" s="34">
        <v>0</v>
      </c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43</v>
      </c>
      <c r="C65" s="39">
        <v>0</v>
      </c>
      <c r="D65" s="40">
        <v>0</v>
      </c>
      <c r="E65" s="40">
        <v>0</v>
      </c>
      <c r="F65" s="40">
        <v>0</v>
      </c>
      <c r="G65" s="40">
        <v>3</v>
      </c>
      <c r="H65" s="40">
        <v>1</v>
      </c>
      <c r="I65" s="40">
        <v>6</v>
      </c>
      <c r="J65" s="40">
        <v>2</v>
      </c>
      <c r="K65" s="40">
        <v>2</v>
      </c>
      <c r="L65" s="40">
        <v>7</v>
      </c>
      <c r="M65" s="40">
        <v>6</v>
      </c>
      <c r="N65" s="40">
        <v>5</v>
      </c>
      <c r="O65" s="40">
        <v>4</v>
      </c>
      <c r="P65" s="40">
        <v>1</v>
      </c>
      <c r="Q65" s="40">
        <v>0</v>
      </c>
      <c r="R65" s="40">
        <v>2</v>
      </c>
      <c r="S65" s="34">
        <v>4</v>
      </c>
      <c r="T65" s="41">
        <v>43</v>
      </c>
      <c r="U65" s="39">
        <v>7</v>
      </c>
      <c r="V65" s="34">
        <v>36</v>
      </c>
      <c r="W65" s="38">
        <f t="shared" si="13"/>
        <v>0</v>
      </c>
      <c r="X65" s="39"/>
      <c r="Y65" s="40"/>
      <c r="Z65" s="34"/>
      <c r="AA65" s="45">
        <f t="shared" si="14"/>
        <v>13</v>
      </c>
      <c r="AB65" s="39">
        <v>1</v>
      </c>
      <c r="AC65" s="42">
        <v>12</v>
      </c>
      <c r="AD65" s="34">
        <v>0</v>
      </c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/>
      <c r="Y66" s="40"/>
      <c r="Z66" s="34"/>
      <c r="AA66" s="45">
        <f t="shared" si="14"/>
        <v>0</v>
      </c>
      <c r="AB66" s="39"/>
      <c r="AC66" s="42"/>
      <c r="AD66" s="34"/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/>
      <c r="Y67" s="40"/>
      <c r="Z67" s="34"/>
      <c r="AA67" s="45">
        <f t="shared" si="14"/>
        <v>0</v>
      </c>
      <c r="AB67" s="39"/>
      <c r="AC67" s="42"/>
      <c r="AD67" s="34"/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/>
      <c r="Y68" s="40"/>
      <c r="Z68" s="34"/>
      <c r="AA68" s="45">
        <f t="shared" si="14"/>
        <v>0</v>
      </c>
      <c r="AB68" s="39"/>
      <c r="AC68" s="42"/>
      <c r="AD68" s="34"/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/>
      <c r="Y69" s="40"/>
      <c r="Z69" s="34"/>
      <c r="AA69" s="54">
        <f t="shared" si="14"/>
        <v>0</v>
      </c>
      <c r="AB69" s="39"/>
      <c r="AC69" s="42"/>
      <c r="AD69" s="34"/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6" t="s">
        <v>98</v>
      </c>
      <c r="B70" s="237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/>
      <c r="Y70" s="57"/>
      <c r="Z70" s="58"/>
      <c r="AA70" s="62">
        <f t="shared" si="14"/>
        <v>0</v>
      </c>
      <c r="AB70" s="56"/>
      <c r="AC70" s="63"/>
      <c r="AD70" s="58"/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431" t="s">
        <v>99</v>
      </c>
      <c r="B71" s="378">
        <f t="shared" ref="B71:AA71" si="15">SUM(B11:B70)</f>
        <v>5346</v>
      </c>
      <c r="C71" s="66">
        <f>SUM(C11:C70)</f>
        <v>340</v>
      </c>
      <c r="D71" s="67">
        <f t="shared" si="15"/>
        <v>279</v>
      </c>
      <c r="E71" s="67">
        <f t="shared" si="15"/>
        <v>238</v>
      </c>
      <c r="F71" s="67">
        <f t="shared" si="15"/>
        <v>139</v>
      </c>
      <c r="G71" s="67">
        <f t="shared" si="15"/>
        <v>165</v>
      </c>
      <c r="H71" s="67">
        <f t="shared" si="15"/>
        <v>217</v>
      </c>
      <c r="I71" s="67">
        <f t="shared" si="15"/>
        <v>290</v>
      </c>
      <c r="J71" s="67">
        <f t="shared" si="15"/>
        <v>264</v>
      </c>
      <c r="K71" s="67">
        <f t="shared" si="15"/>
        <v>269</v>
      </c>
      <c r="L71" s="67">
        <f t="shared" si="15"/>
        <v>287</v>
      </c>
      <c r="M71" s="67">
        <f t="shared" si="15"/>
        <v>286</v>
      </c>
      <c r="N71" s="67">
        <f t="shared" si="15"/>
        <v>422</v>
      </c>
      <c r="O71" s="67">
        <f t="shared" si="15"/>
        <v>443</v>
      </c>
      <c r="P71" s="67">
        <f t="shared" si="15"/>
        <v>476</v>
      </c>
      <c r="Q71" s="67">
        <f t="shared" si="15"/>
        <v>449</v>
      </c>
      <c r="R71" s="67">
        <f t="shared" si="15"/>
        <v>368</v>
      </c>
      <c r="S71" s="68">
        <f t="shared" si="15"/>
        <v>414</v>
      </c>
      <c r="T71" s="69">
        <f t="shared" si="15"/>
        <v>5346</v>
      </c>
      <c r="U71" s="70">
        <f t="shared" si="15"/>
        <v>2148</v>
      </c>
      <c r="V71" s="68">
        <f t="shared" si="15"/>
        <v>3198</v>
      </c>
      <c r="W71" s="70">
        <f t="shared" si="15"/>
        <v>305</v>
      </c>
      <c r="X71" s="70">
        <f t="shared" si="15"/>
        <v>90</v>
      </c>
      <c r="Y71" s="67">
        <f t="shared" si="15"/>
        <v>215</v>
      </c>
      <c r="Z71" s="69">
        <f t="shared" si="15"/>
        <v>0</v>
      </c>
      <c r="AA71" s="71">
        <f t="shared" si="15"/>
        <v>1674</v>
      </c>
      <c r="AB71" s="70">
        <f>SUM(AB11:AB70)</f>
        <v>388</v>
      </c>
      <c r="AC71" s="67">
        <f>SUM(AC11:AC70)</f>
        <v>1286</v>
      </c>
      <c r="AD71" s="68">
        <f>SUM(AD11:AD70)</f>
        <v>0</v>
      </c>
      <c r="AE71" s="72">
        <f>SUM(AE11:AE70)</f>
        <v>0</v>
      </c>
      <c r="AF71" s="73">
        <f>SUM(AF11:AF70)</f>
        <v>0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8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013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013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013" t="s">
        <v>112</v>
      </c>
      <c r="AE73" s="1020" t="s">
        <v>113</v>
      </c>
      <c r="AF73" s="939"/>
      <c r="AG73" s="993" t="s">
        <v>114</v>
      </c>
      <c r="AH73" s="993"/>
      <c r="AI73" s="993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1017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1017"/>
      <c r="X74" s="912"/>
      <c r="Y74" s="921"/>
      <c r="Z74" s="912"/>
      <c r="AA74" s="921"/>
      <c r="AB74" s="912"/>
      <c r="AC74" s="921"/>
      <c r="AD74" s="1017"/>
      <c r="AE74" s="940"/>
      <c r="AF74" s="941"/>
      <c r="AG74" s="993"/>
      <c r="AH74" s="993"/>
      <c r="AI74" s="993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64" t="s">
        <v>32</v>
      </c>
      <c r="C75" s="379" t="s">
        <v>33</v>
      </c>
      <c r="D75" s="380" t="s">
        <v>115</v>
      </c>
      <c r="E75" s="381" t="s">
        <v>36</v>
      </c>
      <c r="F75" s="382" t="s">
        <v>32</v>
      </c>
      <c r="G75" s="379" t="s">
        <v>33</v>
      </c>
      <c r="H75" s="380" t="s">
        <v>115</v>
      </c>
      <c r="I75" s="381" t="s">
        <v>36</v>
      </c>
      <c r="J75" s="364" t="s">
        <v>32</v>
      </c>
      <c r="K75" s="379" t="s">
        <v>33</v>
      </c>
      <c r="L75" s="380" t="s">
        <v>115</v>
      </c>
      <c r="M75" s="380" t="s">
        <v>36</v>
      </c>
      <c r="N75" s="432" t="s">
        <v>32</v>
      </c>
      <c r="O75" s="433" t="s">
        <v>11</v>
      </c>
      <c r="P75" s="365" t="s">
        <v>116</v>
      </c>
      <c r="Q75" s="368" t="s">
        <v>37</v>
      </c>
      <c r="R75" s="371" t="s">
        <v>38</v>
      </c>
      <c r="S75" s="368" t="s">
        <v>37</v>
      </c>
      <c r="T75" s="371" t="s">
        <v>38</v>
      </c>
      <c r="U75" s="368" t="s">
        <v>117</v>
      </c>
      <c r="V75" s="371" t="s">
        <v>118</v>
      </c>
      <c r="W75" s="920"/>
      <c r="X75" s="368" t="s">
        <v>37</v>
      </c>
      <c r="Y75" s="371" t="s">
        <v>38</v>
      </c>
      <c r="Z75" s="383" t="s">
        <v>119</v>
      </c>
      <c r="AA75" s="383" t="s">
        <v>120</v>
      </c>
      <c r="AB75" s="363" t="s">
        <v>121</v>
      </c>
      <c r="AC75" s="363" t="s">
        <v>122</v>
      </c>
      <c r="AD75" s="920"/>
      <c r="AE75" s="384" t="s">
        <v>11</v>
      </c>
      <c r="AF75" s="434" t="s">
        <v>116</v>
      </c>
      <c r="AG75" s="385" t="s">
        <v>123</v>
      </c>
      <c r="AH75" s="386" t="s">
        <v>124</v>
      </c>
      <c r="AI75" s="435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436">
        <f>SUM(C76:E76)</f>
        <v>0</v>
      </c>
      <c r="C76" s="437"/>
      <c r="D76" s="438"/>
      <c r="E76" s="438"/>
      <c r="F76" s="436">
        <f>SUM(G76:I76)</f>
        <v>0</v>
      </c>
      <c r="G76" s="437"/>
      <c r="H76" s="438"/>
      <c r="I76" s="438"/>
      <c r="J76" s="436">
        <f>SUM(K76:M76)</f>
        <v>11</v>
      </c>
      <c r="K76" s="437">
        <v>10</v>
      </c>
      <c r="L76" s="438">
        <v>1</v>
      </c>
      <c r="M76" s="439"/>
      <c r="N76" s="387">
        <f>SUM(O76:P76)</f>
        <v>11</v>
      </c>
      <c r="O76" s="99">
        <v>11</v>
      </c>
      <c r="P76" s="100"/>
      <c r="Q76" s="33"/>
      <c r="R76" s="34"/>
      <c r="S76" s="373">
        <v>20</v>
      </c>
      <c r="T76" s="388">
        <v>0</v>
      </c>
      <c r="U76" s="389">
        <v>11</v>
      </c>
      <c r="V76" s="388">
        <v>24</v>
      </c>
      <c r="W76" s="101">
        <v>258</v>
      </c>
      <c r="X76" s="33">
        <v>0</v>
      </c>
      <c r="Y76" s="34">
        <v>0</v>
      </c>
      <c r="Z76" s="30"/>
      <c r="AA76" s="30"/>
      <c r="AB76" s="30"/>
      <c r="AC76" s="30"/>
      <c r="AD76" s="30"/>
      <c r="AE76" s="102"/>
      <c r="AF76" s="103"/>
      <c r="AG76" s="373"/>
      <c r="AH76" s="374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42</v>
      </c>
      <c r="K77" s="105">
        <v>37</v>
      </c>
      <c r="L77" s="106">
        <v>5</v>
      </c>
      <c r="M77" s="107"/>
      <c r="N77" s="108">
        <f t="shared" ref="N77:N135" si="17">SUM(O77:P77)</f>
        <v>44</v>
      </c>
      <c r="O77" s="109">
        <v>1</v>
      </c>
      <c r="P77" s="110">
        <v>43</v>
      </c>
      <c r="Q77" s="33"/>
      <c r="R77" s="34">
        <v>27</v>
      </c>
      <c r="S77" s="39">
        <v>0</v>
      </c>
      <c r="T77" s="34">
        <v>65</v>
      </c>
      <c r="U77" s="42">
        <v>36</v>
      </c>
      <c r="V77" s="34">
        <v>80</v>
      </c>
      <c r="W77" s="101">
        <v>2344</v>
      </c>
      <c r="X77" s="33">
        <v>0</v>
      </c>
      <c r="Y77" s="34">
        <v>22</v>
      </c>
      <c r="Z77" s="30"/>
      <c r="AA77" s="30"/>
      <c r="AB77" s="30"/>
      <c r="AC77" s="30"/>
      <c r="AD77" s="30"/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/>
      <c r="L78" s="40"/>
      <c r="M78" s="111"/>
      <c r="N78" s="108">
        <f t="shared" si="17"/>
        <v>0</v>
      </c>
      <c r="O78" s="42"/>
      <c r="P78" s="101"/>
      <c r="Q78" s="33"/>
      <c r="R78" s="34"/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/>
      <c r="AA78" s="30"/>
      <c r="AB78" s="30"/>
      <c r="AC78" s="30"/>
      <c r="AD78" s="30"/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/>
      <c r="L79" s="40"/>
      <c r="M79" s="111"/>
      <c r="N79" s="108">
        <f t="shared" si="17"/>
        <v>0</v>
      </c>
      <c r="O79" s="42"/>
      <c r="P79" s="101"/>
      <c r="Q79" s="33"/>
      <c r="R79" s="34"/>
      <c r="S79" s="39">
        <v>0</v>
      </c>
      <c r="T79" s="34">
        <v>0</v>
      </c>
      <c r="U79" s="42">
        <v>0</v>
      </c>
      <c r="V79" s="34">
        <v>0</v>
      </c>
      <c r="W79" s="101">
        <v>0</v>
      </c>
      <c r="X79" s="33">
        <v>0</v>
      </c>
      <c r="Y79" s="34">
        <v>0</v>
      </c>
      <c r="Z79" s="30"/>
      <c r="AA79" s="30"/>
      <c r="AB79" s="30"/>
      <c r="AC79" s="30"/>
      <c r="AD79" s="30"/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0</v>
      </c>
      <c r="K80" s="39"/>
      <c r="L80" s="40"/>
      <c r="M80" s="111"/>
      <c r="N80" s="108">
        <f t="shared" si="17"/>
        <v>8</v>
      </c>
      <c r="O80" s="42"/>
      <c r="P80" s="101">
        <v>8</v>
      </c>
      <c r="Q80" s="33"/>
      <c r="R80" s="34">
        <v>5</v>
      </c>
      <c r="S80" s="39">
        <v>0</v>
      </c>
      <c r="T80" s="34">
        <v>11</v>
      </c>
      <c r="U80" s="42">
        <v>1</v>
      </c>
      <c r="V80" s="34">
        <v>3</v>
      </c>
      <c r="W80" s="101">
        <v>2</v>
      </c>
      <c r="X80" s="33">
        <v>0</v>
      </c>
      <c r="Y80" s="34">
        <v>4</v>
      </c>
      <c r="Z80" s="30"/>
      <c r="AA80" s="30"/>
      <c r="AB80" s="30"/>
      <c r="AC80" s="30"/>
      <c r="AD80" s="30"/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11</v>
      </c>
      <c r="K81" s="39">
        <v>7</v>
      </c>
      <c r="L81" s="40">
        <v>4</v>
      </c>
      <c r="M81" s="111"/>
      <c r="N81" s="108">
        <f t="shared" si="17"/>
        <v>11</v>
      </c>
      <c r="O81" s="42">
        <v>11</v>
      </c>
      <c r="P81" s="101"/>
      <c r="Q81" s="33"/>
      <c r="R81" s="34">
        <v>5</v>
      </c>
      <c r="S81" s="39">
        <v>6</v>
      </c>
      <c r="T81" s="34">
        <v>0</v>
      </c>
      <c r="U81" s="42">
        <v>0</v>
      </c>
      <c r="V81" s="34">
        <v>0</v>
      </c>
      <c r="W81" s="101">
        <v>26</v>
      </c>
      <c r="X81" s="33">
        <v>0</v>
      </c>
      <c r="Y81" s="34">
        <v>0</v>
      </c>
      <c r="Z81" s="30"/>
      <c r="AA81" s="30"/>
      <c r="AB81" s="30"/>
      <c r="AC81" s="30"/>
      <c r="AD81" s="30"/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30</v>
      </c>
      <c r="K82" s="39">
        <v>24</v>
      </c>
      <c r="L82" s="40">
        <v>6</v>
      </c>
      <c r="M82" s="111"/>
      <c r="N82" s="108">
        <f t="shared" si="17"/>
        <v>30</v>
      </c>
      <c r="O82" s="42">
        <v>0</v>
      </c>
      <c r="P82" s="101">
        <v>30</v>
      </c>
      <c r="Q82" s="33"/>
      <c r="R82" s="34">
        <v>5</v>
      </c>
      <c r="S82" s="39">
        <v>0</v>
      </c>
      <c r="T82" s="34">
        <v>7</v>
      </c>
      <c r="U82" s="42">
        <v>13</v>
      </c>
      <c r="V82" s="34">
        <v>35</v>
      </c>
      <c r="W82" s="101">
        <v>655</v>
      </c>
      <c r="X82" s="33">
        <v>0</v>
      </c>
      <c r="Y82" s="34">
        <v>1</v>
      </c>
      <c r="Z82" s="30"/>
      <c r="AA82" s="30"/>
      <c r="AB82" s="30"/>
      <c r="AC82" s="30"/>
      <c r="AD82" s="30"/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/>
      <c r="L83" s="40"/>
      <c r="M83" s="111"/>
      <c r="N83" s="108">
        <f t="shared" si="17"/>
        <v>0</v>
      </c>
      <c r="O83" s="42"/>
      <c r="P83" s="101"/>
      <c r="Q83" s="33"/>
      <c r="R83" s="34"/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/>
      <c r="AA83" s="30"/>
      <c r="AB83" s="30"/>
      <c r="AC83" s="30"/>
      <c r="AD83" s="30"/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0</v>
      </c>
      <c r="K84" s="39"/>
      <c r="L84" s="40"/>
      <c r="M84" s="111"/>
      <c r="N84" s="108">
        <f t="shared" si="17"/>
        <v>0</v>
      </c>
      <c r="O84" s="42"/>
      <c r="P84" s="101"/>
      <c r="Q84" s="33"/>
      <c r="R84" s="34"/>
      <c r="S84" s="39">
        <v>0</v>
      </c>
      <c r="T84" s="34">
        <v>0</v>
      </c>
      <c r="U84" s="42">
        <v>0</v>
      </c>
      <c r="V84" s="34">
        <v>0</v>
      </c>
      <c r="W84" s="101">
        <v>0</v>
      </c>
      <c r="X84" s="33">
        <v>0</v>
      </c>
      <c r="Y84" s="34">
        <v>2</v>
      </c>
      <c r="Z84" s="30"/>
      <c r="AA84" s="30"/>
      <c r="AB84" s="30"/>
      <c r="AC84" s="30"/>
      <c r="AD84" s="30"/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/>
      <c r="L85" s="40"/>
      <c r="M85" s="111"/>
      <c r="N85" s="108">
        <f t="shared" si="17"/>
        <v>0</v>
      </c>
      <c r="O85" s="42"/>
      <c r="P85" s="101"/>
      <c r="Q85" s="33"/>
      <c r="R85" s="34"/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/>
      <c r="AA85" s="30"/>
      <c r="AB85" s="30"/>
      <c r="AC85" s="30"/>
      <c r="AD85" s="30"/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16</v>
      </c>
      <c r="K86" s="39">
        <v>16</v>
      </c>
      <c r="L86" s="40"/>
      <c r="M86" s="111"/>
      <c r="N86" s="108">
        <f t="shared" si="17"/>
        <v>16</v>
      </c>
      <c r="O86" s="42"/>
      <c r="P86" s="101">
        <v>16</v>
      </c>
      <c r="Q86" s="33"/>
      <c r="R86" s="34"/>
      <c r="S86" s="39">
        <v>0</v>
      </c>
      <c r="T86" s="34">
        <v>7</v>
      </c>
      <c r="U86" s="42">
        <v>6</v>
      </c>
      <c r="V86" s="34">
        <v>6</v>
      </c>
      <c r="W86" s="101">
        <v>4</v>
      </c>
      <c r="X86" s="33">
        <v>0</v>
      </c>
      <c r="Y86" s="34">
        <v>0</v>
      </c>
      <c r="Z86" s="30"/>
      <c r="AA86" s="30"/>
      <c r="AB86" s="30"/>
      <c r="AC86" s="30"/>
      <c r="AD86" s="30"/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/>
      <c r="L87" s="40"/>
      <c r="M87" s="111"/>
      <c r="N87" s="108">
        <f t="shared" si="17"/>
        <v>0</v>
      </c>
      <c r="O87" s="42"/>
      <c r="P87" s="101"/>
      <c r="Q87" s="33"/>
      <c r="R87" s="34"/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/>
      <c r="AA87" s="30"/>
      <c r="AB87" s="30"/>
      <c r="AC87" s="30"/>
      <c r="AD87" s="30"/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/>
      <c r="L88" s="40"/>
      <c r="M88" s="111"/>
      <c r="N88" s="108">
        <f t="shared" si="17"/>
        <v>0</v>
      </c>
      <c r="O88" s="42"/>
      <c r="P88" s="101"/>
      <c r="Q88" s="33"/>
      <c r="R88" s="34"/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/>
      <c r="AA88" s="30"/>
      <c r="AB88" s="30"/>
      <c r="AC88" s="30"/>
      <c r="AD88" s="30"/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/>
      <c r="L89" s="40"/>
      <c r="M89" s="111"/>
      <c r="N89" s="108">
        <f t="shared" si="17"/>
        <v>0</v>
      </c>
      <c r="O89" s="42"/>
      <c r="P89" s="101"/>
      <c r="Q89" s="33"/>
      <c r="R89" s="34"/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/>
      <c r="AA89" s="30"/>
      <c r="AB89" s="30"/>
      <c r="AC89" s="30"/>
      <c r="AD89" s="30"/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/>
      <c r="L90" s="40"/>
      <c r="M90" s="111"/>
      <c r="N90" s="108">
        <f t="shared" si="17"/>
        <v>0</v>
      </c>
      <c r="O90" s="42"/>
      <c r="P90" s="101"/>
      <c r="Q90" s="33"/>
      <c r="R90" s="34"/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/>
      <c r="AA90" s="30"/>
      <c r="AB90" s="30"/>
      <c r="AC90" s="30"/>
      <c r="AD90" s="30"/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/>
      <c r="L91" s="40"/>
      <c r="M91" s="111"/>
      <c r="N91" s="108">
        <f t="shared" si="17"/>
        <v>0</v>
      </c>
      <c r="O91" s="42"/>
      <c r="P91" s="101"/>
      <c r="Q91" s="33"/>
      <c r="R91" s="34"/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2</v>
      </c>
      <c r="Z91" s="30"/>
      <c r="AA91" s="30"/>
      <c r="AB91" s="30"/>
      <c r="AC91" s="30"/>
      <c r="AD91" s="30"/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/>
      <c r="L92" s="40"/>
      <c r="M92" s="111"/>
      <c r="N92" s="108">
        <f t="shared" si="17"/>
        <v>0</v>
      </c>
      <c r="O92" s="42"/>
      <c r="P92" s="101"/>
      <c r="Q92" s="33"/>
      <c r="R92" s="34"/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/>
      <c r="AA92" s="30"/>
      <c r="AB92" s="30"/>
      <c r="AC92" s="30"/>
      <c r="AD92" s="30"/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/>
      <c r="L93" s="40"/>
      <c r="M93" s="111"/>
      <c r="N93" s="108">
        <f t="shared" si="17"/>
        <v>0</v>
      </c>
      <c r="O93" s="42"/>
      <c r="P93" s="101"/>
      <c r="Q93" s="33"/>
      <c r="R93" s="34"/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/>
      <c r="AA93" s="30"/>
      <c r="AB93" s="30"/>
      <c r="AC93" s="30"/>
      <c r="AD93" s="30"/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/>
      <c r="L94" s="40"/>
      <c r="M94" s="111"/>
      <c r="N94" s="108">
        <f t="shared" si="17"/>
        <v>0</v>
      </c>
      <c r="O94" s="42"/>
      <c r="P94" s="101"/>
      <c r="Q94" s="33"/>
      <c r="R94" s="34"/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/>
      <c r="AA94" s="30"/>
      <c r="AB94" s="30"/>
      <c r="AC94" s="30"/>
      <c r="AD94" s="30"/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/>
      <c r="L95" s="40"/>
      <c r="M95" s="111"/>
      <c r="N95" s="108">
        <f t="shared" si="17"/>
        <v>0</v>
      </c>
      <c r="O95" s="42"/>
      <c r="P95" s="101"/>
      <c r="Q95" s="33"/>
      <c r="R95" s="34"/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/>
      <c r="AA95" s="30"/>
      <c r="AB95" s="30"/>
      <c r="AC95" s="30"/>
      <c r="AD95" s="30"/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45</v>
      </c>
      <c r="K96" s="39">
        <v>37</v>
      </c>
      <c r="L96" s="40">
        <v>8</v>
      </c>
      <c r="M96" s="111"/>
      <c r="N96" s="108">
        <f t="shared" si="17"/>
        <v>46</v>
      </c>
      <c r="O96" s="42">
        <v>11</v>
      </c>
      <c r="P96" s="101">
        <v>35</v>
      </c>
      <c r="Q96" s="33">
        <v>6</v>
      </c>
      <c r="R96" s="34">
        <v>14</v>
      </c>
      <c r="S96" s="39">
        <v>12</v>
      </c>
      <c r="T96" s="34">
        <v>41</v>
      </c>
      <c r="U96" s="42">
        <v>14</v>
      </c>
      <c r="V96" s="34">
        <v>4</v>
      </c>
      <c r="W96" s="101">
        <v>0</v>
      </c>
      <c r="X96" s="33">
        <v>0</v>
      </c>
      <c r="Y96" s="34">
        <v>1</v>
      </c>
      <c r="Z96" s="30"/>
      <c r="AA96" s="30"/>
      <c r="AB96" s="30"/>
      <c r="AC96" s="30"/>
      <c r="AD96" s="30"/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/>
      <c r="L97" s="40"/>
      <c r="M97" s="111"/>
      <c r="N97" s="108">
        <f t="shared" si="17"/>
        <v>0</v>
      </c>
      <c r="O97" s="42"/>
      <c r="P97" s="101"/>
      <c r="Q97" s="33"/>
      <c r="R97" s="34"/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/>
      <c r="AA97" s="30"/>
      <c r="AB97" s="30"/>
      <c r="AC97" s="30"/>
      <c r="AD97" s="30"/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/>
      <c r="L98" s="40"/>
      <c r="M98" s="111"/>
      <c r="N98" s="108">
        <f t="shared" si="17"/>
        <v>0</v>
      </c>
      <c r="O98" s="42"/>
      <c r="P98" s="101"/>
      <c r="Q98" s="33"/>
      <c r="R98" s="34"/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/>
      <c r="AA98" s="30"/>
      <c r="AB98" s="30"/>
      <c r="AC98" s="30"/>
      <c r="AD98" s="30"/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/>
      <c r="L99" s="40"/>
      <c r="M99" s="111"/>
      <c r="N99" s="108">
        <f t="shared" si="17"/>
        <v>0</v>
      </c>
      <c r="O99" s="42"/>
      <c r="P99" s="101"/>
      <c r="Q99" s="33"/>
      <c r="R99" s="34"/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/>
      <c r="AA99" s="30"/>
      <c r="AB99" s="30"/>
      <c r="AC99" s="30"/>
      <c r="AD99" s="30"/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/>
      <c r="L100" s="40"/>
      <c r="M100" s="111"/>
      <c r="N100" s="108">
        <f t="shared" si="17"/>
        <v>0</v>
      </c>
      <c r="O100" s="42"/>
      <c r="P100" s="101"/>
      <c r="Q100" s="33"/>
      <c r="R100" s="34"/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/>
      <c r="AA100" s="30"/>
      <c r="AB100" s="30"/>
      <c r="AC100" s="30"/>
      <c r="AD100" s="30"/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/>
      <c r="L101" s="40"/>
      <c r="M101" s="111"/>
      <c r="N101" s="108">
        <f t="shared" si="17"/>
        <v>0</v>
      </c>
      <c r="O101" s="42"/>
      <c r="P101" s="101"/>
      <c r="Q101" s="33"/>
      <c r="R101" s="34"/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/>
      <c r="AA101" s="30"/>
      <c r="AB101" s="30"/>
      <c r="AC101" s="30"/>
      <c r="AD101" s="30"/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7</v>
      </c>
      <c r="K102" s="39">
        <v>5</v>
      </c>
      <c r="L102" s="40">
        <v>2</v>
      </c>
      <c r="M102" s="111"/>
      <c r="N102" s="108">
        <f t="shared" si="17"/>
        <v>0</v>
      </c>
      <c r="O102" s="42"/>
      <c r="P102" s="101"/>
      <c r="Q102" s="33"/>
      <c r="R102" s="34"/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/>
      <c r="AA102" s="30"/>
      <c r="AB102" s="30"/>
      <c r="AC102" s="30"/>
      <c r="AD102" s="30"/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18</v>
      </c>
      <c r="K103" s="39">
        <v>13</v>
      </c>
      <c r="L103" s="40">
        <v>5</v>
      </c>
      <c r="M103" s="111"/>
      <c r="N103" s="108">
        <f t="shared" si="17"/>
        <v>19</v>
      </c>
      <c r="O103" s="42">
        <v>19</v>
      </c>
      <c r="P103" s="101"/>
      <c r="Q103" s="33"/>
      <c r="R103" s="34"/>
      <c r="S103" s="39">
        <v>4</v>
      </c>
      <c r="T103" s="34">
        <v>2</v>
      </c>
      <c r="U103" s="42">
        <v>0</v>
      </c>
      <c r="V103" s="34">
        <v>0</v>
      </c>
      <c r="W103" s="101">
        <v>226</v>
      </c>
      <c r="X103" s="33">
        <v>0</v>
      </c>
      <c r="Y103" s="34">
        <v>0</v>
      </c>
      <c r="Z103" s="30"/>
      <c r="AA103" s="30"/>
      <c r="AB103" s="30"/>
      <c r="AC103" s="30"/>
      <c r="AD103" s="30"/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239">
        <f t="shared" si="18"/>
        <v>0</v>
      </c>
      <c r="C104" s="113"/>
      <c r="D104" s="114"/>
      <c r="E104" s="114"/>
      <c r="F104" s="239">
        <f t="shared" si="16"/>
        <v>0</v>
      </c>
      <c r="G104" s="113"/>
      <c r="H104" s="114"/>
      <c r="I104" s="114"/>
      <c r="J104" s="239">
        <f t="shared" si="19"/>
        <v>26</v>
      </c>
      <c r="K104" s="113">
        <v>20</v>
      </c>
      <c r="L104" s="114">
        <v>6</v>
      </c>
      <c r="M104" s="116"/>
      <c r="N104" s="108">
        <f t="shared" si="17"/>
        <v>27</v>
      </c>
      <c r="O104" s="99">
        <v>1</v>
      </c>
      <c r="P104" s="100">
        <v>26</v>
      </c>
      <c r="Q104" s="33"/>
      <c r="R104" s="34"/>
      <c r="S104" s="39">
        <v>0</v>
      </c>
      <c r="T104" s="34">
        <v>6</v>
      </c>
      <c r="U104" s="42">
        <v>10</v>
      </c>
      <c r="V104" s="34">
        <v>6</v>
      </c>
      <c r="W104" s="101">
        <v>36</v>
      </c>
      <c r="X104" s="33">
        <v>0</v>
      </c>
      <c r="Y104" s="34">
        <v>61</v>
      </c>
      <c r="Z104" s="30"/>
      <c r="AA104" s="30"/>
      <c r="AB104" s="30"/>
      <c r="AC104" s="30"/>
      <c r="AD104" s="30"/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/>
      <c r="L105" s="40"/>
      <c r="M105" s="111"/>
      <c r="N105" s="108">
        <f t="shared" si="17"/>
        <v>0</v>
      </c>
      <c r="O105" s="42"/>
      <c r="P105" s="101"/>
      <c r="Q105" s="33"/>
      <c r="R105" s="34"/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/>
      <c r="AA105" s="30"/>
      <c r="AB105" s="30"/>
      <c r="AC105" s="30"/>
      <c r="AD105" s="30"/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0</v>
      </c>
      <c r="K106" s="39"/>
      <c r="L106" s="40"/>
      <c r="M106" s="111"/>
      <c r="N106" s="108">
        <f t="shared" si="17"/>
        <v>0</v>
      </c>
      <c r="O106" s="42"/>
      <c r="P106" s="101"/>
      <c r="Q106" s="33"/>
      <c r="R106" s="34"/>
      <c r="S106" s="39">
        <v>0</v>
      </c>
      <c r="T106" s="34">
        <v>0</v>
      </c>
      <c r="U106" s="42">
        <v>0</v>
      </c>
      <c r="V106" s="34">
        <v>0</v>
      </c>
      <c r="W106" s="101">
        <v>0</v>
      </c>
      <c r="X106" s="33">
        <v>0</v>
      </c>
      <c r="Y106" s="34">
        <v>0</v>
      </c>
      <c r="Z106" s="30"/>
      <c r="AA106" s="30"/>
      <c r="AB106" s="30"/>
      <c r="AC106" s="30"/>
      <c r="AD106" s="30"/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26</v>
      </c>
      <c r="K107" s="39">
        <v>16</v>
      </c>
      <c r="L107" s="40">
        <v>10</v>
      </c>
      <c r="M107" s="111"/>
      <c r="N107" s="108">
        <f t="shared" si="17"/>
        <v>29</v>
      </c>
      <c r="O107" s="42"/>
      <c r="P107" s="101">
        <v>29</v>
      </c>
      <c r="Q107" s="33"/>
      <c r="R107" s="34">
        <v>18</v>
      </c>
      <c r="S107" s="39">
        <v>0</v>
      </c>
      <c r="T107" s="34">
        <v>29</v>
      </c>
      <c r="U107" s="42">
        <v>8</v>
      </c>
      <c r="V107" s="34">
        <v>24</v>
      </c>
      <c r="W107" s="101">
        <v>632</v>
      </c>
      <c r="X107" s="33">
        <v>0</v>
      </c>
      <c r="Y107" s="34">
        <v>10</v>
      </c>
      <c r="Z107" s="30"/>
      <c r="AA107" s="30"/>
      <c r="AB107" s="30"/>
      <c r="AC107" s="30"/>
      <c r="AD107" s="30"/>
      <c r="AE107" s="102"/>
      <c r="AF107" s="103"/>
      <c r="AG107" s="29">
        <v>5</v>
      </c>
      <c r="AH107" s="31">
        <v>16</v>
      </c>
      <c r="AI107" s="28">
        <v>16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25</v>
      </c>
      <c r="K108" s="29">
        <v>18</v>
      </c>
      <c r="L108" s="31">
        <v>7</v>
      </c>
      <c r="M108" s="118"/>
      <c r="N108" s="108">
        <f t="shared" si="17"/>
        <v>26</v>
      </c>
      <c r="O108" s="119">
        <v>26</v>
      </c>
      <c r="P108" s="120"/>
      <c r="Q108" s="33">
        <v>3</v>
      </c>
      <c r="R108" s="34">
        <v>29</v>
      </c>
      <c r="S108" s="39">
        <v>62</v>
      </c>
      <c r="T108" s="34">
        <v>2</v>
      </c>
      <c r="U108" s="42">
        <v>5</v>
      </c>
      <c r="V108" s="34">
        <v>9</v>
      </c>
      <c r="W108" s="101">
        <v>2</v>
      </c>
      <c r="X108" s="33">
        <v>0</v>
      </c>
      <c r="Y108" s="34">
        <v>0</v>
      </c>
      <c r="Z108" s="30"/>
      <c r="AA108" s="30"/>
      <c r="AB108" s="30"/>
      <c r="AC108" s="30"/>
      <c r="AD108" s="30"/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239">
        <f t="shared" si="18"/>
        <v>0</v>
      </c>
      <c r="C109" s="113"/>
      <c r="D109" s="114"/>
      <c r="E109" s="114"/>
      <c r="F109" s="239">
        <f t="shared" si="16"/>
        <v>0</v>
      </c>
      <c r="G109" s="113"/>
      <c r="H109" s="114"/>
      <c r="I109" s="114"/>
      <c r="J109" s="239">
        <f t="shared" si="19"/>
        <v>53</v>
      </c>
      <c r="K109" s="113">
        <v>47</v>
      </c>
      <c r="L109" s="114">
        <v>6</v>
      </c>
      <c r="M109" s="116"/>
      <c r="N109" s="108">
        <f t="shared" si="17"/>
        <v>59</v>
      </c>
      <c r="O109" s="99"/>
      <c r="P109" s="100">
        <v>59</v>
      </c>
      <c r="Q109" s="33"/>
      <c r="R109" s="34">
        <v>19</v>
      </c>
      <c r="S109" s="39">
        <v>0</v>
      </c>
      <c r="T109" s="34">
        <v>90</v>
      </c>
      <c r="U109" s="42">
        <v>0</v>
      </c>
      <c r="V109" s="34">
        <v>2</v>
      </c>
      <c r="W109" s="41">
        <v>150</v>
      </c>
      <c r="X109" s="33">
        <v>0</v>
      </c>
      <c r="Y109" s="34">
        <v>21</v>
      </c>
      <c r="Z109" s="30"/>
      <c r="AA109" s="30"/>
      <c r="AB109" s="30">
        <v>3</v>
      </c>
      <c r="AC109" s="30"/>
      <c r="AD109" s="30"/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/>
      <c r="L110" s="40"/>
      <c r="M110" s="111"/>
      <c r="N110" s="108">
        <f t="shared" si="17"/>
        <v>0</v>
      </c>
      <c r="O110" s="42"/>
      <c r="P110" s="101"/>
      <c r="Q110" s="33"/>
      <c r="R110" s="34"/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/>
      <c r="AA110" s="30"/>
      <c r="AB110" s="30"/>
      <c r="AC110" s="30"/>
      <c r="AD110" s="30"/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239">
        <f t="shared" si="18"/>
        <v>0</v>
      </c>
      <c r="C111" s="113"/>
      <c r="D111" s="114"/>
      <c r="E111" s="114"/>
      <c r="F111" s="239">
        <f t="shared" si="16"/>
        <v>0</v>
      </c>
      <c r="G111" s="113"/>
      <c r="H111" s="114"/>
      <c r="I111" s="114"/>
      <c r="J111" s="239">
        <f t="shared" si="19"/>
        <v>0</v>
      </c>
      <c r="K111" s="113"/>
      <c r="L111" s="114"/>
      <c r="M111" s="116"/>
      <c r="N111" s="108">
        <f t="shared" si="17"/>
        <v>0</v>
      </c>
      <c r="O111" s="99"/>
      <c r="P111" s="100"/>
      <c r="Q111" s="33"/>
      <c r="R111" s="34"/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/>
      <c r="AA111" s="30"/>
      <c r="AB111" s="30"/>
      <c r="AC111" s="30"/>
      <c r="AD111" s="30"/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/>
      <c r="L112" s="40"/>
      <c r="M112" s="111"/>
      <c r="N112" s="108">
        <f t="shared" si="17"/>
        <v>0</v>
      </c>
      <c r="O112" s="42"/>
      <c r="P112" s="101"/>
      <c r="Q112" s="33"/>
      <c r="R112" s="34"/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/>
      <c r="AA112" s="30"/>
      <c r="AB112" s="30"/>
      <c r="AC112" s="30"/>
      <c r="AD112" s="30"/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/>
      <c r="L113" s="40"/>
      <c r="M113" s="111"/>
      <c r="N113" s="108">
        <f t="shared" si="17"/>
        <v>0</v>
      </c>
      <c r="O113" s="42"/>
      <c r="P113" s="101"/>
      <c r="Q113" s="33"/>
      <c r="R113" s="34"/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/>
      <c r="AA113" s="30"/>
      <c r="AB113" s="30"/>
      <c r="AC113" s="30"/>
      <c r="AD113" s="30"/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239">
        <f t="shared" si="18"/>
        <v>0</v>
      </c>
      <c r="C114" s="113"/>
      <c r="D114" s="114"/>
      <c r="E114" s="114"/>
      <c r="F114" s="239">
        <f t="shared" si="16"/>
        <v>0</v>
      </c>
      <c r="G114" s="113"/>
      <c r="H114" s="114"/>
      <c r="I114" s="114"/>
      <c r="J114" s="239">
        <f t="shared" si="19"/>
        <v>0</v>
      </c>
      <c r="K114" s="113"/>
      <c r="L114" s="114"/>
      <c r="M114" s="116"/>
      <c r="N114" s="108">
        <f t="shared" si="17"/>
        <v>0</v>
      </c>
      <c r="O114" s="99"/>
      <c r="P114" s="100"/>
      <c r="Q114" s="33"/>
      <c r="R114" s="34"/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/>
      <c r="AA114" s="30"/>
      <c r="AB114" s="30"/>
      <c r="AC114" s="30"/>
      <c r="AD114" s="30"/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10</v>
      </c>
      <c r="K115" s="39">
        <v>7</v>
      </c>
      <c r="L115" s="40">
        <v>3</v>
      </c>
      <c r="M115" s="111"/>
      <c r="N115" s="108">
        <f t="shared" si="17"/>
        <v>12</v>
      </c>
      <c r="O115" s="42"/>
      <c r="P115" s="101">
        <v>12</v>
      </c>
      <c r="Q115" s="33"/>
      <c r="R115" s="34">
        <v>1</v>
      </c>
      <c r="S115" s="39">
        <v>0</v>
      </c>
      <c r="T115" s="34">
        <v>16</v>
      </c>
      <c r="U115" s="42">
        <v>0</v>
      </c>
      <c r="V115" s="34">
        <v>0</v>
      </c>
      <c r="W115" s="101">
        <v>0</v>
      </c>
      <c r="X115" s="33">
        <v>0</v>
      </c>
      <c r="Y115" s="34">
        <v>4</v>
      </c>
      <c r="Z115" s="30"/>
      <c r="AA115" s="30"/>
      <c r="AB115" s="30"/>
      <c r="AC115" s="30"/>
      <c r="AD115" s="30"/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0</v>
      </c>
      <c r="K116" s="105"/>
      <c r="L116" s="106"/>
      <c r="M116" s="107"/>
      <c r="N116" s="108">
        <f t="shared" si="17"/>
        <v>0</v>
      </c>
      <c r="O116" s="109"/>
      <c r="P116" s="110"/>
      <c r="Q116" s="33"/>
      <c r="R116" s="34"/>
      <c r="S116" s="39">
        <v>0</v>
      </c>
      <c r="T116" s="34">
        <v>0</v>
      </c>
      <c r="U116" s="42">
        <v>0</v>
      </c>
      <c r="V116" s="34">
        <v>0</v>
      </c>
      <c r="W116" s="101">
        <v>0</v>
      </c>
      <c r="X116" s="33">
        <v>0</v>
      </c>
      <c r="Y116" s="34">
        <v>0</v>
      </c>
      <c r="Z116" s="121"/>
      <c r="AA116" s="34"/>
      <c r="AB116" s="30"/>
      <c r="AC116" s="30"/>
      <c r="AD116" s="30"/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/>
      <c r="L117" s="106"/>
      <c r="M117" s="107"/>
      <c r="N117" s="108">
        <f t="shared" si="17"/>
        <v>0</v>
      </c>
      <c r="O117" s="109"/>
      <c r="P117" s="110"/>
      <c r="Q117" s="33"/>
      <c r="R117" s="34"/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/>
      <c r="AA117" s="34"/>
      <c r="AB117" s="30"/>
      <c r="AC117" s="30"/>
      <c r="AD117" s="30"/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/>
      <c r="L118" s="106"/>
      <c r="M118" s="107"/>
      <c r="N118" s="108">
        <f t="shared" si="17"/>
        <v>0</v>
      </c>
      <c r="O118" s="109"/>
      <c r="P118" s="110"/>
      <c r="Q118" s="33"/>
      <c r="R118" s="34"/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/>
      <c r="AA118" s="34"/>
      <c r="AB118" s="30"/>
      <c r="AC118" s="30"/>
      <c r="AD118" s="30"/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8</v>
      </c>
      <c r="K119" s="105">
        <v>5</v>
      </c>
      <c r="L119" s="106">
        <v>3</v>
      </c>
      <c r="M119" s="107"/>
      <c r="N119" s="108">
        <f t="shared" si="17"/>
        <v>8</v>
      </c>
      <c r="O119" s="109">
        <v>0</v>
      </c>
      <c r="P119" s="110">
        <v>8</v>
      </c>
      <c r="Q119" s="33"/>
      <c r="R119" s="34"/>
      <c r="S119" s="39">
        <v>0</v>
      </c>
      <c r="T119" s="34">
        <v>0</v>
      </c>
      <c r="U119" s="42">
        <v>1</v>
      </c>
      <c r="V119" s="34">
        <v>0</v>
      </c>
      <c r="W119" s="101">
        <v>42</v>
      </c>
      <c r="X119" s="33">
        <v>0</v>
      </c>
      <c r="Y119" s="34">
        <v>71</v>
      </c>
      <c r="Z119" s="121"/>
      <c r="AA119" s="34"/>
      <c r="AB119" s="30"/>
      <c r="AC119" s="30"/>
      <c r="AD119" s="30"/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41</v>
      </c>
      <c r="K120" s="105">
        <v>38</v>
      </c>
      <c r="L120" s="106">
        <v>3</v>
      </c>
      <c r="M120" s="107"/>
      <c r="N120" s="108">
        <f t="shared" si="17"/>
        <v>41</v>
      </c>
      <c r="O120" s="109">
        <v>1</v>
      </c>
      <c r="P120" s="110">
        <v>40</v>
      </c>
      <c r="Q120" s="33"/>
      <c r="R120" s="34">
        <v>8</v>
      </c>
      <c r="S120" s="39">
        <v>0</v>
      </c>
      <c r="T120" s="34">
        <v>23</v>
      </c>
      <c r="U120" s="42">
        <v>23</v>
      </c>
      <c r="V120" s="34">
        <v>13</v>
      </c>
      <c r="W120" s="101">
        <v>6</v>
      </c>
      <c r="X120" s="33">
        <v>1</v>
      </c>
      <c r="Y120" s="34">
        <v>2</v>
      </c>
      <c r="Z120" s="121"/>
      <c r="AA120" s="34"/>
      <c r="AB120" s="30"/>
      <c r="AC120" s="30"/>
      <c r="AD120" s="30"/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6</v>
      </c>
      <c r="K121" s="105">
        <v>4</v>
      </c>
      <c r="L121" s="106">
        <v>2</v>
      </c>
      <c r="M121" s="107"/>
      <c r="N121" s="108">
        <f t="shared" si="17"/>
        <v>6</v>
      </c>
      <c r="O121" s="109">
        <v>6</v>
      </c>
      <c r="P121" s="110"/>
      <c r="Q121" s="33"/>
      <c r="R121" s="34"/>
      <c r="S121" s="39">
        <v>1</v>
      </c>
      <c r="T121" s="34">
        <v>44</v>
      </c>
      <c r="U121" s="42">
        <v>0</v>
      </c>
      <c r="V121" s="34">
        <v>0</v>
      </c>
      <c r="W121" s="101">
        <v>22</v>
      </c>
      <c r="X121" s="33">
        <v>1</v>
      </c>
      <c r="Y121" s="34">
        <v>1</v>
      </c>
      <c r="Z121" s="121"/>
      <c r="AA121" s="34"/>
      <c r="AB121" s="30"/>
      <c r="AC121" s="30"/>
      <c r="AD121" s="30"/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36</v>
      </c>
      <c r="K122" s="105">
        <v>32</v>
      </c>
      <c r="L122" s="106">
        <v>4</v>
      </c>
      <c r="M122" s="107"/>
      <c r="N122" s="108">
        <f t="shared" si="17"/>
        <v>47</v>
      </c>
      <c r="O122" s="109"/>
      <c r="P122" s="110">
        <v>47</v>
      </c>
      <c r="Q122" s="33"/>
      <c r="R122" s="34">
        <v>22</v>
      </c>
      <c r="S122" s="39">
        <v>0</v>
      </c>
      <c r="T122" s="34">
        <v>9</v>
      </c>
      <c r="U122" s="42">
        <v>31</v>
      </c>
      <c r="V122" s="34">
        <v>29</v>
      </c>
      <c r="W122" s="101">
        <v>36</v>
      </c>
      <c r="X122" s="33">
        <v>0</v>
      </c>
      <c r="Y122" s="34">
        <v>0</v>
      </c>
      <c r="Z122" s="121"/>
      <c r="AA122" s="34"/>
      <c r="AB122" s="30"/>
      <c r="AC122" s="30"/>
      <c r="AD122" s="30"/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38</v>
      </c>
      <c r="K123" s="105">
        <v>25</v>
      </c>
      <c r="L123" s="106">
        <v>13</v>
      </c>
      <c r="M123" s="107"/>
      <c r="N123" s="108">
        <f t="shared" si="17"/>
        <v>39</v>
      </c>
      <c r="O123" s="109">
        <v>4</v>
      </c>
      <c r="P123" s="110">
        <v>35</v>
      </c>
      <c r="Q123" s="33">
        <v>2</v>
      </c>
      <c r="R123" s="34">
        <v>15</v>
      </c>
      <c r="S123" s="39">
        <v>4</v>
      </c>
      <c r="T123" s="34">
        <v>40</v>
      </c>
      <c r="U123" s="42">
        <v>26</v>
      </c>
      <c r="V123" s="34">
        <v>9</v>
      </c>
      <c r="W123" s="101">
        <v>418</v>
      </c>
      <c r="X123" s="33">
        <v>0</v>
      </c>
      <c r="Y123" s="34">
        <v>0</v>
      </c>
      <c r="Z123" s="121"/>
      <c r="AA123" s="34"/>
      <c r="AB123" s="30">
        <v>59</v>
      </c>
      <c r="AC123" s="30"/>
      <c r="AD123" s="30">
        <v>162</v>
      </c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21</v>
      </c>
      <c r="K124" s="39">
        <v>16</v>
      </c>
      <c r="L124" s="40">
        <v>5</v>
      </c>
      <c r="M124" s="111"/>
      <c r="N124" s="108">
        <f t="shared" si="17"/>
        <v>21</v>
      </c>
      <c r="O124" s="42">
        <v>6</v>
      </c>
      <c r="P124" s="101">
        <v>15</v>
      </c>
      <c r="Q124" s="33"/>
      <c r="R124" s="34">
        <v>1</v>
      </c>
      <c r="S124" s="39">
        <v>9</v>
      </c>
      <c r="T124" s="34">
        <v>5</v>
      </c>
      <c r="U124" s="42">
        <v>0</v>
      </c>
      <c r="V124" s="34">
        <v>0</v>
      </c>
      <c r="W124" s="101">
        <v>0</v>
      </c>
      <c r="X124" s="33">
        <v>0</v>
      </c>
      <c r="Y124" s="34">
        <v>0</v>
      </c>
      <c r="Z124" s="121"/>
      <c r="AA124" s="34"/>
      <c r="AB124" s="30"/>
      <c r="AC124" s="30"/>
      <c r="AD124" s="30"/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11</v>
      </c>
      <c r="K125" s="39">
        <v>10</v>
      </c>
      <c r="L125" s="40">
        <v>1</v>
      </c>
      <c r="M125" s="111"/>
      <c r="N125" s="108">
        <f t="shared" si="17"/>
        <v>12</v>
      </c>
      <c r="O125" s="42">
        <v>12</v>
      </c>
      <c r="P125" s="101"/>
      <c r="Q125" s="33"/>
      <c r="R125" s="34">
        <v>8</v>
      </c>
      <c r="S125" s="39">
        <v>18</v>
      </c>
      <c r="T125" s="34">
        <v>0</v>
      </c>
      <c r="U125" s="42">
        <v>0</v>
      </c>
      <c r="V125" s="34">
        <v>0</v>
      </c>
      <c r="W125" s="101">
        <v>0</v>
      </c>
      <c r="X125" s="33">
        <v>0</v>
      </c>
      <c r="Y125" s="34">
        <v>0</v>
      </c>
      <c r="Z125" s="121"/>
      <c r="AA125" s="34"/>
      <c r="AB125" s="30"/>
      <c r="AC125" s="30"/>
      <c r="AD125" s="30"/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239">
        <f t="shared" si="18"/>
        <v>0</v>
      </c>
      <c r="C126" s="113"/>
      <c r="D126" s="114"/>
      <c r="E126" s="114"/>
      <c r="F126" s="239">
        <f t="shared" si="16"/>
        <v>0</v>
      </c>
      <c r="G126" s="113"/>
      <c r="H126" s="114"/>
      <c r="I126" s="114"/>
      <c r="J126" s="239">
        <f t="shared" si="19"/>
        <v>29</v>
      </c>
      <c r="K126" s="113">
        <v>24</v>
      </c>
      <c r="L126" s="114">
        <v>5</v>
      </c>
      <c r="M126" s="116"/>
      <c r="N126" s="108">
        <f t="shared" si="17"/>
        <v>36</v>
      </c>
      <c r="O126" s="99"/>
      <c r="P126" s="100">
        <v>36</v>
      </c>
      <c r="Q126" s="33"/>
      <c r="R126" s="34">
        <v>9</v>
      </c>
      <c r="S126" s="39">
        <v>0</v>
      </c>
      <c r="T126" s="34">
        <v>43</v>
      </c>
      <c r="U126" s="42">
        <v>10</v>
      </c>
      <c r="V126" s="34">
        <v>45</v>
      </c>
      <c r="W126" s="101">
        <v>20</v>
      </c>
      <c r="X126" s="33">
        <v>0</v>
      </c>
      <c r="Y126" s="34">
        <v>29</v>
      </c>
      <c r="Z126" s="121"/>
      <c r="AA126" s="34"/>
      <c r="AB126" s="30"/>
      <c r="AC126" s="30"/>
      <c r="AD126" s="30"/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/>
      <c r="L127" s="106"/>
      <c r="M127" s="107"/>
      <c r="N127" s="108">
        <f t="shared" si="17"/>
        <v>0</v>
      </c>
      <c r="O127" s="109"/>
      <c r="P127" s="110"/>
      <c r="Q127" s="33"/>
      <c r="R127" s="34"/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/>
      <c r="AA127" s="34"/>
      <c r="AB127" s="30"/>
      <c r="AC127" s="30"/>
      <c r="AD127" s="30"/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25</v>
      </c>
      <c r="K128" s="105">
        <v>17</v>
      </c>
      <c r="L128" s="106">
        <v>8</v>
      </c>
      <c r="M128" s="107"/>
      <c r="N128" s="108">
        <f t="shared" si="17"/>
        <v>26</v>
      </c>
      <c r="O128" s="109"/>
      <c r="P128" s="110">
        <v>26</v>
      </c>
      <c r="Q128" s="33"/>
      <c r="R128" s="34"/>
      <c r="S128" s="39">
        <v>0</v>
      </c>
      <c r="T128" s="34">
        <v>5</v>
      </c>
      <c r="U128" s="42">
        <v>1</v>
      </c>
      <c r="V128" s="34">
        <v>3</v>
      </c>
      <c r="W128" s="101">
        <v>0</v>
      </c>
      <c r="X128" s="33">
        <v>0</v>
      </c>
      <c r="Y128" s="34">
        <v>18</v>
      </c>
      <c r="Z128" s="121"/>
      <c r="AA128" s="34"/>
      <c r="AB128" s="30"/>
      <c r="AC128" s="30"/>
      <c r="AD128" s="30"/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>
        <v>0</v>
      </c>
      <c r="T129" s="34">
        <v>0</v>
      </c>
      <c r="U129" s="42">
        <v>0</v>
      </c>
      <c r="V129" s="34">
        <v>0</v>
      </c>
      <c r="W129" s="101">
        <v>0</v>
      </c>
      <c r="X129" s="33">
        <v>0</v>
      </c>
      <c r="Y129" s="34">
        <v>0</v>
      </c>
      <c r="Z129" s="121"/>
      <c r="AA129" s="34"/>
      <c r="AB129" s="30"/>
      <c r="AC129" s="30"/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2</v>
      </c>
      <c r="K130" s="39">
        <v>1</v>
      </c>
      <c r="L130" s="40">
        <v>1</v>
      </c>
      <c r="M130" s="111"/>
      <c r="N130" s="108">
        <f t="shared" si="17"/>
        <v>2</v>
      </c>
      <c r="O130" s="42"/>
      <c r="P130" s="101">
        <v>2</v>
      </c>
      <c r="Q130" s="33"/>
      <c r="R130" s="34">
        <v>1</v>
      </c>
      <c r="S130" s="39">
        <v>0</v>
      </c>
      <c r="T130" s="34">
        <v>2</v>
      </c>
      <c r="U130" s="42">
        <v>0</v>
      </c>
      <c r="V130" s="34">
        <v>0</v>
      </c>
      <c r="W130" s="101">
        <v>6</v>
      </c>
      <c r="X130" s="33">
        <v>0</v>
      </c>
      <c r="Y130" s="34">
        <v>0</v>
      </c>
      <c r="Z130" s="121"/>
      <c r="AA130" s="34"/>
      <c r="AB130" s="30"/>
      <c r="AC130" s="30"/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>
        <v>0</v>
      </c>
      <c r="T131" s="34">
        <v>0</v>
      </c>
      <c r="U131" s="42">
        <v>0</v>
      </c>
      <c r="V131" s="34">
        <v>0</v>
      </c>
      <c r="W131" s="101">
        <v>0</v>
      </c>
      <c r="X131" s="33">
        <v>0</v>
      </c>
      <c r="Y131" s="34">
        <v>0</v>
      </c>
      <c r="Z131" s="121"/>
      <c r="AA131" s="34"/>
      <c r="AB131" s="30"/>
      <c r="AC131" s="30"/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>
        <v>0</v>
      </c>
      <c r="T132" s="34">
        <v>0</v>
      </c>
      <c r="U132" s="42">
        <v>0</v>
      </c>
      <c r="V132" s="34">
        <v>0</v>
      </c>
      <c r="W132" s="101">
        <v>0</v>
      </c>
      <c r="X132" s="33">
        <v>0</v>
      </c>
      <c r="Y132" s="34">
        <v>0</v>
      </c>
      <c r="Z132" s="121"/>
      <c r="AA132" s="34"/>
      <c r="AB132" s="30"/>
      <c r="AC132" s="30"/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>
        <v>0</v>
      </c>
      <c r="T133" s="34">
        <v>0</v>
      </c>
      <c r="U133" s="42">
        <v>0</v>
      </c>
      <c r="V133" s="34">
        <v>0</v>
      </c>
      <c r="W133" s="101">
        <v>0</v>
      </c>
      <c r="X133" s="33">
        <v>0</v>
      </c>
      <c r="Y133" s="34">
        <v>0</v>
      </c>
      <c r="Z133" s="121"/>
      <c r="AA133" s="34"/>
      <c r="AB133" s="121"/>
      <c r="AC133" s="121"/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>
        <v>0</v>
      </c>
      <c r="T134" s="30">
        <v>0</v>
      </c>
      <c r="U134" s="119">
        <v>0</v>
      </c>
      <c r="V134" s="30">
        <v>0</v>
      </c>
      <c r="W134" s="120">
        <v>956</v>
      </c>
      <c r="X134" s="33">
        <v>0</v>
      </c>
      <c r="Y134" s="34">
        <v>0</v>
      </c>
      <c r="Z134" s="28"/>
      <c r="AA134" s="28"/>
      <c r="AB134" s="28"/>
      <c r="AC134" s="28"/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6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>
        <v>0</v>
      </c>
      <c r="T135" s="58">
        <v>0</v>
      </c>
      <c r="U135" s="63">
        <v>0</v>
      </c>
      <c r="V135" s="58">
        <v>0</v>
      </c>
      <c r="W135" s="127">
        <v>0</v>
      </c>
      <c r="X135" s="60">
        <v>0</v>
      </c>
      <c r="Y135" s="58">
        <v>0</v>
      </c>
      <c r="Z135" s="59"/>
      <c r="AA135" s="59"/>
      <c r="AB135" s="59"/>
      <c r="AC135" s="59"/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390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537</v>
      </c>
      <c r="K136" s="71">
        <f t="shared" si="20"/>
        <v>429</v>
      </c>
      <c r="L136" s="67">
        <f t="shared" si="20"/>
        <v>108</v>
      </c>
      <c r="M136" s="67">
        <f t="shared" si="20"/>
        <v>0</v>
      </c>
      <c r="N136" s="131">
        <f>SUM(N76:N135)</f>
        <v>576</v>
      </c>
      <c r="O136" s="66">
        <f t="shared" si="20"/>
        <v>109</v>
      </c>
      <c r="P136" s="69">
        <f t="shared" si="20"/>
        <v>467</v>
      </c>
      <c r="Q136" s="71">
        <f t="shared" si="20"/>
        <v>11</v>
      </c>
      <c r="R136" s="132">
        <f>SUM(R76:R135)</f>
        <v>187</v>
      </c>
      <c r="S136" s="391">
        <f>SUM(S76:S135)</f>
        <v>136</v>
      </c>
      <c r="T136" s="392">
        <f>SUM(T76:T135)</f>
        <v>447</v>
      </c>
      <c r="U136" s="66">
        <f t="shared" si="20"/>
        <v>196</v>
      </c>
      <c r="V136" s="68">
        <f t="shared" si="20"/>
        <v>292</v>
      </c>
      <c r="W136" s="132">
        <f>SUM(W76:W135)</f>
        <v>5841</v>
      </c>
      <c r="X136" s="70">
        <f t="shared" ref="X136:AI136" si="21">SUM(X76:X135)</f>
        <v>2</v>
      </c>
      <c r="Y136" s="68">
        <f t="shared" si="21"/>
        <v>249</v>
      </c>
      <c r="Z136" s="132">
        <f t="shared" si="21"/>
        <v>0</v>
      </c>
      <c r="AA136" s="132">
        <f t="shared" si="21"/>
        <v>0</v>
      </c>
      <c r="AB136" s="132">
        <f t="shared" si="21"/>
        <v>62</v>
      </c>
      <c r="AC136" s="132">
        <f t="shared" si="21"/>
        <v>0</v>
      </c>
      <c r="AD136" s="135">
        <f t="shared" si="21"/>
        <v>162</v>
      </c>
      <c r="AE136" s="136">
        <f t="shared" si="21"/>
        <v>0</v>
      </c>
      <c r="AF136" s="137">
        <f t="shared" si="21"/>
        <v>0</v>
      </c>
      <c r="AG136" s="136">
        <f t="shared" si="21"/>
        <v>5</v>
      </c>
      <c r="AH136" s="138">
        <f t="shared" si="21"/>
        <v>16</v>
      </c>
      <c r="AI136" s="139">
        <f t="shared" si="21"/>
        <v>16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126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393" t="s">
        <v>127</v>
      </c>
      <c r="B138" s="366" t="s">
        <v>99</v>
      </c>
      <c r="C138" s="368" t="s">
        <v>13</v>
      </c>
      <c r="D138" s="428" t="s">
        <v>14</v>
      </c>
      <c r="E138" s="369" t="s">
        <v>15</v>
      </c>
      <c r="F138" s="369" t="s">
        <v>16</v>
      </c>
      <c r="G138" s="369" t="s">
        <v>17</v>
      </c>
      <c r="H138" s="370" t="s">
        <v>18</v>
      </c>
      <c r="I138" s="370" t="s">
        <v>19</v>
      </c>
      <c r="J138" s="370" t="s">
        <v>20</v>
      </c>
      <c r="K138" s="370" t="s">
        <v>21</v>
      </c>
      <c r="L138" s="370" t="s">
        <v>22</v>
      </c>
      <c r="M138" s="370" t="s">
        <v>23</v>
      </c>
      <c r="N138" s="370" t="s">
        <v>24</v>
      </c>
      <c r="O138" s="370" t="s">
        <v>25</v>
      </c>
      <c r="P138" s="370" t="s">
        <v>26</v>
      </c>
      <c r="Q138" s="370" t="s">
        <v>27</v>
      </c>
      <c r="R138" s="370" t="s">
        <v>28</v>
      </c>
      <c r="S138" s="394" t="s">
        <v>128</v>
      </c>
      <c r="T138" s="440" t="s">
        <v>129</v>
      </c>
      <c r="U138" s="440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395" t="s">
        <v>131</v>
      </c>
      <c r="B139" s="396">
        <f>SUM(C139:S139)</f>
        <v>0</v>
      </c>
      <c r="C139" s="373">
        <v>0</v>
      </c>
      <c r="D139" s="374"/>
      <c r="E139" s="374"/>
      <c r="F139" s="374"/>
      <c r="G139" s="374"/>
      <c r="H139" s="374"/>
      <c r="I139" s="374"/>
      <c r="J139" s="374"/>
      <c r="K139" s="374"/>
      <c r="L139" s="374"/>
      <c r="M139" s="374"/>
      <c r="N139" s="374"/>
      <c r="O139" s="374"/>
      <c r="P139" s="374"/>
      <c r="Q139" s="374"/>
      <c r="R139" s="374"/>
      <c r="S139" s="397"/>
      <c r="T139" s="398"/>
      <c r="U139" s="398"/>
      <c r="V139" s="240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148</v>
      </c>
      <c r="C140" s="39">
        <v>5</v>
      </c>
      <c r="D140" s="40">
        <v>14</v>
      </c>
      <c r="E140" s="40">
        <v>17</v>
      </c>
      <c r="F140" s="40">
        <v>5</v>
      </c>
      <c r="G140" s="40">
        <v>2</v>
      </c>
      <c r="H140" s="40">
        <v>3</v>
      </c>
      <c r="I140" s="40">
        <v>4</v>
      </c>
      <c r="J140" s="40">
        <v>5</v>
      </c>
      <c r="K140" s="40">
        <v>4</v>
      </c>
      <c r="L140" s="40">
        <v>4</v>
      </c>
      <c r="M140" s="40">
        <v>9</v>
      </c>
      <c r="N140" s="40">
        <v>17</v>
      </c>
      <c r="O140" s="40">
        <v>13</v>
      </c>
      <c r="P140" s="40">
        <v>20</v>
      </c>
      <c r="Q140" s="40">
        <v>17</v>
      </c>
      <c r="R140" s="40">
        <v>4</v>
      </c>
      <c r="S140" s="151">
        <v>5</v>
      </c>
      <c r="T140" s="41">
        <v>0</v>
      </c>
      <c r="U140" s="41">
        <v>0</v>
      </c>
      <c r="V140" s="240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111</v>
      </c>
      <c r="C141" s="39">
        <v>1</v>
      </c>
      <c r="D141" s="40">
        <v>0</v>
      </c>
      <c r="E141" s="40">
        <v>2</v>
      </c>
      <c r="F141" s="40">
        <v>6</v>
      </c>
      <c r="G141" s="40">
        <v>5</v>
      </c>
      <c r="H141" s="40">
        <v>5</v>
      </c>
      <c r="I141" s="40">
        <v>7</v>
      </c>
      <c r="J141" s="40">
        <v>6</v>
      </c>
      <c r="K141" s="40">
        <v>16</v>
      </c>
      <c r="L141" s="40">
        <v>13</v>
      </c>
      <c r="M141" s="40">
        <v>8</v>
      </c>
      <c r="N141" s="40">
        <v>10</v>
      </c>
      <c r="O141" s="40">
        <v>12</v>
      </c>
      <c r="P141" s="40">
        <v>9</v>
      </c>
      <c r="Q141" s="40">
        <v>6</v>
      </c>
      <c r="R141" s="40">
        <v>3</v>
      </c>
      <c r="S141" s="151">
        <v>2</v>
      </c>
      <c r="T141" s="41">
        <v>0</v>
      </c>
      <c r="U141" s="41">
        <v>0</v>
      </c>
      <c r="V141" s="240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157</v>
      </c>
      <c r="C142" s="39">
        <v>0</v>
      </c>
      <c r="D142" s="40">
        <v>0</v>
      </c>
      <c r="E142" s="40">
        <v>1</v>
      </c>
      <c r="F142" s="40">
        <v>8</v>
      </c>
      <c r="G142" s="40">
        <v>28</v>
      </c>
      <c r="H142" s="40">
        <v>40</v>
      </c>
      <c r="I142" s="40">
        <v>41</v>
      </c>
      <c r="J142" s="40">
        <v>34</v>
      </c>
      <c r="K142" s="40">
        <v>5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40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0</v>
      </c>
      <c r="C143" s="39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151"/>
      <c r="T143" s="41">
        <v>0</v>
      </c>
      <c r="U143" s="41">
        <v>0</v>
      </c>
      <c r="V143" s="240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222</v>
      </c>
      <c r="C144" s="39">
        <v>0</v>
      </c>
      <c r="D144" s="40">
        <v>0</v>
      </c>
      <c r="E144" s="40">
        <v>0</v>
      </c>
      <c r="F144" s="40">
        <v>0</v>
      </c>
      <c r="G144" s="40">
        <v>2</v>
      </c>
      <c r="H144" s="40">
        <v>0</v>
      </c>
      <c r="I144" s="40">
        <v>1</v>
      </c>
      <c r="J144" s="40">
        <v>0</v>
      </c>
      <c r="K144" s="40">
        <v>4</v>
      </c>
      <c r="L144" s="40">
        <v>7</v>
      </c>
      <c r="M144" s="40">
        <v>11</v>
      </c>
      <c r="N144" s="40">
        <v>23</v>
      </c>
      <c r="O144" s="40">
        <v>28</v>
      </c>
      <c r="P144" s="40">
        <v>32</v>
      </c>
      <c r="Q144" s="40">
        <v>38</v>
      </c>
      <c r="R144" s="40">
        <v>35</v>
      </c>
      <c r="S144" s="151">
        <v>41</v>
      </c>
      <c r="T144" s="41">
        <v>0</v>
      </c>
      <c r="U144" s="41">
        <v>0</v>
      </c>
      <c r="V144" s="240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150</v>
      </c>
      <c r="C145" s="39">
        <v>0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0">
        <v>2</v>
      </c>
      <c r="J145" s="40">
        <v>10</v>
      </c>
      <c r="K145" s="40">
        <v>8</v>
      </c>
      <c r="L145" s="40">
        <v>5</v>
      </c>
      <c r="M145" s="40">
        <v>9</v>
      </c>
      <c r="N145" s="40">
        <v>7</v>
      </c>
      <c r="O145" s="40">
        <v>20</v>
      </c>
      <c r="P145" s="40">
        <v>13</v>
      </c>
      <c r="Q145" s="40">
        <v>19</v>
      </c>
      <c r="R145" s="40">
        <v>22</v>
      </c>
      <c r="S145" s="151">
        <v>35</v>
      </c>
      <c r="T145" s="41">
        <v>0</v>
      </c>
      <c r="U145" s="41">
        <v>0</v>
      </c>
      <c r="V145" s="240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40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134</v>
      </c>
      <c r="C147" s="39">
        <v>0</v>
      </c>
      <c r="D147" s="40">
        <v>0</v>
      </c>
      <c r="E147" s="40">
        <v>0</v>
      </c>
      <c r="F147" s="40">
        <v>0</v>
      </c>
      <c r="G147" s="40">
        <v>4</v>
      </c>
      <c r="H147" s="40">
        <v>24</v>
      </c>
      <c r="I147" s="40">
        <v>24</v>
      </c>
      <c r="J147" s="40">
        <v>16</v>
      </c>
      <c r="K147" s="40">
        <v>20</v>
      </c>
      <c r="L147" s="40">
        <v>14</v>
      </c>
      <c r="M147" s="40">
        <v>11</v>
      </c>
      <c r="N147" s="40">
        <v>11</v>
      </c>
      <c r="O147" s="40">
        <v>3</v>
      </c>
      <c r="P147" s="40">
        <v>4</v>
      </c>
      <c r="Q147" s="40">
        <v>2</v>
      </c>
      <c r="R147" s="40">
        <v>0</v>
      </c>
      <c r="S147" s="151">
        <v>1</v>
      </c>
      <c r="T147" s="41">
        <v>0</v>
      </c>
      <c r="U147" s="41">
        <v>0</v>
      </c>
      <c r="V147" s="240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40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71</v>
      </c>
      <c r="C149" s="39">
        <v>0</v>
      </c>
      <c r="D149" s="40">
        <v>29</v>
      </c>
      <c r="E149" s="40">
        <v>28</v>
      </c>
      <c r="F149" s="40">
        <v>12</v>
      </c>
      <c r="G149" s="40">
        <v>1</v>
      </c>
      <c r="H149" s="40">
        <v>0</v>
      </c>
      <c r="I149" s="40">
        <v>0</v>
      </c>
      <c r="J149" s="40">
        <v>1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40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21</v>
      </c>
      <c r="C150" s="39">
        <v>13</v>
      </c>
      <c r="D150" s="40">
        <v>3</v>
      </c>
      <c r="E150" s="40">
        <v>4</v>
      </c>
      <c r="F150" s="40">
        <v>1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40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21</v>
      </c>
      <c r="C151" s="39">
        <v>0</v>
      </c>
      <c r="D151" s="40">
        <v>0</v>
      </c>
      <c r="E151" s="40">
        <v>0</v>
      </c>
      <c r="F151" s="40">
        <v>1</v>
      </c>
      <c r="G151" s="40">
        <v>4</v>
      </c>
      <c r="H151" s="40">
        <v>3</v>
      </c>
      <c r="I151" s="40">
        <v>3</v>
      </c>
      <c r="J151" s="40">
        <v>5</v>
      </c>
      <c r="K151" s="40">
        <v>1</v>
      </c>
      <c r="L151" s="40">
        <v>1</v>
      </c>
      <c r="M151" s="40">
        <v>0</v>
      </c>
      <c r="N151" s="40">
        <v>2</v>
      </c>
      <c r="O151" s="40">
        <v>0</v>
      </c>
      <c r="P151" s="40">
        <v>1</v>
      </c>
      <c r="Q151" s="40"/>
      <c r="R151" s="40"/>
      <c r="S151" s="151"/>
      <c r="T151" s="41">
        <v>0</v>
      </c>
      <c r="U151" s="41">
        <v>0</v>
      </c>
      <c r="V151" s="240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17</v>
      </c>
      <c r="C152" s="39">
        <v>0</v>
      </c>
      <c r="D152" s="40">
        <v>0</v>
      </c>
      <c r="E152" s="40">
        <v>0</v>
      </c>
      <c r="F152" s="40">
        <v>0</v>
      </c>
      <c r="G152" s="40">
        <v>1</v>
      </c>
      <c r="H152" s="40">
        <v>0</v>
      </c>
      <c r="I152" s="40">
        <v>4</v>
      </c>
      <c r="J152" s="40">
        <v>2</v>
      </c>
      <c r="K152" s="40">
        <v>3</v>
      </c>
      <c r="L152" s="40">
        <v>1</v>
      </c>
      <c r="M152" s="40">
        <v>3</v>
      </c>
      <c r="N152" s="40">
        <v>2</v>
      </c>
      <c r="O152" s="40">
        <v>0</v>
      </c>
      <c r="P152" s="40">
        <v>1</v>
      </c>
      <c r="Q152" s="40">
        <v>0</v>
      </c>
      <c r="R152" s="40">
        <v>0</v>
      </c>
      <c r="S152" s="151">
        <v>0</v>
      </c>
      <c r="T152" s="41">
        <v>0</v>
      </c>
      <c r="U152" s="41">
        <v>0</v>
      </c>
      <c r="V152" s="240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270</v>
      </c>
      <c r="C153" s="39">
        <v>0</v>
      </c>
      <c r="D153" s="40">
        <v>0</v>
      </c>
      <c r="E153" s="40">
        <v>0</v>
      </c>
      <c r="F153" s="40">
        <v>2</v>
      </c>
      <c r="G153" s="40">
        <v>17</v>
      </c>
      <c r="H153" s="40">
        <v>30</v>
      </c>
      <c r="I153" s="40">
        <v>51</v>
      </c>
      <c r="J153" s="40">
        <v>19</v>
      </c>
      <c r="K153" s="40">
        <v>34</v>
      </c>
      <c r="L153" s="40">
        <v>26</v>
      </c>
      <c r="M153" s="40">
        <v>21</v>
      </c>
      <c r="N153" s="40">
        <v>36</v>
      </c>
      <c r="O153" s="40">
        <v>27</v>
      </c>
      <c r="P153" s="40">
        <v>6</v>
      </c>
      <c r="Q153" s="40">
        <v>1</v>
      </c>
      <c r="R153" s="40">
        <v>0</v>
      </c>
      <c r="S153" s="151">
        <v>0</v>
      </c>
      <c r="T153" s="41">
        <v>0</v>
      </c>
      <c r="U153" s="41">
        <v>0</v>
      </c>
      <c r="V153" s="240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40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378">
        <f>SUM(B139:B154)</f>
        <v>1322</v>
      </c>
      <c r="C155" s="71">
        <f t="shared" ref="C155:T155" si="32">SUM(C139:C154)</f>
        <v>19</v>
      </c>
      <c r="D155" s="67">
        <f t="shared" si="32"/>
        <v>46</v>
      </c>
      <c r="E155" s="67">
        <f t="shared" si="32"/>
        <v>52</v>
      </c>
      <c r="F155" s="67">
        <f t="shared" si="32"/>
        <v>35</v>
      </c>
      <c r="G155" s="67">
        <f t="shared" si="32"/>
        <v>64</v>
      </c>
      <c r="H155" s="67">
        <f>SUM(H139:H154)</f>
        <v>105</v>
      </c>
      <c r="I155" s="67">
        <f t="shared" si="32"/>
        <v>137</v>
      </c>
      <c r="J155" s="67">
        <f t="shared" si="32"/>
        <v>98</v>
      </c>
      <c r="K155" s="67">
        <f t="shared" si="32"/>
        <v>95</v>
      </c>
      <c r="L155" s="67">
        <f t="shared" si="32"/>
        <v>71</v>
      </c>
      <c r="M155" s="67">
        <f t="shared" si="32"/>
        <v>72</v>
      </c>
      <c r="N155" s="67">
        <f t="shared" si="32"/>
        <v>108</v>
      </c>
      <c r="O155" s="67">
        <f t="shared" si="32"/>
        <v>103</v>
      </c>
      <c r="P155" s="67">
        <f t="shared" si="32"/>
        <v>86</v>
      </c>
      <c r="Q155" s="67">
        <f t="shared" si="32"/>
        <v>83</v>
      </c>
      <c r="R155" s="67">
        <f t="shared" si="32"/>
        <v>64</v>
      </c>
      <c r="S155" s="159">
        <f t="shared" si="32"/>
        <v>84</v>
      </c>
      <c r="T155" s="132">
        <f t="shared" si="32"/>
        <v>0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8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014" t="s">
        <v>150</v>
      </c>
      <c r="G157" s="1016"/>
      <c r="H157" s="1016"/>
      <c r="I157" s="1016"/>
      <c r="J157" s="1016"/>
      <c r="K157" s="1016"/>
      <c r="L157" s="1016"/>
      <c r="M157" s="1016"/>
      <c r="N157" s="1016"/>
      <c r="O157" s="1016"/>
      <c r="P157" s="1016"/>
      <c r="Q157" s="1016"/>
      <c r="R157" s="1016"/>
      <c r="S157" s="1016"/>
      <c r="T157" s="1016"/>
      <c r="U157" s="1016"/>
      <c r="V157" s="1016"/>
      <c r="W157" s="1016"/>
      <c r="X157" s="1016"/>
      <c r="Y157" s="1016"/>
      <c r="Z157" s="1016"/>
      <c r="AA157" s="1016"/>
      <c r="AB157" s="1016"/>
      <c r="AC157" s="1016"/>
      <c r="AD157" s="1016"/>
      <c r="AE157" s="1016"/>
      <c r="AF157" s="1016"/>
      <c r="AG157" s="1016"/>
      <c r="AH157" s="1016"/>
      <c r="AI157" s="1016"/>
      <c r="AJ157" s="1016"/>
      <c r="AK157" s="1016"/>
      <c r="AL157" s="1016"/>
      <c r="AM157" s="1023"/>
      <c r="AN157" s="917" t="s">
        <v>9</v>
      </c>
      <c r="AO157" s="917" t="s">
        <v>151</v>
      </c>
      <c r="AP157" s="997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1022"/>
      <c r="B158" s="946"/>
      <c r="C158" s="947"/>
      <c r="D158" s="950"/>
      <c r="E158" s="948"/>
      <c r="F158" s="1025" t="s">
        <v>13</v>
      </c>
      <c r="G158" s="1026"/>
      <c r="H158" s="1025" t="s">
        <v>14</v>
      </c>
      <c r="I158" s="1026"/>
      <c r="J158" s="1025" t="s">
        <v>15</v>
      </c>
      <c r="K158" s="1026"/>
      <c r="L158" s="1025" t="s">
        <v>16</v>
      </c>
      <c r="M158" s="1026"/>
      <c r="N158" s="1025" t="s">
        <v>17</v>
      </c>
      <c r="O158" s="1026"/>
      <c r="P158" s="1014" t="s">
        <v>18</v>
      </c>
      <c r="Q158" s="1015"/>
      <c r="R158" s="1014" t="s">
        <v>19</v>
      </c>
      <c r="S158" s="1015"/>
      <c r="T158" s="1014" t="s">
        <v>20</v>
      </c>
      <c r="U158" s="1015"/>
      <c r="V158" s="1014" t="s">
        <v>21</v>
      </c>
      <c r="W158" s="1015"/>
      <c r="X158" s="1014" t="s">
        <v>22</v>
      </c>
      <c r="Y158" s="1015"/>
      <c r="Z158" s="1014" t="s">
        <v>23</v>
      </c>
      <c r="AA158" s="1015"/>
      <c r="AB158" s="1014" t="s">
        <v>24</v>
      </c>
      <c r="AC158" s="1015"/>
      <c r="AD158" s="1014" t="s">
        <v>25</v>
      </c>
      <c r="AE158" s="1015"/>
      <c r="AF158" s="1014" t="s">
        <v>26</v>
      </c>
      <c r="AG158" s="1015"/>
      <c r="AH158" s="1014" t="s">
        <v>27</v>
      </c>
      <c r="AI158" s="1015"/>
      <c r="AJ158" s="1014" t="s">
        <v>28</v>
      </c>
      <c r="AK158" s="1015"/>
      <c r="AL158" s="1014" t="s">
        <v>29</v>
      </c>
      <c r="AM158" s="1023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372" t="s">
        <v>154</v>
      </c>
      <c r="D159" s="370" t="s">
        <v>30</v>
      </c>
      <c r="E159" s="441" t="s">
        <v>31</v>
      </c>
      <c r="F159" s="442" t="s">
        <v>30</v>
      </c>
      <c r="G159" s="362" t="s">
        <v>31</v>
      </c>
      <c r="H159" s="442" t="s">
        <v>30</v>
      </c>
      <c r="I159" s="362" t="s">
        <v>31</v>
      </c>
      <c r="J159" s="442" t="s">
        <v>30</v>
      </c>
      <c r="K159" s="362" t="s">
        <v>31</v>
      </c>
      <c r="L159" s="442" t="s">
        <v>30</v>
      </c>
      <c r="M159" s="362" t="s">
        <v>31</v>
      </c>
      <c r="N159" s="442" t="s">
        <v>30</v>
      </c>
      <c r="O159" s="362" t="s">
        <v>31</v>
      </c>
      <c r="P159" s="442" t="s">
        <v>30</v>
      </c>
      <c r="Q159" s="362" t="s">
        <v>31</v>
      </c>
      <c r="R159" s="442" t="s">
        <v>30</v>
      </c>
      <c r="S159" s="362" t="s">
        <v>31</v>
      </c>
      <c r="T159" s="442" t="s">
        <v>30</v>
      </c>
      <c r="U159" s="362" t="s">
        <v>31</v>
      </c>
      <c r="V159" s="442" t="s">
        <v>30</v>
      </c>
      <c r="W159" s="362" t="s">
        <v>31</v>
      </c>
      <c r="X159" s="442" t="s">
        <v>30</v>
      </c>
      <c r="Y159" s="362" t="s">
        <v>31</v>
      </c>
      <c r="Z159" s="442" t="s">
        <v>30</v>
      </c>
      <c r="AA159" s="362" t="s">
        <v>31</v>
      </c>
      <c r="AB159" s="442" t="s">
        <v>30</v>
      </c>
      <c r="AC159" s="362" t="s">
        <v>31</v>
      </c>
      <c r="AD159" s="442" t="s">
        <v>30</v>
      </c>
      <c r="AE159" s="362" t="s">
        <v>31</v>
      </c>
      <c r="AF159" s="442" t="s">
        <v>30</v>
      </c>
      <c r="AG159" s="362" t="s">
        <v>31</v>
      </c>
      <c r="AH159" s="442" t="s">
        <v>30</v>
      </c>
      <c r="AI159" s="362" t="s">
        <v>31</v>
      </c>
      <c r="AJ159" s="442" t="s">
        <v>30</v>
      </c>
      <c r="AK159" s="362" t="s">
        <v>31</v>
      </c>
      <c r="AL159" s="442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399">
        <f>SUM(D160+E160)</f>
        <v>835</v>
      </c>
      <c r="D160" s="443">
        <f>SUM(F160+H160+J160+L160+N160+P160+R160+T160+V160+X160+Z160+AB160+AD160+AF160+AH160+AJ160+AL160)</f>
        <v>388</v>
      </c>
      <c r="E160" s="168">
        <f>SUM(G160+I160+K160+M160+O160+Q160+S160+U160+W160+Y160+AA160+AC160+AE160+AG160+AI160+AK160+AM160)</f>
        <v>447</v>
      </c>
      <c r="F160" s="437">
        <v>6</v>
      </c>
      <c r="G160" s="169">
        <v>6</v>
      </c>
      <c r="H160" s="437">
        <v>5</v>
      </c>
      <c r="I160" s="169">
        <v>3</v>
      </c>
      <c r="J160" s="437">
        <v>4</v>
      </c>
      <c r="K160" s="444">
        <v>9</v>
      </c>
      <c r="L160" s="437">
        <v>6</v>
      </c>
      <c r="M160" s="444">
        <v>4</v>
      </c>
      <c r="N160" s="437">
        <v>6</v>
      </c>
      <c r="O160" s="444">
        <v>7</v>
      </c>
      <c r="P160" s="437">
        <v>3</v>
      </c>
      <c r="Q160" s="444">
        <v>8</v>
      </c>
      <c r="R160" s="437">
        <v>6</v>
      </c>
      <c r="S160" s="444">
        <v>7</v>
      </c>
      <c r="T160" s="437">
        <v>5</v>
      </c>
      <c r="U160" s="444">
        <v>13</v>
      </c>
      <c r="V160" s="437">
        <v>11</v>
      </c>
      <c r="W160" s="444">
        <v>18</v>
      </c>
      <c r="X160" s="437">
        <v>12</v>
      </c>
      <c r="Y160" s="444">
        <v>33</v>
      </c>
      <c r="Z160" s="437">
        <v>24</v>
      </c>
      <c r="AA160" s="444">
        <v>31</v>
      </c>
      <c r="AB160" s="437">
        <v>31</v>
      </c>
      <c r="AC160" s="444">
        <v>35</v>
      </c>
      <c r="AD160" s="437">
        <v>30</v>
      </c>
      <c r="AE160" s="444">
        <v>45</v>
      </c>
      <c r="AF160" s="437">
        <v>58</v>
      </c>
      <c r="AG160" s="444">
        <v>59</v>
      </c>
      <c r="AH160" s="437">
        <v>47</v>
      </c>
      <c r="AI160" s="444">
        <v>49</v>
      </c>
      <c r="AJ160" s="437">
        <v>66</v>
      </c>
      <c r="AK160" s="444">
        <v>52</v>
      </c>
      <c r="AL160" s="445">
        <v>68</v>
      </c>
      <c r="AM160" s="446">
        <v>68</v>
      </c>
      <c r="AN160" s="169">
        <v>835</v>
      </c>
      <c r="AO160" s="447">
        <v>710</v>
      </c>
      <c r="AP160" s="327">
        <v>0</v>
      </c>
      <c r="AQ160" s="169">
        <v>0</v>
      </c>
      <c r="AR160" s="240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013" t="s">
        <v>156</v>
      </c>
      <c r="B161" s="395" t="s">
        <v>157</v>
      </c>
      <c r="C161" s="170">
        <f>SUM(D161:E161)</f>
        <v>147</v>
      </c>
      <c r="D161" s="400"/>
      <c r="E161" s="401">
        <f>SUM(K161+M161+O161+Q161+S161+U161+W161+Y161+AA161+AC161+AE161+AG161+AI161+AK161+AM161)</f>
        <v>147</v>
      </c>
      <c r="F161" s="402"/>
      <c r="G161" s="403"/>
      <c r="H161" s="402"/>
      <c r="I161" s="403"/>
      <c r="J161" s="402"/>
      <c r="K161" s="388">
        <v>1</v>
      </c>
      <c r="L161" s="402"/>
      <c r="M161" s="388">
        <v>6</v>
      </c>
      <c r="N161" s="402"/>
      <c r="O161" s="388">
        <v>27</v>
      </c>
      <c r="P161" s="402"/>
      <c r="Q161" s="388">
        <v>38</v>
      </c>
      <c r="R161" s="402"/>
      <c r="S161" s="388">
        <v>38</v>
      </c>
      <c r="T161" s="402"/>
      <c r="U161" s="388">
        <v>32</v>
      </c>
      <c r="V161" s="402"/>
      <c r="W161" s="388">
        <v>5</v>
      </c>
      <c r="X161" s="402"/>
      <c r="Y161" s="388"/>
      <c r="Z161" s="402"/>
      <c r="AA161" s="388"/>
      <c r="AB161" s="402"/>
      <c r="AC161" s="388"/>
      <c r="AD161" s="402"/>
      <c r="AE161" s="388"/>
      <c r="AF161" s="402"/>
      <c r="AG161" s="388"/>
      <c r="AH161" s="402"/>
      <c r="AI161" s="388"/>
      <c r="AJ161" s="402"/>
      <c r="AK161" s="388"/>
      <c r="AL161" s="402"/>
      <c r="AM161" s="397"/>
      <c r="AN161" s="398">
        <v>147</v>
      </c>
      <c r="AO161" s="404">
        <v>0</v>
      </c>
      <c r="AP161" s="389">
        <v>0</v>
      </c>
      <c r="AQ161" s="398">
        <v>0</v>
      </c>
      <c r="AR161" s="240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1017"/>
      <c r="B162" s="149" t="s">
        <v>158</v>
      </c>
      <c r="C162" s="170">
        <f>SUM(D162:E162)</f>
        <v>0</v>
      </c>
      <c r="D162" s="173"/>
      <c r="E162" s="174">
        <f>SUM(K162+M162+O162+Q162+S162+U162+W162+Y162+AA162+AC162+AE162+AG162+AI162+AK162+AM162)</f>
        <v>0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0</v>
      </c>
      <c r="AO162" s="179">
        <v>0</v>
      </c>
      <c r="AP162" s="119">
        <v>0</v>
      </c>
      <c r="AQ162" s="28">
        <v>0</v>
      </c>
      <c r="AR162" s="240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1017"/>
      <c r="B163" s="180" t="s">
        <v>159</v>
      </c>
      <c r="C163" s="181">
        <f t="shared" ref="C163:C170" si="38">SUM(D163+E163)</f>
        <v>475</v>
      </c>
      <c r="D163" s="182">
        <f>SUM(F163+H163+J163+L163+N163+P163+R163+T163+V163+X163+Z163+AB163+AD163+AF163+AH163+AJ163+AL163)</f>
        <v>145</v>
      </c>
      <c r="E163" s="183">
        <f>SUM(G163+I163+K163+M163+O163+Q163+S163+U163+W163+Y163+AA163+AC163+AE163+AG163+AI163+AK163+AM163)</f>
        <v>330</v>
      </c>
      <c r="F163" s="39">
        <v>0</v>
      </c>
      <c r="G163" s="34">
        <v>0</v>
      </c>
      <c r="H163" s="39">
        <v>0</v>
      </c>
      <c r="I163" s="34">
        <v>0</v>
      </c>
      <c r="J163" s="39">
        <v>0</v>
      </c>
      <c r="K163" s="34">
        <v>0</v>
      </c>
      <c r="L163" s="39">
        <v>0</v>
      </c>
      <c r="M163" s="34">
        <v>4</v>
      </c>
      <c r="N163" s="39">
        <v>9</v>
      </c>
      <c r="O163" s="34">
        <v>5</v>
      </c>
      <c r="P163" s="39">
        <v>24</v>
      </c>
      <c r="Q163" s="34">
        <v>33</v>
      </c>
      <c r="R163" s="39">
        <v>29</v>
      </c>
      <c r="S163" s="34">
        <v>52</v>
      </c>
      <c r="T163" s="39">
        <v>21</v>
      </c>
      <c r="U163" s="34">
        <v>46</v>
      </c>
      <c r="V163" s="39">
        <v>17</v>
      </c>
      <c r="W163" s="34">
        <v>39</v>
      </c>
      <c r="X163" s="39">
        <v>13</v>
      </c>
      <c r="Y163" s="34">
        <v>36</v>
      </c>
      <c r="Z163" s="39">
        <v>11</v>
      </c>
      <c r="AA163" s="34">
        <v>31</v>
      </c>
      <c r="AB163" s="39">
        <v>13</v>
      </c>
      <c r="AC163" s="34">
        <v>29</v>
      </c>
      <c r="AD163" s="39">
        <v>5</v>
      </c>
      <c r="AE163" s="34">
        <v>24</v>
      </c>
      <c r="AF163" s="39">
        <v>0</v>
      </c>
      <c r="AG163" s="34">
        <v>17</v>
      </c>
      <c r="AH163" s="39">
        <v>2</v>
      </c>
      <c r="AI163" s="34">
        <v>9</v>
      </c>
      <c r="AJ163" s="39">
        <v>1</v>
      </c>
      <c r="AK163" s="34">
        <v>5</v>
      </c>
      <c r="AL163" s="33">
        <v>0</v>
      </c>
      <c r="AM163" s="151">
        <v>0</v>
      </c>
      <c r="AN163" s="41">
        <v>475</v>
      </c>
      <c r="AO163" s="121">
        <v>256</v>
      </c>
      <c r="AP163" s="42">
        <v>0</v>
      </c>
      <c r="AQ163" s="41">
        <v>0</v>
      </c>
      <c r="AR163" s="240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>
        <v>0</v>
      </c>
      <c r="AO164" s="191"/>
      <c r="AP164" s="63">
        <v>0</v>
      </c>
      <c r="AQ164" s="59">
        <v>0</v>
      </c>
      <c r="AR164" s="240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375</v>
      </c>
      <c r="D165" s="193">
        <f t="shared" ref="D165:E170" si="43">SUM(F165+H165+J165+L165+N165+P165+R165+T165+V165+X165+Z165+AB165+AD165+AF165+AH165+AJ165+AL165)</f>
        <v>176</v>
      </c>
      <c r="E165" s="194">
        <f t="shared" si="43"/>
        <v>199</v>
      </c>
      <c r="F165" s="29">
        <v>64</v>
      </c>
      <c r="G165" s="28">
        <v>40</v>
      </c>
      <c r="H165" s="29">
        <v>15</v>
      </c>
      <c r="I165" s="28">
        <v>8</v>
      </c>
      <c r="J165" s="29">
        <v>10</v>
      </c>
      <c r="K165" s="30">
        <v>12</v>
      </c>
      <c r="L165" s="29">
        <v>6</v>
      </c>
      <c r="M165" s="30">
        <v>7</v>
      </c>
      <c r="N165" s="29">
        <v>1</v>
      </c>
      <c r="O165" s="30">
        <v>1</v>
      </c>
      <c r="P165" s="29">
        <v>0</v>
      </c>
      <c r="Q165" s="30">
        <v>1</v>
      </c>
      <c r="R165" s="29">
        <v>3</v>
      </c>
      <c r="S165" s="30">
        <v>2</v>
      </c>
      <c r="T165" s="29">
        <v>1</v>
      </c>
      <c r="U165" s="30">
        <v>9</v>
      </c>
      <c r="V165" s="29">
        <v>3</v>
      </c>
      <c r="W165" s="30">
        <v>11</v>
      </c>
      <c r="X165" s="29">
        <v>0</v>
      </c>
      <c r="Y165" s="30">
        <v>9</v>
      </c>
      <c r="Z165" s="29">
        <v>3</v>
      </c>
      <c r="AA165" s="30">
        <v>12</v>
      </c>
      <c r="AB165" s="29">
        <v>6</v>
      </c>
      <c r="AC165" s="30">
        <v>6</v>
      </c>
      <c r="AD165" s="29">
        <v>11</v>
      </c>
      <c r="AE165" s="30">
        <v>14</v>
      </c>
      <c r="AF165" s="29">
        <v>8</v>
      </c>
      <c r="AG165" s="30">
        <v>12</v>
      </c>
      <c r="AH165" s="29">
        <v>9</v>
      </c>
      <c r="AI165" s="28">
        <v>16</v>
      </c>
      <c r="AJ165" s="29">
        <v>20</v>
      </c>
      <c r="AK165" s="28">
        <v>13</v>
      </c>
      <c r="AL165" s="53">
        <v>16</v>
      </c>
      <c r="AM165" s="178">
        <v>26</v>
      </c>
      <c r="AN165" s="28">
        <v>375</v>
      </c>
      <c r="AO165" s="179">
        <v>148</v>
      </c>
      <c r="AP165" s="119">
        <v>0</v>
      </c>
      <c r="AQ165" s="28">
        <v>0</v>
      </c>
      <c r="AR165" s="240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71</v>
      </c>
      <c r="D166" s="182">
        <f t="shared" si="43"/>
        <v>27</v>
      </c>
      <c r="E166" s="183">
        <f t="shared" si="43"/>
        <v>44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0</v>
      </c>
      <c r="O166" s="34">
        <v>0</v>
      </c>
      <c r="P166" s="39">
        <v>0</v>
      </c>
      <c r="Q166" s="34">
        <v>2</v>
      </c>
      <c r="R166" s="39">
        <v>0</v>
      </c>
      <c r="S166" s="34">
        <v>1</v>
      </c>
      <c r="T166" s="39">
        <v>0</v>
      </c>
      <c r="U166" s="34">
        <v>0</v>
      </c>
      <c r="V166" s="39">
        <v>0</v>
      </c>
      <c r="W166" s="34">
        <v>1</v>
      </c>
      <c r="X166" s="39">
        <v>0</v>
      </c>
      <c r="Y166" s="34">
        <v>10</v>
      </c>
      <c r="Z166" s="39">
        <v>1</v>
      </c>
      <c r="AA166" s="34">
        <v>1</v>
      </c>
      <c r="AB166" s="39">
        <v>4</v>
      </c>
      <c r="AC166" s="41">
        <v>3</v>
      </c>
      <c r="AD166" s="39">
        <v>3</v>
      </c>
      <c r="AE166" s="41">
        <v>5</v>
      </c>
      <c r="AF166" s="39">
        <v>1</v>
      </c>
      <c r="AG166" s="41">
        <v>7</v>
      </c>
      <c r="AH166" s="39">
        <v>6</v>
      </c>
      <c r="AI166" s="41">
        <v>3</v>
      </c>
      <c r="AJ166" s="39">
        <v>6</v>
      </c>
      <c r="AK166" s="41">
        <v>5</v>
      </c>
      <c r="AL166" s="33">
        <v>6</v>
      </c>
      <c r="AM166" s="151">
        <v>6</v>
      </c>
      <c r="AN166" s="41">
        <v>71</v>
      </c>
      <c r="AO166" s="121">
        <v>64</v>
      </c>
      <c r="AP166" s="42">
        <v>0</v>
      </c>
      <c r="AQ166" s="41">
        <v>0</v>
      </c>
      <c r="AR166" s="240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95</v>
      </c>
      <c r="D167" s="197">
        <f t="shared" si="43"/>
        <v>54</v>
      </c>
      <c r="E167" s="183">
        <f t="shared" si="43"/>
        <v>41</v>
      </c>
      <c r="F167" s="39">
        <v>32</v>
      </c>
      <c r="G167" s="41">
        <v>21</v>
      </c>
      <c r="H167" s="39">
        <v>15</v>
      </c>
      <c r="I167" s="41">
        <v>9</v>
      </c>
      <c r="J167" s="39">
        <v>2</v>
      </c>
      <c r="K167" s="34">
        <v>2</v>
      </c>
      <c r="L167" s="39">
        <v>1</v>
      </c>
      <c r="M167" s="34">
        <v>0</v>
      </c>
      <c r="N167" s="39">
        <v>0</v>
      </c>
      <c r="O167" s="34">
        <v>0</v>
      </c>
      <c r="P167" s="39">
        <v>0</v>
      </c>
      <c r="Q167" s="34">
        <v>0</v>
      </c>
      <c r="R167" s="39">
        <v>0</v>
      </c>
      <c r="S167" s="34">
        <v>0</v>
      </c>
      <c r="T167" s="39">
        <v>0</v>
      </c>
      <c r="U167" s="34">
        <v>2</v>
      </c>
      <c r="V167" s="39">
        <v>0</v>
      </c>
      <c r="W167" s="34">
        <v>1</v>
      </c>
      <c r="X167" s="39">
        <v>0</v>
      </c>
      <c r="Y167" s="34">
        <v>0</v>
      </c>
      <c r="Z167" s="39">
        <v>0</v>
      </c>
      <c r="AA167" s="34">
        <v>0</v>
      </c>
      <c r="AB167" s="39">
        <v>1</v>
      </c>
      <c r="AC167" s="41">
        <v>1</v>
      </c>
      <c r="AD167" s="39">
        <v>0</v>
      </c>
      <c r="AE167" s="41">
        <v>2</v>
      </c>
      <c r="AF167" s="39">
        <v>2</v>
      </c>
      <c r="AG167" s="41">
        <v>2</v>
      </c>
      <c r="AH167" s="39">
        <v>1</v>
      </c>
      <c r="AI167" s="41">
        <v>0</v>
      </c>
      <c r="AJ167" s="39">
        <v>0</v>
      </c>
      <c r="AK167" s="41">
        <v>0</v>
      </c>
      <c r="AL167" s="33">
        <v>0</v>
      </c>
      <c r="AM167" s="151">
        <v>1</v>
      </c>
      <c r="AN167" s="41">
        <v>95</v>
      </c>
      <c r="AO167" s="121">
        <v>13</v>
      </c>
      <c r="AP167" s="42">
        <v>0</v>
      </c>
      <c r="AQ167" s="41">
        <v>0</v>
      </c>
      <c r="AR167" s="240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318</v>
      </c>
      <c r="D168" s="182">
        <f t="shared" si="43"/>
        <v>127</v>
      </c>
      <c r="E168" s="183">
        <f t="shared" si="43"/>
        <v>191</v>
      </c>
      <c r="F168" s="39">
        <v>5</v>
      </c>
      <c r="G168" s="41">
        <v>6</v>
      </c>
      <c r="H168" s="39">
        <v>11</v>
      </c>
      <c r="I168" s="41">
        <v>11</v>
      </c>
      <c r="J168" s="39">
        <v>18</v>
      </c>
      <c r="K168" s="34">
        <v>10</v>
      </c>
      <c r="L168" s="39">
        <v>6</v>
      </c>
      <c r="M168" s="34">
        <v>3</v>
      </c>
      <c r="N168" s="39">
        <v>0</v>
      </c>
      <c r="O168" s="34">
        <v>0</v>
      </c>
      <c r="P168" s="39">
        <v>0</v>
      </c>
      <c r="Q168" s="34">
        <v>0</v>
      </c>
      <c r="R168" s="39">
        <v>0</v>
      </c>
      <c r="S168" s="34">
        <v>0</v>
      </c>
      <c r="T168" s="39">
        <v>0</v>
      </c>
      <c r="U168" s="34">
        <v>0</v>
      </c>
      <c r="V168" s="39">
        <v>0</v>
      </c>
      <c r="W168" s="34">
        <v>3</v>
      </c>
      <c r="X168" s="39">
        <v>1</v>
      </c>
      <c r="Y168" s="34">
        <v>1</v>
      </c>
      <c r="Z168" s="39">
        <v>0</v>
      </c>
      <c r="AA168" s="34">
        <v>2</v>
      </c>
      <c r="AB168" s="39">
        <v>1</v>
      </c>
      <c r="AC168" s="34">
        <v>2</v>
      </c>
      <c r="AD168" s="39">
        <v>1</v>
      </c>
      <c r="AE168" s="34">
        <v>6</v>
      </c>
      <c r="AF168" s="39">
        <v>23</v>
      </c>
      <c r="AG168" s="34">
        <v>52</v>
      </c>
      <c r="AH168" s="39">
        <v>22</v>
      </c>
      <c r="AI168" s="41">
        <v>37</v>
      </c>
      <c r="AJ168" s="39">
        <v>24</v>
      </c>
      <c r="AK168" s="41">
        <v>25</v>
      </c>
      <c r="AL168" s="33">
        <v>15</v>
      </c>
      <c r="AM168" s="151">
        <v>33</v>
      </c>
      <c r="AN168" s="41">
        <v>318</v>
      </c>
      <c r="AO168" s="121">
        <v>266</v>
      </c>
      <c r="AP168" s="42">
        <v>0</v>
      </c>
      <c r="AQ168" s="41">
        <v>0</v>
      </c>
      <c r="AR168" s="240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181</v>
      </c>
      <c r="D169" s="199">
        <f>SUM(F169+H169+J169+L169+N169+P169+R169+T169+V169+X169+Z169+AB169+AD169+AF169+AH169+AJ169+AL169)</f>
        <v>91</v>
      </c>
      <c r="E169" s="200">
        <f>SUM(G169+I169+K169+M169+O169+Q169+S169+U169+W169+Y169+AA169+AC169+AE169+AG169+AI169+AK169+AM169)</f>
        <v>90</v>
      </c>
      <c r="F169" s="105">
        <v>3</v>
      </c>
      <c r="G169" s="201">
        <v>6</v>
      </c>
      <c r="H169" s="105">
        <v>8</v>
      </c>
      <c r="I169" s="201">
        <v>2</v>
      </c>
      <c r="J169" s="105">
        <v>12</v>
      </c>
      <c r="K169" s="202">
        <v>2</v>
      </c>
      <c r="L169" s="105">
        <v>0</v>
      </c>
      <c r="M169" s="202">
        <v>1</v>
      </c>
      <c r="N169" s="105">
        <v>3</v>
      </c>
      <c r="O169" s="202">
        <v>3</v>
      </c>
      <c r="P169" s="105">
        <v>2</v>
      </c>
      <c r="Q169" s="202">
        <v>0</v>
      </c>
      <c r="R169" s="105">
        <v>6</v>
      </c>
      <c r="S169" s="202">
        <v>1</v>
      </c>
      <c r="T169" s="105">
        <v>1</v>
      </c>
      <c r="U169" s="202">
        <v>0</v>
      </c>
      <c r="V169" s="105">
        <v>6</v>
      </c>
      <c r="W169" s="202">
        <v>5</v>
      </c>
      <c r="X169" s="105">
        <v>8</v>
      </c>
      <c r="Y169" s="202">
        <v>4</v>
      </c>
      <c r="Z169" s="105">
        <v>2</v>
      </c>
      <c r="AA169" s="202">
        <v>9</v>
      </c>
      <c r="AB169" s="105">
        <v>11</v>
      </c>
      <c r="AC169" s="202">
        <v>6</v>
      </c>
      <c r="AD169" s="105">
        <v>6</v>
      </c>
      <c r="AE169" s="202">
        <v>4</v>
      </c>
      <c r="AF169" s="105">
        <v>6</v>
      </c>
      <c r="AG169" s="202">
        <v>11</v>
      </c>
      <c r="AH169" s="105">
        <v>3</v>
      </c>
      <c r="AI169" s="201">
        <v>22</v>
      </c>
      <c r="AJ169" s="105">
        <v>6</v>
      </c>
      <c r="AK169" s="201">
        <v>5</v>
      </c>
      <c r="AL169" s="203">
        <v>8</v>
      </c>
      <c r="AM169" s="204">
        <v>9</v>
      </c>
      <c r="AN169" s="201">
        <v>176</v>
      </c>
      <c r="AO169" s="205"/>
      <c r="AP169" s="109">
        <v>0</v>
      </c>
      <c r="AQ169" s="201">
        <v>3</v>
      </c>
      <c r="AR169" s="240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/>
      <c r="AO170" s="191"/>
      <c r="AP170" s="63"/>
      <c r="AQ170" s="59"/>
      <c r="AR170" s="240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027" t="s">
        <v>99</v>
      </c>
      <c r="B171" s="1028"/>
      <c r="C171" s="210">
        <f t="shared" ref="C171:AQ171" si="44">SUM(C160:C170)</f>
        <v>2497</v>
      </c>
      <c r="D171" s="211">
        <f t="shared" si="44"/>
        <v>1008</v>
      </c>
      <c r="E171" s="187">
        <f t="shared" si="44"/>
        <v>1489</v>
      </c>
      <c r="F171" s="71">
        <f t="shared" si="44"/>
        <v>110</v>
      </c>
      <c r="G171" s="132">
        <f t="shared" si="44"/>
        <v>79</v>
      </c>
      <c r="H171" s="71">
        <f t="shared" si="44"/>
        <v>54</v>
      </c>
      <c r="I171" s="132">
        <f t="shared" si="44"/>
        <v>33</v>
      </c>
      <c r="J171" s="391">
        <f t="shared" si="44"/>
        <v>46</v>
      </c>
      <c r="K171" s="392">
        <f t="shared" si="44"/>
        <v>36</v>
      </c>
      <c r="L171" s="391">
        <f t="shared" si="44"/>
        <v>19</v>
      </c>
      <c r="M171" s="392">
        <f t="shared" si="44"/>
        <v>25</v>
      </c>
      <c r="N171" s="391">
        <f t="shared" si="44"/>
        <v>19</v>
      </c>
      <c r="O171" s="392">
        <f t="shared" si="44"/>
        <v>43</v>
      </c>
      <c r="P171" s="391">
        <f t="shared" si="44"/>
        <v>29</v>
      </c>
      <c r="Q171" s="392">
        <f t="shared" si="44"/>
        <v>82</v>
      </c>
      <c r="R171" s="391">
        <f t="shared" si="44"/>
        <v>44</v>
      </c>
      <c r="S171" s="392">
        <f t="shared" si="44"/>
        <v>101</v>
      </c>
      <c r="T171" s="391">
        <f t="shared" si="44"/>
        <v>28</v>
      </c>
      <c r="U171" s="392">
        <f t="shared" si="44"/>
        <v>102</v>
      </c>
      <c r="V171" s="391">
        <f t="shared" si="44"/>
        <v>37</v>
      </c>
      <c r="W171" s="392">
        <f t="shared" si="44"/>
        <v>83</v>
      </c>
      <c r="X171" s="391">
        <f t="shared" si="44"/>
        <v>34</v>
      </c>
      <c r="Y171" s="392">
        <f t="shared" si="44"/>
        <v>93</v>
      </c>
      <c r="Z171" s="391">
        <f t="shared" si="44"/>
        <v>41</v>
      </c>
      <c r="AA171" s="392">
        <f t="shared" si="44"/>
        <v>86</v>
      </c>
      <c r="AB171" s="391">
        <f t="shared" si="44"/>
        <v>67</v>
      </c>
      <c r="AC171" s="392">
        <f t="shared" si="44"/>
        <v>82</v>
      </c>
      <c r="AD171" s="391">
        <f t="shared" si="44"/>
        <v>56</v>
      </c>
      <c r="AE171" s="392">
        <f t="shared" si="44"/>
        <v>100</v>
      </c>
      <c r="AF171" s="391">
        <f t="shared" si="44"/>
        <v>98</v>
      </c>
      <c r="AG171" s="392">
        <f t="shared" si="44"/>
        <v>160</v>
      </c>
      <c r="AH171" s="391">
        <f t="shared" si="44"/>
        <v>90</v>
      </c>
      <c r="AI171" s="392">
        <f t="shared" si="44"/>
        <v>136</v>
      </c>
      <c r="AJ171" s="391">
        <f t="shared" si="44"/>
        <v>123</v>
      </c>
      <c r="AK171" s="392">
        <f t="shared" si="44"/>
        <v>105</v>
      </c>
      <c r="AL171" s="448">
        <f t="shared" si="44"/>
        <v>113</v>
      </c>
      <c r="AM171" s="405">
        <f t="shared" si="44"/>
        <v>143</v>
      </c>
      <c r="AN171" s="132">
        <f t="shared" si="44"/>
        <v>2492</v>
      </c>
      <c r="AO171" s="131">
        <f t="shared" si="44"/>
        <v>1457</v>
      </c>
      <c r="AP171" s="66">
        <f t="shared" si="44"/>
        <v>0</v>
      </c>
      <c r="AQ171" s="132">
        <f t="shared" si="44"/>
        <v>3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449"/>
      <c r="C172" s="449"/>
      <c r="D172" s="449"/>
      <c r="E172" s="449"/>
      <c r="F172" s="449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29" t="s">
        <v>169</v>
      </c>
      <c r="B173" s="1013" t="s">
        <v>149</v>
      </c>
      <c r="C173" s="1021" t="s">
        <v>147</v>
      </c>
      <c r="D173" s="949"/>
      <c r="E173" s="944"/>
      <c r="F173" s="1014" t="s">
        <v>150</v>
      </c>
      <c r="G173" s="1016"/>
      <c r="H173" s="1016"/>
      <c r="I173" s="1016"/>
      <c r="J173" s="1016"/>
      <c r="K173" s="1016"/>
      <c r="L173" s="1016"/>
      <c r="M173" s="1016"/>
      <c r="N173" s="1016"/>
      <c r="O173" s="1016"/>
      <c r="P173" s="1016"/>
      <c r="Q173" s="1016"/>
      <c r="R173" s="1016"/>
      <c r="S173" s="1016"/>
      <c r="T173" s="1016"/>
      <c r="U173" s="1016"/>
      <c r="V173" s="1016"/>
      <c r="W173" s="1016"/>
      <c r="X173" s="1016"/>
      <c r="Y173" s="1016"/>
      <c r="Z173" s="1016"/>
      <c r="AA173" s="1016"/>
      <c r="AB173" s="1016"/>
      <c r="AC173" s="1016"/>
      <c r="AD173" s="1016"/>
      <c r="AE173" s="1016"/>
      <c r="AF173" s="1016"/>
      <c r="AG173" s="1016"/>
      <c r="AH173" s="1016"/>
      <c r="AI173" s="1016"/>
      <c r="AJ173" s="1016"/>
      <c r="AK173" s="1016"/>
      <c r="AL173" s="1016"/>
      <c r="AM173" s="1023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1013" t="s">
        <v>171</v>
      </c>
      <c r="AT173" s="1013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30"/>
      <c r="B174" s="1017"/>
      <c r="C174" s="947"/>
      <c r="D174" s="950"/>
      <c r="E174" s="948"/>
      <c r="F174" s="1025" t="s">
        <v>13</v>
      </c>
      <c r="G174" s="1026"/>
      <c r="H174" s="1025" t="s">
        <v>14</v>
      </c>
      <c r="I174" s="1026"/>
      <c r="J174" s="1025" t="s">
        <v>15</v>
      </c>
      <c r="K174" s="1026"/>
      <c r="L174" s="1025" t="s">
        <v>16</v>
      </c>
      <c r="M174" s="1026"/>
      <c r="N174" s="1025" t="s">
        <v>17</v>
      </c>
      <c r="O174" s="1026"/>
      <c r="P174" s="1014" t="s">
        <v>18</v>
      </c>
      <c r="Q174" s="1015"/>
      <c r="R174" s="1014" t="s">
        <v>19</v>
      </c>
      <c r="S174" s="1015"/>
      <c r="T174" s="1014" t="s">
        <v>20</v>
      </c>
      <c r="U174" s="1015"/>
      <c r="V174" s="1014" t="s">
        <v>21</v>
      </c>
      <c r="W174" s="1015"/>
      <c r="X174" s="1014" t="s">
        <v>22</v>
      </c>
      <c r="Y174" s="1015"/>
      <c r="Z174" s="1014" t="s">
        <v>23</v>
      </c>
      <c r="AA174" s="1015"/>
      <c r="AB174" s="1014" t="s">
        <v>24</v>
      </c>
      <c r="AC174" s="1015"/>
      <c r="AD174" s="1014" t="s">
        <v>25</v>
      </c>
      <c r="AE174" s="1015"/>
      <c r="AF174" s="1014" t="s">
        <v>26</v>
      </c>
      <c r="AG174" s="1015"/>
      <c r="AH174" s="1014" t="s">
        <v>27</v>
      </c>
      <c r="AI174" s="1015"/>
      <c r="AJ174" s="1014" t="s">
        <v>28</v>
      </c>
      <c r="AK174" s="1015"/>
      <c r="AL174" s="1014" t="s">
        <v>29</v>
      </c>
      <c r="AM174" s="1023"/>
      <c r="AN174" s="952"/>
      <c r="AO174" s="971"/>
      <c r="AP174" s="972"/>
      <c r="AQ174" s="954"/>
      <c r="AR174" s="952"/>
      <c r="AS174" s="1017"/>
      <c r="AT174" s="1017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450" t="s">
        <v>154</v>
      </c>
      <c r="D175" s="451" t="s">
        <v>173</v>
      </c>
      <c r="E175" s="219" t="s">
        <v>174</v>
      </c>
      <c r="F175" s="442" t="s">
        <v>173</v>
      </c>
      <c r="G175" s="371" t="s">
        <v>174</v>
      </c>
      <c r="H175" s="368" t="s">
        <v>173</v>
      </c>
      <c r="I175" s="362" t="s">
        <v>174</v>
      </c>
      <c r="J175" s="442" t="s">
        <v>173</v>
      </c>
      <c r="K175" s="371" t="s">
        <v>174</v>
      </c>
      <c r="L175" s="442" t="s">
        <v>173</v>
      </c>
      <c r="M175" s="371" t="s">
        <v>174</v>
      </c>
      <c r="N175" s="442" t="s">
        <v>173</v>
      </c>
      <c r="O175" s="371" t="s">
        <v>174</v>
      </c>
      <c r="P175" s="368" t="s">
        <v>173</v>
      </c>
      <c r="Q175" s="362" t="s">
        <v>174</v>
      </c>
      <c r="R175" s="368" t="s">
        <v>173</v>
      </c>
      <c r="S175" s="362" t="s">
        <v>174</v>
      </c>
      <c r="T175" s="442" t="s">
        <v>173</v>
      </c>
      <c r="U175" s="371" t="s">
        <v>174</v>
      </c>
      <c r="V175" s="368" t="s">
        <v>173</v>
      </c>
      <c r="W175" s="362" t="s">
        <v>174</v>
      </c>
      <c r="X175" s="368" t="s">
        <v>173</v>
      </c>
      <c r="Y175" s="362" t="s">
        <v>174</v>
      </c>
      <c r="Z175" s="442" t="s">
        <v>173</v>
      </c>
      <c r="AA175" s="371" t="s">
        <v>174</v>
      </c>
      <c r="AB175" s="442" t="s">
        <v>173</v>
      </c>
      <c r="AC175" s="371" t="s">
        <v>174</v>
      </c>
      <c r="AD175" s="368" t="s">
        <v>173</v>
      </c>
      <c r="AE175" s="362" t="s">
        <v>174</v>
      </c>
      <c r="AF175" s="368" t="s">
        <v>173</v>
      </c>
      <c r="AG175" s="362" t="s">
        <v>174</v>
      </c>
      <c r="AH175" s="442" t="s">
        <v>173</v>
      </c>
      <c r="AI175" s="371" t="s">
        <v>174</v>
      </c>
      <c r="AJ175" s="368" t="s">
        <v>173</v>
      </c>
      <c r="AK175" s="362" t="s">
        <v>174</v>
      </c>
      <c r="AL175" s="442" t="s">
        <v>173</v>
      </c>
      <c r="AM175" s="394" t="s">
        <v>174</v>
      </c>
      <c r="AN175" s="921"/>
      <c r="AO175" s="361" t="s">
        <v>175</v>
      </c>
      <c r="AP175" s="371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006" t="s">
        <v>177</v>
      </c>
      <c r="B176" s="406" t="s">
        <v>155</v>
      </c>
      <c r="C176" s="407">
        <f t="shared" ref="C176:C186" si="45">SUM(D176+E176)</f>
        <v>0</v>
      </c>
      <c r="D176" s="408">
        <f t="shared" ref="D176:D184" si="46">SUM(F176+H176+J176+L176+N176+P176+R176+T176+V176+X176+Z176+AB176+AD176+AF176+AH176+AJ176+AL176)</f>
        <v>0</v>
      </c>
      <c r="E176" s="409">
        <f t="shared" ref="E176:E184" si="47">SUM(G176+I176+K176+M176+O176+Q176+S176+U176+W176+Y176+AA176+AC176+AE176+AG176+AI176+AK176+AM176)</f>
        <v>0</v>
      </c>
      <c r="F176" s="373"/>
      <c r="G176" s="398"/>
      <c r="H176" s="373"/>
      <c r="I176" s="398"/>
      <c r="J176" s="373"/>
      <c r="K176" s="388"/>
      <c r="L176" s="373"/>
      <c r="M176" s="388"/>
      <c r="N176" s="373"/>
      <c r="O176" s="388"/>
      <c r="P176" s="373"/>
      <c r="Q176" s="388"/>
      <c r="R176" s="373"/>
      <c r="S176" s="388"/>
      <c r="T176" s="373"/>
      <c r="U176" s="388"/>
      <c r="V176" s="373"/>
      <c r="W176" s="388"/>
      <c r="X176" s="373"/>
      <c r="Y176" s="388"/>
      <c r="Z176" s="373"/>
      <c r="AA176" s="388"/>
      <c r="AB176" s="373"/>
      <c r="AC176" s="388"/>
      <c r="AD176" s="373"/>
      <c r="AE176" s="388"/>
      <c r="AF176" s="373"/>
      <c r="AG176" s="388"/>
      <c r="AH176" s="373"/>
      <c r="AI176" s="388"/>
      <c r="AJ176" s="373"/>
      <c r="AK176" s="388"/>
      <c r="AL176" s="410"/>
      <c r="AM176" s="397"/>
      <c r="AN176" s="398"/>
      <c r="AO176" s="389">
        <v>0</v>
      </c>
      <c r="AP176" s="398">
        <v>0</v>
      </c>
      <c r="AQ176" s="389">
        <v>0</v>
      </c>
      <c r="AR176" s="398">
        <v>0</v>
      </c>
      <c r="AS176" s="398">
        <v>0</v>
      </c>
      <c r="AT176" s="398">
        <v>0</v>
      </c>
      <c r="AU176" s="240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0</v>
      </c>
      <c r="D177" s="207">
        <f t="shared" si="46"/>
        <v>0</v>
      </c>
      <c r="E177" s="208">
        <f t="shared" si="47"/>
        <v>0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0</v>
      </c>
      <c r="M177" s="58">
        <v>0</v>
      </c>
      <c r="N177" s="56">
        <v>0</v>
      </c>
      <c r="O177" s="58">
        <v>0</v>
      </c>
      <c r="P177" s="56">
        <v>0</v>
      </c>
      <c r="Q177" s="58">
        <v>0</v>
      </c>
      <c r="R177" s="56">
        <v>0</v>
      </c>
      <c r="S177" s="58">
        <v>0</v>
      </c>
      <c r="T177" s="56">
        <v>0</v>
      </c>
      <c r="U177" s="58">
        <v>0</v>
      </c>
      <c r="V177" s="56">
        <v>0</v>
      </c>
      <c r="W177" s="58">
        <v>0</v>
      </c>
      <c r="X177" s="56">
        <v>0</v>
      </c>
      <c r="Y177" s="58">
        <v>0</v>
      </c>
      <c r="Z177" s="56">
        <v>0</v>
      </c>
      <c r="AA177" s="58">
        <v>0</v>
      </c>
      <c r="AB177" s="56">
        <v>0</v>
      </c>
      <c r="AC177" s="58">
        <v>0</v>
      </c>
      <c r="AD177" s="56">
        <v>0</v>
      </c>
      <c r="AE177" s="58">
        <v>0</v>
      </c>
      <c r="AF177" s="56">
        <v>0</v>
      </c>
      <c r="AG177" s="58">
        <v>0</v>
      </c>
      <c r="AH177" s="56">
        <v>0</v>
      </c>
      <c r="AI177" s="58">
        <v>0</v>
      </c>
      <c r="AJ177" s="56">
        <v>0</v>
      </c>
      <c r="AK177" s="58">
        <v>0</v>
      </c>
      <c r="AL177" s="60">
        <v>0</v>
      </c>
      <c r="AM177" s="209">
        <v>0</v>
      </c>
      <c r="AN177" s="59">
        <v>0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40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007" t="s">
        <v>178</v>
      </c>
      <c r="B178" s="406" t="s">
        <v>155</v>
      </c>
      <c r="C178" s="407">
        <f t="shared" si="45"/>
        <v>0</v>
      </c>
      <c r="D178" s="408">
        <f t="shared" si="46"/>
        <v>0</v>
      </c>
      <c r="E178" s="409">
        <f>SUM(G178+I178+K178+M178+O178+Q178+S178+U178+W178+Y178+AA178+AC178+AE178+AG178+AI178+AK178+AM178)</f>
        <v>0</v>
      </c>
      <c r="F178" s="373"/>
      <c r="G178" s="398"/>
      <c r="H178" s="373"/>
      <c r="I178" s="398"/>
      <c r="J178" s="373"/>
      <c r="K178" s="388"/>
      <c r="L178" s="373"/>
      <c r="M178" s="388"/>
      <c r="N178" s="373"/>
      <c r="O178" s="388"/>
      <c r="P178" s="373"/>
      <c r="Q178" s="388"/>
      <c r="R178" s="373"/>
      <c r="S178" s="388"/>
      <c r="T178" s="373"/>
      <c r="U178" s="388"/>
      <c r="V178" s="373"/>
      <c r="W178" s="388"/>
      <c r="X178" s="373"/>
      <c r="Y178" s="388"/>
      <c r="Z178" s="373"/>
      <c r="AA178" s="388"/>
      <c r="AB178" s="373"/>
      <c r="AC178" s="388"/>
      <c r="AD178" s="373"/>
      <c r="AE178" s="388"/>
      <c r="AF178" s="373"/>
      <c r="AG178" s="388"/>
      <c r="AH178" s="373"/>
      <c r="AI178" s="388"/>
      <c r="AJ178" s="373"/>
      <c r="AK178" s="388"/>
      <c r="AL178" s="410"/>
      <c r="AM178" s="397"/>
      <c r="AN178" s="398"/>
      <c r="AO178" s="389">
        <v>0</v>
      </c>
      <c r="AP178" s="398">
        <v>0</v>
      </c>
      <c r="AQ178" s="389">
        <v>0</v>
      </c>
      <c r="AR178" s="398">
        <v>0</v>
      </c>
      <c r="AS178" s="398">
        <v>0</v>
      </c>
      <c r="AT178" s="398">
        <v>0</v>
      </c>
      <c r="AU178" s="240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40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/>
      <c r="AO180" s="63">
        <v>0</v>
      </c>
      <c r="AP180" s="59">
        <v>0</v>
      </c>
      <c r="AQ180" s="63">
        <v>0</v>
      </c>
      <c r="AR180" s="59">
        <v>0</v>
      </c>
      <c r="AS180" s="59">
        <v>0</v>
      </c>
      <c r="AT180" s="59">
        <v>0</v>
      </c>
      <c r="AU180" s="240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406" t="s">
        <v>155</v>
      </c>
      <c r="C181" s="407">
        <f t="shared" si="45"/>
        <v>0</v>
      </c>
      <c r="D181" s="408">
        <f t="shared" si="46"/>
        <v>0</v>
      </c>
      <c r="E181" s="409">
        <f t="shared" si="47"/>
        <v>0</v>
      </c>
      <c r="F181" s="373"/>
      <c r="G181" s="398"/>
      <c r="H181" s="373"/>
      <c r="I181" s="398"/>
      <c r="J181" s="373"/>
      <c r="K181" s="388"/>
      <c r="L181" s="373"/>
      <c r="M181" s="388"/>
      <c r="N181" s="373"/>
      <c r="O181" s="388"/>
      <c r="P181" s="373"/>
      <c r="Q181" s="388"/>
      <c r="R181" s="373"/>
      <c r="S181" s="388"/>
      <c r="T181" s="373"/>
      <c r="U181" s="388"/>
      <c r="V181" s="373"/>
      <c r="W181" s="398"/>
      <c r="X181" s="373"/>
      <c r="Y181" s="388"/>
      <c r="Z181" s="373"/>
      <c r="AA181" s="388"/>
      <c r="AB181" s="373"/>
      <c r="AC181" s="388"/>
      <c r="AD181" s="373"/>
      <c r="AE181" s="388"/>
      <c r="AF181" s="373"/>
      <c r="AG181" s="388"/>
      <c r="AH181" s="373"/>
      <c r="AI181" s="388"/>
      <c r="AJ181" s="373"/>
      <c r="AK181" s="388"/>
      <c r="AL181" s="410"/>
      <c r="AM181" s="397"/>
      <c r="AN181" s="398"/>
      <c r="AO181" s="389">
        <v>0</v>
      </c>
      <c r="AP181" s="398">
        <v>0</v>
      </c>
      <c r="AQ181" s="389">
        <v>0</v>
      </c>
      <c r="AR181" s="398">
        <v>0</v>
      </c>
      <c r="AS181" s="398">
        <v>0</v>
      </c>
      <c r="AT181" s="398">
        <v>0</v>
      </c>
      <c r="AU181" s="240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178</v>
      </c>
      <c r="D182" s="182">
        <f t="shared" si="46"/>
        <v>140</v>
      </c>
      <c r="E182" s="183">
        <f t="shared" si="47"/>
        <v>38</v>
      </c>
      <c r="F182" s="56">
        <v>0</v>
      </c>
      <c r="G182" s="59">
        <v>0</v>
      </c>
      <c r="H182" s="56">
        <v>0</v>
      </c>
      <c r="I182" s="59">
        <v>0</v>
      </c>
      <c r="J182" s="56">
        <v>0</v>
      </c>
      <c r="K182" s="58">
        <v>0</v>
      </c>
      <c r="L182" s="56">
        <v>0</v>
      </c>
      <c r="M182" s="58">
        <v>0</v>
      </c>
      <c r="N182" s="56">
        <v>7</v>
      </c>
      <c r="O182" s="58">
        <v>0</v>
      </c>
      <c r="P182" s="56">
        <v>23</v>
      </c>
      <c r="Q182" s="58">
        <v>3</v>
      </c>
      <c r="R182" s="56">
        <v>28</v>
      </c>
      <c r="S182" s="58">
        <v>9</v>
      </c>
      <c r="T182" s="56">
        <v>21</v>
      </c>
      <c r="U182" s="58">
        <v>7</v>
      </c>
      <c r="V182" s="56">
        <v>16</v>
      </c>
      <c r="W182" s="58">
        <v>6</v>
      </c>
      <c r="X182" s="56">
        <v>13</v>
      </c>
      <c r="Y182" s="58">
        <v>4</v>
      </c>
      <c r="Z182" s="56">
        <v>11</v>
      </c>
      <c r="AA182" s="58">
        <v>4</v>
      </c>
      <c r="AB182" s="56">
        <v>13</v>
      </c>
      <c r="AC182" s="58">
        <v>2</v>
      </c>
      <c r="AD182" s="56">
        <v>5</v>
      </c>
      <c r="AE182" s="58">
        <v>1</v>
      </c>
      <c r="AF182" s="56">
        <v>0</v>
      </c>
      <c r="AG182" s="58">
        <v>2</v>
      </c>
      <c r="AH182" s="56">
        <v>2</v>
      </c>
      <c r="AI182" s="58">
        <v>0</v>
      </c>
      <c r="AJ182" s="56">
        <v>1</v>
      </c>
      <c r="AK182" s="58">
        <v>0</v>
      </c>
      <c r="AL182" s="60">
        <v>0</v>
      </c>
      <c r="AM182" s="209">
        <v>0</v>
      </c>
      <c r="AN182" s="59">
        <v>178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40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406" t="s">
        <v>155</v>
      </c>
      <c r="C183" s="407">
        <f t="shared" si="45"/>
        <v>0</v>
      </c>
      <c r="D183" s="408">
        <f t="shared" si="46"/>
        <v>0</v>
      </c>
      <c r="E183" s="409">
        <f t="shared" si="47"/>
        <v>0</v>
      </c>
      <c r="F183" s="373"/>
      <c r="G183" s="398"/>
      <c r="H183" s="373"/>
      <c r="I183" s="398"/>
      <c r="J183" s="373"/>
      <c r="K183" s="388"/>
      <c r="L183" s="373"/>
      <c r="M183" s="388"/>
      <c r="N183" s="373"/>
      <c r="O183" s="388"/>
      <c r="P183" s="373"/>
      <c r="Q183" s="388"/>
      <c r="R183" s="373"/>
      <c r="S183" s="388"/>
      <c r="T183" s="373"/>
      <c r="U183" s="388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398"/>
      <c r="AO183" s="389">
        <v>0</v>
      </c>
      <c r="AP183" s="398">
        <v>0</v>
      </c>
      <c r="AQ183" s="389">
        <v>0</v>
      </c>
      <c r="AR183" s="398">
        <v>0</v>
      </c>
      <c r="AS183" s="398">
        <v>0</v>
      </c>
      <c r="AT183" s="398">
        <v>0</v>
      </c>
      <c r="AU183" s="240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6</v>
      </c>
      <c r="D184" s="182">
        <f t="shared" si="46"/>
        <v>5</v>
      </c>
      <c r="E184" s="183">
        <f t="shared" si="47"/>
        <v>1</v>
      </c>
      <c r="F184" s="56">
        <v>0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0</v>
      </c>
      <c r="M184" s="58">
        <v>0</v>
      </c>
      <c r="N184" s="56">
        <v>2</v>
      </c>
      <c r="O184" s="58">
        <v>0</v>
      </c>
      <c r="P184" s="56">
        <v>1</v>
      </c>
      <c r="Q184" s="58">
        <v>0</v>
      </c>
      <c r="R184" s="56">
        <v>1</v>
      </c>
      <c r="S184" s="58">
        <v>0</v>
      </c>
      <c r="T184" s="56">
        <v>0</v>
      </c>
      <c r="U184" s="58">
        <v>1</v>
      </c>
      <c r="V184" s="113">
        <v>1</v>
      </c>
      <c r="W184" s="28">
        <v>0</v>
      </c>
      <c r="X184" s="29">
        <v>0</v>
      </c>
      <c r="Y184" s="30">
        <v>0</v>
      </c>
      <c r="Z184" s="29">
        <v>0</v>
      </c>
      <c r="AA184" s="30">
        <v>0</v>
      </c>
      <c r="AB184" s="29">
        <v>0</v>
      </c>
      <c r="AC184" s="30">
        <v>0</v>
      </c>
      <c r="AD184" s="29">
        <v>0</v>
      </c>
      <c r="AE184" s="30">
        <v>0</v>
      </c>
      <c r="AF184" s="29">
        <v>0</v>
      </c>
      <c r="AG184" s="30">
        <v>0</v>
      </c>
      <c r="AH184" s="29">
        <v>0</v>
      </c>
      <c r="AI184" s="30">
        <v>0</v>
      </c>
      <c r="AJ184" s="29">
        <v>0</v>
      </c>
      <c r="AK184" s="30">
        <v>0</v>
      </c>
      <c r="AL184" s="53">
        <v>0</v>
      </c>
      <c r="AM184" s="178">
        <v>0</v>
      </c>
      <c r="AN184" s="28">
        <v>6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40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013" t="s">
        <v>182</v>
      </c>
      <c r="B185" s="406" t="s">
        <v>155</v>
      </c>
      <c r="C185" s="452">
        <f t="shared" si="45"/>
        <v>0</v>
      </c>
      <c r="D185" s="443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453"/>
      <c r="G185" s="228"/>
      <c r="H185" s="453"/>
      <c r="I185" s="228"/>
      <c r="J185" s="453"/>
      <c r="K185" s="228"/>
      <c r="L185" s="454"/>
      <c r="M185" s="455"/>
      <c r="N185" s="456"/>
      <c r="O185" s="455"/>
      <c r="P185" s="456"/>
      <c r="Q185" s="455"/>
      <c r="R185" s="456"/>
      <c r="S185" s="455"/>
      <c r="T185" s="456"/>
      <c r="U185" s="455"/>
      <c r="V185" s="456"/>
      <c r="W185" s="455"/>
      <c r="X185" s="456"/>
      <c r="Y185" s="455"/>
      <c r="Z185" s="456"/>
      <c r="AA185" s="455"/>
      <c r="AB185" s="456"/>
      <c r="AC185" s="455"/>
      <c r="AD185" s="456"/>
      <c r="AE185" s="455"/>
      <c r="AF185" s="456"/>
      <c r="AG185" s="455"/>
      <c r="AH185" s="456"/>
      <c r="AI185" s="455"/>
      <c r="AJ185" s="456"/>
      <c r="AK185" s="455"/>
      <c r="AL185" s="445"/>
      <c r="AM185" s="457"/>
      <c r="AN185" s="169"/>
      <c r="AO185" s="327">
        <v>0</v>
      </c>
      <c r="AP185" s="169">
        <v>0</v>
      </c>
      <c r="AQ185" s="327">
        <v>0</v>
      </c>
      <c r="AR185" s="169">
        <v>0</v>
      </c>
      <c r="AS185" s="169">
        <v>0</v>
      </c>
      <c r="AT185" s="169">
        <v>0</v>
      </c>
      <c r="AU185" s="240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458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>
        <v>0</v>
      </c>
      <c r="AO186" s="63">
        <v>0</v>
      </c>
      <c r="AP186" s="59">
        <v>0</v>
      </c>
      <c r="AQ186" s="63">
        <v>0</v>
      </c>
      <c r="AR186" s="59">
        <v>0</v>
      </c>
      <c r="AS186" s="59">
        <v>0</v>
      </c>
      <c r="AT186" s="59">
        <v>0</v>
      </c>
      <c r="AU186" s="240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20063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62"/>
  <sheetViews>
    <sheetView workbookViewId="0">
      <selection activeCell="S101" sqref="A1:XFD1048576"/>
    </sheetView>
  </sheetViews>
  <sheetFormatPr baseColWidth="10" defaultColWidth="11.42578125" defaultRowHeight="15" x14ac:dyDescent="0.25"/>
  <cols>
    <col min="1" max="1" width="65" style="2" customWidth="1"/>
    <col min="2" max="2" width="20.85546875" style="2" customWidth="1"/>
    <col min="3" max="3" width="14.140625" style="2" customWidth="1"/>
    <col min="4" max="4" width="12.85546875" style="2" customWidth="1"/>
    <col min="5" max="5" width="14.140625" style="2" customWidth="1"/>
    <col min="6" max="6" width="13.85546875" style="2" customWidth="1"/>
    <col min="7" max="7" width="12.42578125" style="2" customWidth="1"/>
    <col min="8" max="9" width="13.7109375" style="2" customWidth="1"/>
    <col min="10" max="10" width="11.42578125" style="2"/>
    <col min="11" max="11" width="13.42578125" style="2" customWidth="1"/>
    <col min="12" max="12" width="14.28515625" style="2" customWidth="1"/>
    <col min="13" max="13" width="12.28515625" style="2" customWidth="1"/>
    <col min="14" max="14" width="12.140625" style="2" customWidth="1"/>
    <col min="15" max="18" width="11.42578125" style="2"/>
    <col min="19" max="20" width="11.42578125" style="2" customWidth="1"/>
    <col min="21" max="23" width="11.42578125" style="2"/>
    <col min="24" max="24" width="18.42578125" style="2" customWidth="1"/>
    <col min="25" max="25" width="14" style="2" customWidth="1"/>
    <col min="26" max="26" width="11.28515625" style="2" customWidth="1"/>
    <col min="27" max="27" width="12.28515625" style="2" customWidth="1"/>
    <col min="28" max="28" width="14.42578125" style="2" customWidth="1"/>
    <col min="29" max="29" width="13.7109375" style="2" customWidth="1"/>
    <col min="30" max="35" width="11.42578125" style="2"/>
    <col min="36" max="36" width="14.28515625" style="2" customWidth="1"/>
    <col min="37" max="37" width="11.42578125" style="2" customWidth="1"/>
    <col min="38" max="40" width="11.42578125" style="2"/>
    <col min="41" max="41" width="13.42578125" style="2" customWidth="1"/>
    <col min="42" max="42" width="13.140625" style="2" customWidth="1"/>
    <col min="43" max="44" width="11.42578125" style="2"/>
    <col min="45" max="45" width="13.42578125" style="2" customWidth="1"/>
    <col min="46" max="46" width="13.85546875" style="2" customWidth="1"/>
    <col min="47" max="47" width="14.42578125" style="2" customWidth="1"/>
    <col min="48" max="48" width="11.42578125" style="2"/>
    <col min="49" max="49" width="14" style="2" customWidth="1"/>
    <col min="50" max="50" width="11.42578125" style="2"/>
    <col min="51" max="51" width="13.42578125" style="2" customWidth="1"/>
    <col min="52" max="73" width="11.42578125" style="2"/>
    <col min="74" max="75" width="11.42578125" style="2" customWidth="1"/>
    <col min="76" max="77" width="11.42578125" style="3" customWidth="1"/>
    <col min="78" max="78" width="11.140625" style="3" customWidth="1"/>
    <col min="79" max="84" width="11.140625" style="4" hidden="1" customWidth="1"/>
    <col min="85" max="96" width="11.42578125" style="5" hidden="1" customWidth="1"/>
    <col min="97" max="104" width="11.140625" style="4" hidden="1" customWidth="1"/>
    <col min="105" max="116" width="11.140625" style="7" hidden="1" customWidth="1"/>
    <col min="117" max="130" width="11.42578125" style="8" hidden="1" customWidth="1"/>
    <col min="131" max="16384" width="11.42578125" style="2"/>
  </cols>
  <sheetData>
    <row r="1" spans="1:116" s="2" customFormat="1" x14ac:dyDescent="0.25">
      <c r="A1" s="1" t="s">
        <v>0</v>
      </c>
      <c r="BX1" s="3"/>
      <c r="BY1" s="3"/>
      <c r="BZ1" s="3"/>
      <c r="CA1" s="4"/>
      <c r="CB1" s="4"/>
      <c r="CC1" s="4"/>
      <c r="CD1" s="4"/>
      <c r="CE1" s="4"/>
      <c r="CF1" s="4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8"/>
      <c r="DG1" s="8"/>
      <c r="DH1" s="8"/>
      <c r="DI1" s="8"/>
      <c r="DJ1" s="8"/>
      <c r="DK1" s="8"/>
      <c r="DL1" s="8"/>
    </row>
    <row r="2" spans="1:116" s="2" customFormat="1" x14ac:dyDescent="0.25">
      <c r="A2" s="1" t="str">
        <f>CONCATENATE("COMUNA: ",[6]NOMBRE!B2," - ","( ",[6]NOMBRE!C2,[6]NOMBRE!D2,[6]NOMBRE!E2,[6]NOMBRE!F2,[6]NOMBRE!G2," )")</f>
        <v>COMUNA: LINARES - ( 07401 )</v>
      </c>
      <c r="BX2" s="3"/>
      <c r="BY2" s="3"/>
      <c r="BZ2" s="3"/>
      <c r="CA2" s="4"/>
      <c r="CB2" s="4"/>
      <c r="CC2" s="4"/>
      <c r="CD2" s="4"/>
      <c r="CE2" s="4"/>
      <c r="CF2" s="4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8"/>
      <c r="DG2" s="8"/>
      <c r="DH2" s="8"/>
      <c r="DI2" s="8"/>
      <c r="DJ2" s="8"/>
      <c r="DK2" s="8"/>
      <c r="DL2" s="8"/>
    </row>
    <row r="3" spans="1:116" s="2" customFormat="1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X3" s="3"/>
      <c r="BY3" s="3"/>
      <c r="BZ3" s="3"/>
      <c r="CA3" s="4"/>
      <c r="CB3" s="4"/>
      <c r="CC3" s="4"/>
      <c r="CD3" s="4"/>
      <c r="CE3" s="4"/>
      <c r="CF3" s="4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8"/>
      <c r="DG3" s="8"/>
      <c r="DH3" s="8"/>
      <c r="DI3" s="8"/>
      <c r="DJ3" s="8"/>
      <c r="DK3" s="8"/>
      <c r="DL3" s="8"/>
    </row>
    <row r="4" spans="1:116" s="2" customFormat="1" x14ac:dyDescent="0.25">
      <c r="A4" s="1" t="str">
        <f>CONCATENATE("MES: ",[6]NOMBRE!B6," - ","( ",[6]NOMBRE!C6,[6]NOMBRE!D6," )")</f>
        <v>MES: MARZO - ( 03 )</v>
      </c>
      <c r="BX4" s="3"/>
      <c r="BY4" s="3"/>
      <c r="BZ4" s="3"/>
      <c r="CA4" s="4"/>
      <c r="CB4" s="4"/>
      <c r="CC4" s="4"/>
      <c r="CD4" s="4"/>
      <c r="CE4" s="4"/>
      <c r="CF4" s="4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8"/>
      <c r="DG4" s="8"/>
      <c r="DH4" s="8"/>
      <c r="DI4" s="8"/>
      <c r="DJ4" s="8"/>
      <c r="DK4" s="8"/>
      <c r="DL4" s="8"/>
    </row>
    <row r="5" spans="1:116" s="2" customFormat="1" x14ac:dyDescent="0.25">
      <c r="A5" s="1" t="str">
        <f>CONCATENATE("AÑO: ",[6]NOMBRE!B7)</f>
        <v>AÑO: 2023</v>
      </c>
      <c r="AP5" s="978"/>
      <c r="AQ5" s="905"/>
      <c r="AR5" s="905"/>
      <c r="BX5" s="3"/>
      <c r="BY5" s="3"/>
      <c r="BZ5" s="3"/>
      <c r="CA5" s="4"/>
      <c r="CB5" s="4"/>
      <c r="CC5" s="4"/>
      <c r="CD5" s="4"/>
      <c r="CE5" s="4"/>
      <c r="CF5" s="4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8"/>
      <c r="DG5" s="8"/>
      <c r="DH5" s="8"/>
      <c r="DI5" s="8"/>
      <c r="DJ5" s="8"/>
      <c r="DK5" s="8"/>
      <c r="DL5" s="8"/>
    </row>
    <row r="6" spans="1:116" s="2" customFormat="1" x14ac:dyDescent="0.25">
      <c r="A6" s="907" t="s">
        <v>1</v>
      </c>
      <c r="B6" s="907"/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7"/>
      <c r="S6" s="907"/>
      <c r="T6" s="907"/>
      <c r="U6" s="907"/>
      <c r="V6" s="907"/>
      <c r="W6" s="907"/>
      <c r="X6" s="907"/>
      <c r="Y6" s="907"/>
      <c r="Z6" s="907"/>
      <c r="AA6" s="907"/>
      <c r="AB6" s="907"/>
      <c r="AC6" s="907"/>
      <c r="AD6" s="907"/>
      <c r="AE6" s="9"/>
      <c r="AF6" s="9"/>
      <c r="AG6" s="9"/>
      <c r="AH6" s="10"/>
      <c r="AI6" s="9"/>
      <c r="AJ6" s="9"/>
      <c r="AK6" s="10"/>
      <c r="AL6" s="9"/>
      <c r="AM6" s="9"/>
      <c r="AN6" s="11"/>
      <c r="AP6" s="978"/>
      <c r="AQ6" s="905"/>
      <c r="AR6" s="905"/>
      <c r="BX6" s="3"/>
      <c r="BY6" s="3"/>
      <c r="BZ6" s="3"/>
      <c r="CA6" s="4"/>
      <c r="CB6" s="4"/>
      <c r="CC6" s="4"/>
      <c r="CD6" s="4"/>
      <c r="CE6" s="4"/>
      <c r="CF6" s="4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6"/>
      <c r="CT6" s="6"/>
      <c r="CU6" s="6"/>
      <c r="CV6" s="6"/>
      <c r="CW6" s="6"/>
      <c r="CX6" s="6"/>
      <c r="CY6" s="6"/>
      <c r="CZ6" s="6"/>
      <c r="DA6" s="7"/>
      <c r="DB6" s="7"/>
      <c r="DC6" s="7"/>
      <c r="DD6" s="7"/>
      <c r="DE6" s="7"/>
      <c r="DF6" s="8"/>
      <c r="DG6" s="8"/>
      <c r="DH6" s="8"/>
      <c r="DI6" s="8"/>
      <c r="DJ6" s="8"/>
      <c r="DK6" s="8"/>
      <c r="DL6" s="8"/>
    </row>
    <row r="7" spans="1:116" s="2" customFormat="1" x14ac:dyDescent="0.25">
      <c r="A7" s="12" t="s">
        <v>2</v>
      </c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5"/>
      <c r="AI7" s="9"/>
      <c r="AJ7" s="9"/>
      <c r="AK7" s="10"/>
      <c r="AL7" s="9"/>
      <c r="AM7" s="9"/>
      <c r="AN7" s="11"/>
      <c r="AP7" s="904"/>
      <c r="AQ7" s="906"/>
      <c r="AR7" s="906"/>
      <c r="AS7" s="908"/>
      <c r="AT7" s="909"/>
      <c r="AU7" s="909"/>
      <c r="BX7" s="3"/>
      <c r="BY7" s="3"/>
      <c r="BZ7" s="3"/>
      <c r="CA7" s="4"/>
      <c r="CB7" s="4"/>
      <c r="CC7" s="4"/>
      <c r="CD7" s="4"/>
      <c r="CE7" s="4"/>
      <c r="CF7" s="4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7"/>
      <c r="DF7" s="8"/>
      <c r="DG7" s="8"/>
      <c r="DH7" s="8"/>
      <c r="DI7" s="8"/>
      <c r="DJ7" s="8"/>
      <c r="DK7" s="8"/>
      <c r="DL7" s="8"/>
    </row>
    <row r="8" spans="1:116" s="2" customFormat="1" ht="15" customHeight="1" x14ac:dyDescent="0.25">
      <c r="A8" s="1008" t="s">
        <v>3</v>
      </c>
      <c r="B8" s="1031" t="s">
        <v>4</v>
      </c>
      <c r="C8" s="1032"/>
      <c r="D8" s="1032"/>
      <c r="E8" s="1032"/>
      <c r="F8" s="1032"/>
      <c r="G8" s="1032"/>
      <c r="H8" s="1032"/>
      <c r="I8" s="1032"/>
      <c r="J8" s="1032"/>
      <c r="K8" s="1032"/>
      <c r="L8" s="1032"/>
      <c r="M8" s="1032"/>
      <c r="N8" s="1032"/>
      <c r="O8" s="1032"/>
      <c r="P8" s="1032"/>
      <c r="Q8" s="1032"/>
      <c r="R8" s="1032"/>
      <c r="S8" s="1032"/>
      <c r="T8" s="1032"/>
      <c r="U8" s="1032"/>
      <c r="V8" s="1033"/>
      <c r="W8" s="1008" t="s">
        <v>5</v>
      </c>
      <c r="X8" s="916"/>
      <c r="Y8" s="916"/>
      <c r="Z8" s="916"/>
      <c r="AA8" s="916"/>
      <c r="AB8" s="916"/>
      <c r="AC8" s="916"/>
      <c r="AD8" s="917"/>
      <c r="AE8" s="984" t="s">
        <v>6</v>
      </c>
      <c r="AF8" s="984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BE8" s="3"/>
      <c r="BF8" s="3"/>
      <c r="CA8" s="4"/>
      <c r="CB8" s="4"/>
      <c r="CC8" s="4"/>
      <c r="CD8" s="4"/>
      <c r="CE8" s="4"/>
      <c r="CF8" s="4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6"/>
      <c r="CT8" s="6"/>
      <c r="CU8" s="6"/>
      <c r="CV8" s="6"/>
      <c r="CW8" s="6"/>
      <c r="CX8" s="6"/>
      <c r="CY8" s="6"/>
      <c r="CZ8" s="6"/>
      <c r="DA8" s="7"/>
      <c r="DB8" s="7"/>
      <c r="DC8" s="7"/>
      <c r="DD8" s="7"/>
      <c r="DE8" s="7"/>
      <c r="DF8" s="8"/>
      <c r="DG8" s="8"/>
      <c r="DH8" s="8"/>
      <c r="DI8" s="8"/>
      <c r="DJ8" s="8"/>
      <c r="DK8" s="8"/>
      <c r="DL8" s="8"/>
    </row>
    <row r="9" spans="1:116" s="2" customFormat="1" ht="15" customHeight="1" x14ac:dyDescent="0.25">
      <c r="A9" s="1009"/>
      <c r="B9" s="1034" t="s">
        <v>7</v>
      </c>
      <c r="C9" s="1008" t="s">
        <v>8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6"/>
      <c r="Q9" s="916"/>
      <c r="R9" s="916"/>
      <c r="S9" s="917"/>
      <c r="T9" s="1034" t="s">
        <v>9</v>
      </c>
      <c r="U9" s="1035" t="s">
        <v>10</v>
      </c>
      <c r="V9" s="1036"/>
      <c r="W9" s="1037" t="s">
        <v>11</v>
      </c>
      <c r="X9" s="1037"/>
      <c r="Y9" s="1037"/>
      <c r="Z9" s="1036"/>
      <c r="AA9" s="1035" t="s">
        <v>12</v>
      </c>
      <c r="AB9" s="1037"/>
      <c r="AC9" s="1037"/>
      <c r="AD9" s="1036"/>
      <c r="AE9" s="984"/>
      <c r="AF9" s="984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BE9" s="3"/>
      <c r="BF9" s="3"/>
      <c r="CA9" s="4"/>
      <c r="CB9" s="4"/>
      <c r="CC9" s="4"/>
      <c r="CD9" s="4"/>
      <c r="CE9" s="4"/>
      <c r="CF9" s="4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6"/>
      <c r="CT9" s="6"/>
      <c r="CU9" s="6"/>
      <c r="CV9" s="6"/>
      <c r="CW9" s="6"/>
      <c r="CX9" s="6"/>
      <c r="CY9" s="6"/>
      <c r="CZ9" s="6"/>
      <c r="DA9" s="7"/>
      <c r="DB9" s="7"/>
      <c r="DC9" s="7"/>
      <c r="DD9" s="7"/>
      <c r="DE9" s="7"/>
      <c r="DF9" s="8"/>
      <c r="DG9" s="8"/>
      <c r="DH9" s="8"/>
      <c r="DI9" s="8"/>
      <c r="DJ9" s="8"/>
      <c r="DK9" s="8"/>
      <c r="DL9" s="8"/>
    </row>
    <row r="10" spans="1:116" s="2" customFormat="1" ht="21" x14ac:dyDescent="0.25">
      <c r="A10" s="912"/>
      <c r="B10" s="920"/>
      <c r="C10" s="368" t="s">
        <v>13</v>
      </c>
      <c r="D10" s="459" t="s">
        <v>14</v>
      </c>
      <c r="E10" s="369" t="s">
        <v>15</v>
      </c>
      <c r="F10" s="369" t="s">
        <v>16</v>
      </c>
      <c r="G10" s="369" t="s">
        <v>17</v>
      </c>
      <c r="H10" s="370" t="s">
        <v>18</v>
      </c>
      <c r="I10" s="370" t="s">
        <v>19</v>
      </c>
      <c r="J10" s="370" t="s">
        <v>20</v>
      </c>
      <c r="K10" s="370" t="s">
        <v>21</v>
      </c>
      <c r="L10" s="370" t="s">
        <v>22</v>
      </c>
      <c r="M10" s="370" t="s">
        <v>23</v>
      </c>
      <c r="N10" s="370" t="s">
        <v>24</v>
      </c>
      <c r="O10" s="370" t="s">
        <v>25</v>
      </c>
      <c r="P10" s="370" t="s">
        <v>26</v>
      </c>
      <c r="Q10" s="370" t="s">
        <v>27</v>
      </c>
      <c r="R10" s="370" t="s">
        <v>28</v>
      </c>
      <c r="S10" s="371" t="s">
        <v>29</v>
      </c>
      <c r="T10" s="921"/>
      <c r="U10" s="460" t="s">
        <v>30</v>
      </c>
      <c r="V10" s="371" t="s">
        <v>31</v>
      </c>
      <c r="W10" s="461" t="s">
        <v>32</v>
      </c>
      <c r="X10" s="372" t="s">
        <v>33</v>
      </c>
      <c r="Y10" s="369" t="s">
        <v>34</v>
      </c>
      <c r="Z10" s="371" t="s">
        <v>35</v>
      </c>
      <c r="AA10" s="372" t="s">
        <v>32</v>
      </c>
      <c r="AB10" s="372" t="s">
        <v>33</v>
      </c>
      <c r="AC10" s="369" t="s">
        <v>34</v>
      </c>
      <c r="AD10" s="371" t="s">
        <v>36</v>
      </c>
      <c r="AE10" s="368" t="s">
        <v>37</v>
      </c>
      <c r="AF10" s="371" t="s">
        <v>38</v>
      </c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BE10" s="3"/>
      <c r="BF10" s="3"/>
      <c r="CA10" s="4"/>
      <c r="CB10" s="4"/>
      <c r="CC10" s="4"/>
      <c r="CD10" s="4"/>
      <c r="CE10" s="4"/>
      <c r="CF10" s="4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6"/>
      <c r="CT10" s="6"/>
      <c r="CU10" s="6"/>
      <c r="CV10" s="6"/>
      <c r="CW10" s="6"/>
      <c r="CX10" s="6"/>
      <c r="CY10" s="6"/>
      <c r="CZ10" s="6"/>
      <c r="DA10" s="7"/>
      <c r="DB10" s="7"/>
      <c r="DC10" s="7"/>
      <c r="DD10" s="7"/>
      <c r="DE10" s="7"/>
      <c r="DF10" s="8"/>
      <c r="DG10" s="8"/>
      <c r="DH10" s="8"/>
      <c r="DI10" s="8"/>
      <c r="DJ10" s="8"/>
      <c r="DK10" s="8"/>
      <c r="DL10" s="8"/>
    </row>
    <row r="11" spans="1:116" s="2" customFormat="1" x14ac:dyDescent="0.25">
      <c r="A11" s="25" t="s">
        <v>39</v>
      </c>
      <c r="B11" s="26">
        <f>SUM(C11:S11)</f>
        <v>544</v>
      </c>
      <c r="C11" s="373">
        <v>292</v>
      </c>
      <c r="D11" s="374">
        <v>124</v>
      </c>
      <c r="E11" s="374">
        <v>110</v>
      </c>
      <c r="F11" s="374">
        <v>18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6">
        <v>0</v>
      </c>
      <c r="T11" s="28">
        <v>544</v>
      </c>
      <c r="U11" s="29">
        <v>255</v>
      </c>
      <c r="V11" s="30">
        <v>289</v>
      </c>
      <c r="W11" s="25">
        <f>SUM(X11+Y11+Z11)</f>
        <v>201</v>
      </c>
      <c r="X11" s="29">
        <v>26</v>
      </c>
      <c r="Y11" s="31">
        <v>175</v>
      </c>
      <c r="Z11" s="30">
        <v>0</v>
      </c>
      <c r="AA11" s="232">
        <f>SUM(AB11+AC11+AD11)</f>
        <v>5</v>
      </c>
      <c r="AB11" s="29">
        <v>0</v>
      </c>
      <c r="AC11" s="31">
        <v>5</v>
      </c>
      <c r="AD11" s="30">
        <v>0</v>
      </c>
      <c r="AE11" s="33"/>
      <c r="AF11" s="34"/>
      <c r="AG11" s="35" t="str">
        <f>CA11&amp;CB11&amp;CC11&amp;CD11&amp;CE11</f>
        <v/>
      </c>
      <c r="AH11" s="36"/>
      <c r="AI11" s="36"/>
      <c r="AJ11" s="36"/>
      <c r="AK11" s="36"/>
      <c r="AL11" s="36"/>
      <c r="AM11" s="36"/>
      <c r="AN11" s="36"/>
      <c r="AO11" s="16"/>
      <c r="AP11" s="16"/>
      <c r="AQ11" s="16"/>
      <c r="AR11" s="16"/>
      <c r="AS11" s="16"/>
      <c r="BE11" s="3"/>
      <c r="BF11" s="3"/>
      <c r="CA11" s="37" t="str">
        <f t="shared" ref="CA11:CA70" si="0">IF(DA11=1,"* El número de consultas según sexo NO DEBE ser diferente al Total. ","")</f>
        <v/>
      </c>
      <c r="CB11" s="37" t="str">
        <f t="shared" ref="CB11:CB70" si="1">IF(DB11=1,"* No olvide digitar la columna Beneficiarios (Digite CEROS si no tiene). ","")</f>
        <v/>
      </c>
      <c r="CC11" s="37" t="str">
        <f t="shared" ref="CC11:CC70" si="2">IF(DC11=1,"* El número de Beneficiarios NO DEBE ser mayor que el Total. ","")</f>
        <v/>
      </c>
      <c r="CD11" s="37" t="str">
        <f t="shared" ref="CD11:CD70" si="3">IF(DD11=1,"* El total de Consultas Nuevas NO DEBE ser MAYOR que el total de las Consultas Médicas. ","")</f>
        <v/>
      </c>
      <c r="CE11" s="37" t="str">
        <f t="shared" ref="CE11:CE70" si="4">IF(DE11=1,"* No olvide registrar datos en Pertinencia (Digite CEROS si no tiene). ","")</f>
        <v/>
      </c>
      <c r="CF11" s="37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6"/>
      <c r="CT11" s="6"/>
      <c r="CU11" s="6"/>
      <c r="CV11" s="6"/>
      <c r="CW11" s="6"/>
      <c r="CX11" s="6"/>
      <c r="CY11" s="6"/>
      <c r="CZ11" s="6"/>
      <c r="DA11" s="8">
        <f t="shared" ref="DA11:DA70" si="5">IF(B11&lt;&gt;(U11+V11),1,0)</f>
        <v>0</v>
      </c>
      <c r="DB11" s="8">
        <f t="shared" ref="DB11:DB70" si="6">IF(AND(B11&lt;&gt;0,T11=""),1,0)</f>
        <v>0</v>
      </c>
      <c r="DC11" s="8">
        <f t="shared" ref="DC11:DC70" si="7">IF(B11&lt;(T11),1,0)</f>
        <v>0</v>
      </c>
      <c r="DD11" s="8">
        <f t="shared" ref="DD11:DD70" si="8">IF(B11&lt;(W11+AA11),1,0)</f>
        <v>0</v>
      </c>
      <c r="DE11" s="8"/>
      <c r="DF11" s="8"/>
      <c r="DG11" s="8"/>
      <c r="DH11" s="8"/>
      <c r="DI11" s="8"/>
      <c r="DJ11" s="8"/>
      <c r="DK11" s="8"/>
      <c r="DL11" s="8"/>
    </row>
    <row r="12" spans="1:116" s="2" customFormat="1" x14ac:dyDescent="0.25">
      <c r="A12" s="38" t="s">
        <v>40</v>
      </c>
      <c r="B12" s="26">
        <f t="shared" ref="B12:B70" si="9">SUM(C12:S12)</f>
        <v>1423</v>
      </c>
      <c r="C12" s="39">
        <v>0</v>
      </c>
      <c r="D12" s="40">
        <v>0</v>
      </c>
      <c r="E12" s="40">
        <v>0</v>
      </c>
      <c r="F12" s="40">
        <v>19</v>
      </c>
      <c r="G12" s="40">
        <v>51</v>
      </c>
      <c r="H12" s="40">
        <v>66</v>
      </c>
      <c r="I12" s="40">
        <v>93</v>
      </c>
      <c r="J12" s="40">
        <v>74</v>
      </c>
      <c r="K12" s="40">
        <v>93</v>
      </c>
      <c r="L12" s="40">
        <v>87</v>
      </c>
      <c r="M12" s="40">
        <v>89</v>
      </c>
      <c r="N12" s="40">
        <v>127</v>
      </c>
      <c r="O12" s="40">
        <v>158</v>
      </c>
      <c r="P12" s="40">
        <v>150</v>
      </c>
      <c r="Q12" s="40">
        <v>138</v>
      </c>
      <c r="R12" s="40">
        <v>132</v>
      </c>
      <c r="S12" s="34">
        <v>146</v>
      </c>
      <c r="T12" s="41">
        <v>1423</v>
      </c>
      <c r="U12" s="39">
        <v>521</v>
      </c>
      <c r="V12" s="34">
        <v>902</v>
      </c>
      <c r="W12" s="38">
        <f t="shared" ref="W12:W36" si="10">SUM(X12+Y12+Z12)</f>
        <v>0</v>
      </c>
      <c r="X12" s="39">
        <v>0</v>
      </c>
      <c r="Y12" s="40">
        <v>0</v>
      </c>
      <c r="Z12" s="34">
        <v>0</v>
      </c>
      <c r="AA12" s="232">
        <f t="shared" ref="AA12:AA37" si="11">SUM(AB12+AC12+AD12)</f>
        <v>553</v>
      </c>
      <c r="AB12" s="39">
        <v>86</v>
      </c>
      <c r="AC12" s="42">
        <v>467</v>
      </c>
      <c r="AD12" s="34">
        <v>0</v>
      </c>
      <c r="AE12" s="33">
        <v>0</v>
      </c>
      <c r="AF12" s="34">
        <v>366</v>
      </c>
      <c r="AG12" s="35" t="str">
        <f t="shared" ref="AG12:AG70" si="12">CA12&amp;CB12&amp;CC12&amp;CD12&amp;CE12</f>
        <v/>
      </c>
      <c r="AH12" s="36"/>
      <c r="AI12" s="36"/>
      <c r="AJ12" s="36"/>
      <c r="AK12" s="36"/>
      <c r="AL12" s="36"/>
      <c r="AM12" s="36"/>
      <c r="AN12" s="36"/>
      <c r="AO12" s="16"/>
      <c r="AP12" s="16"/>
      <c r="AQ12" s="16"/>
      <c r="AR12" s="16"/>
      <c r="AS12" s="16"/>
      <c r="BE12" s="3"/>
      <c r="BF12" s="3"/>
      <c r="CA12" s="37" t="str">
        <f t="shared" si="0"/>
        <v/>
      </c>
      <c r="CB12" s="37" t="str">
        <f t="shared" si="1"/>
        <v/>
      </c>
      <c r="CC12" s="37" t="str">
        <f t="shared" si="2"/>
        <v/>
      </c>
      <c r="CD12" s="37" t="str">
        <f t="shared" si="3"/>
        <v/>
      </c>
      <c r="CE12" s="37" t="str">
        <f t="shared" si="4"/>
        <v/>
      </c>
      <c r="CF12" s="37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6"/>
      <c r="CT12" s="6"/>
      <c r="CU12" s="6"/>
      <c r="CV12" s="6"/>
      <c r="CW12" s="6"/>
      <c r="CX12" s="6"/>
      <c r="CY12" s="6"/>
      <c r="CZ12" s="6"/>
      <c r="DA12" s="8">
        <f t="shared" si="5"/>
        <v>0</v>
      </c>
      <c r="DB12" s="8">
        <f t="shared" si="6"/>
        <v>0</v>
      </c>
      <c r="DC12" s="8">
        <f t="shared" si="7"/>
        <v>0</v>
      </c>
      <c r="DD12" s="8">
        <f t="shared" si="8"/>
        <v>0</v>
      </c>
      <c r="DE12" s="8"/>
      <c r="DF12" s="8"/>
      <c r="DG12" s="8"/>
      <c r="DH12" s="8"/>
      <c r="DI12" s="8"/>
      <c r="DJ12" s="8"/>
      <c r="DK12" s="8"/>
      <c r="DL12" s="8"/>
    </row>
    <row r="13" spans="1:116" s="2" customFormat="1" x14ac:dyDescent="0.25">
      <c r="A13" s="38" t="s">
        <v>41</v>
      </c>
      <c r="B13" s="26">
        <f>SUM(C13)</f>
        <v>0</v>
      </c>
      <c r="C13" s="39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1"/>
      <c r="U13" s="39"/>
      <c r="V13" s="34"/>
      <c r="W13" s="38">
        <f t="shared" si="10"/>
        <v>0</v>
      </c>
      <c r="X13" s="39">
        <v>0</v>
      </c>
      <c r="Y13" s="40">
        <v>0</v>
      </c>
      <c r="Z13" s="34">
        <v>0</v>
      </c>
      <c r="AA13" s="232">
        <f t="shared" si="11"/>
        <v>0</v>
      </c>
      <c r="AB13" s="39">
        <v>0</v>
      </c>
      <c r="AC13" s="42">
        <v>0</v>
      </c>
      <c r="AD13" s="34">
        <v>0</v>
      </c>
      <c r="AE13" s="33"/>
      <c r="AF13" s="34"/>
      <c r="AG13" s="35" t="str">
        <f t="shared" si="12"/>
        <v/>
      </c>
      <c r="AH13" s="36"/>
      <c r="AI13" s="36"/>
      <c r="AJ13" s="36"/>
      <c r="AK13" s="36"/>
      <c r="AL13" s="36"/>
      <c r="AM13" s="36"/>
      <c r="AN13" s="36"/>
      <c r="AO13" s="16"/>
      <c r="AP13" s="16"/>
      <c r="AQ13" s="16"/>
      <c r="AR13" s="16"/>
      <c r="AS13" s="16"/>
      <c r="BE13" s="3"/>
      <c r="BF13" s="3"/>
      <c r="CA13" s="37" t="str">
        <f t="shared" si="0"/>
        <v/>
      </c>
      <c r="CB13" s="37" t="str">
        <f t="shared" si="1"/>
        <v/>
      </c>
      <c r="CC13" s="37" t="str">
        <f t="shared" si="2"/>
        <v/>
      </c>
      <c r="CD13" s="37" t="str">
        <f>IF(DD13=1,"* El total de Consultas Nuevas NO DEBE ser MAYOR que el total de las Consultas Médicas. ","")</f>
        <v/>
      </c>
      <c r="CE13" s="37" t="str">
        <f t="shared" si="4"/>
        <v/>
      </c>
      <c r="CF13" s="37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6"/>
      <c r="CT13" s="6"/>
      <c r="CU13" s="6"/>
      <c r="CV13" s="6"/>
      <c r="CW13" s="6"/>
      <c r="CX13" s="6"/>
      <c r="CY13" s="6"/>
      <c r="CZ13" s="6"/>
      <c r="DA13" s="8">
        <f t="shared" si="5"/>
        <v>0</v>
      </c>
      <c r="DB13" s="8">
        <f t="shared" si="6"/>
        <v>0</v>
      </c>
      <c r="DC13" s="8">
        <f t="shared" si="7"/>
        <v>0</v>
      </c>
      <c r="DD13" s="8">
        <f t="shared" si="8"/>
        <v>0</v>
      </c>
      <c r="DE13" s="8"/>
      <c r="DF13" s="8"/>
      <c r="DG13" s="8"/>
      <c r="DH13" s="8"/>
      <c r="DI13" s="8"/>
      <c r="DJ13" s="8"/>
      <c r="DK13" s="8"/>
      <c r="DL13" s="8"/>
    </row>
    <row r="14" spans="1:116" s="2" customFormat="1" x14ac:dyDescent="0.25">
      <c r="A14" s="38" t="s">
        <v>42</v>
      </c>
      <c r="B14" s="26">
        <f t="shared" si="9"/>
        <v>55</v>
      </c>
      <c r="C14" s="39">
        <v>31</v>
      </c>
      <c r="D14" s="40">
        <v>14</v>
      </c>
      <c r="E14" s="40">
        <v>9</v>
      </c>
      <c r="F14" s="40">
        <v>1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34">
        <v>0</v>
      </c>
      <c r="T14" s="41">
        <v>55</v>
      </c>
      <c r="U14" s="39">
        <v>34</v>
      </c>
      <c r="V14" s="34">
        <v>21</v>
      </c>
      <c r="W14" s="38">
        <f t="shared" si="10"/>
        <v>9</v>
      </c>
      <c r="X14" s="39">
        <v>3</v>
      </c>
      <c r="Y14" s="40">
        <v>6</v>
      </c>
      <c r="Z14" s="34">
        <v>0</v>
      </c>
      <c r="AA14" s="232">
        <f t="shared" si="11"/>
        <v>0</v>
      </c>
      <c r="AB14" s="39">
        <v>0</v>
      </c>
      <c r="AC14" s="42">
        <v>0</v>
      </c>
      <c r="AD14" s="34">
        <v>0</v>
      </c>
      <c r="AE14" s="33"/>
      <c r="AF14" s="34"/>
      <c r="AG14" s="35" t="str">
        <f t="shared" si="12"/>
        <v/>
      </c>
      <c r="AH14" s="36"/>
      <c r="AI14" s="36"/>
      <c r="AJ14" s="36"/>
      <c r="AK14" s="36"/>
      <c r="AL14" s="36"/>
      <c r="AM14" s="36"/>
      <c r="AN14" s="36"/>
      <c r="AO14" s="16"/>
      <c r="AP14" s="16"/>
      <c r="AQ14" s="16"/>
      <c r="AR14" s="16"/>
      <c r="AS14" s="16"/>
      <c r="BE14" s="3"/>
      <c r="BF14" s="3"/>
      <c r="CA14" s="37" t="str">
        <f t="shared" si="0"/>
        <v/>
      </c>
      <c r="CB14" s="37" t="str">
        <f t="shared" si="1"/>
        <v/>
      </c>
      <c r="CC14" s="37" t="str">
        <f t="shared" si="2"/>
        <v/>
      </c>
      <c r="CD14" s="37" t="str">
        <f t="shared" si="3"/>
        <v/>
      </c>
      <c r="CE14" s="37" t="str">
        <f t="shared" si="4"/>
        <v/>
      </c>
      <c r="CF14" s="37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6"/>
      <c r="CT14" s="6"/>
      <c r="CU14" s="6"/>
      <c r="CV14" s="6"/>
      <c r="CW14" s="6"/>
      <c r="CX14" s="6"/>
      <c r="CY14" s="6"/>
      <c r="CZ14" s="6"/>
      <c r="DA14" s="8">
        <f t="shared" si="5"/>
        <v>0</v>
      </c>
      <c r="DB14" s="8">
        <f t="shared" si="6"/>
        <v>0</v>
      </c>
      <c r="DC14" s="8">
        <f t="shared" si="7"/>
        <v>0</v>
      </c>
      <c r="DD14" s="8">
        <f t="shared" si="8"/>
        <v>0</v>
      </c>
      <c r="DE14" s="8"/>
      <c r="DF14" s="8"/>
      <c r="DG14" s="8"/>
      <c r="DH14" s="8"/>
      <c r="DI14" s="8"/>
      <c r="DJ14" s="8"/>
      <c r="DK14" s="8"/>
      <c r="DL14" s="8"/>
    </row>
    <row r="15" spans="1:116" s="2" customFormat="1" x14ac:dyDescent="0.25">
      <c r="A15" s="38" t="s">
        <v>43</v>
      </c>
      <c r="B15" s="26">
        <f t="shared" si="9"/>
        <v>65</v>
      </c>
      <c r="C15" s="39">
        <v>0</v>
      </c>
      <c r="D15" s="40">
        <v>0</v>
      </c>
      <c r="E15" s="40">
        <v>0</v>
      </c>
      <c r="F15" s="40">
        <v>2</v>
      </c>
      <c r="G15" s="40">
        <v>1</v>
      </c>
      <c r="H15" s="40">
        <v>2</v>
      </c>
      <c r="I15" s="40">
        <v>0</v>
      </c>
      <c r="J15" s="40">
        <v>1</v>
      </c>
      <c r="K15" s="40">
        <v>2</v>
      </c>
      <c r="L15" s="40">
        <v>4</v>
      </c>
      <c r="M15" s="40">
        <v>3</v>
      </c>
      <c r="N15" s="40">
        <v>6</v>
      </c>
      <c r="O15" s="40">
        <v>6</v>
      </c>
      <c r="P15" s="40">
        <v>9</v>
      </c>
      <c r="Q15" s="40">
        <v>10</v>
      </c>
      <c r="R15" s="40">
        <v>5</v>
      </c>
      <c r="S15" s="34">
        <v>14</v>
      </c>
      <c r="T15" s="41">
        <v>65</v>
      </c>
      <c r="U15" s="39">
        <v>32</v>
      </c>
      <c r="V15" s="34">
        <v>33</v>
      </c>
      <c r="W15" s="38">
        <f t="shared" si="10"/>
        <v>0</v>
      </c>
      <c r="X15" s="39">
        <v>0</v>
      </c>
      <c r="Y15" s="40">
        <v>0</v>
      </c>
      <c r="Z15" s="34">
        <v>0</v>
      </c>
      <c r="AA15" s="45">
        <f t="shared" si="11"/>
        <v>25</v>
      </c>
      <c r="AB15" s="39">
        <v>12</v>
      </c>
      <c r="AC15" s="42">
        <v>13</v>
      </c>
      <c r="AD15" s="34">
        <v>0</v>
      </c>
      <c r="AE15" s="33"/>
      <c r="AF15" s="34"/>
      <c r="AG15" s="35" t="str">
        <f t="shared" si="12"/>
        <v/>
      </c>
      <c r="AH15" s="36"/>
      <c r="AI15" s="36"/>
      <c r="AJ15" s="36"/>
      <c r="AK15" s="36"/>
      <c r="AL15" s="36"/>
      <c r="AM15" s="36"/>
      <c r="AN15" s="36"/>
      <c r="AO15" s="16"/>
      <c r="AP15" s="16"/>
      <c r="AQ15" s="16"/>
      <c r="AR15" s="16"/>
      <c r="AS15" s="16"/>
      <c r="BE15" s="3"/>
      <c r="BF15" s="3"/>
      <c r="CA15" s="37" t="str">
        <f t="shared" si="0"/>
        <v/>
      </c>
      <c r="CB15" s="37" t="str">
        <f t="shared" si="1"/>
        <v/>
      </c>
      <c r="CC15" s="37" t="str">
        <f t="shared" si="2"/>
        <v/>
      </c>
      <c r="CD15" s="37" t="str">
        <f t="shared" si="3"/>
        <v/>
      </c>
      <c r="CE15" s="37" t="str">
        <f t="shared" si="4"/>
        <v/>
      </c>
      <c r="CF15" s="37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6"/>
      <c r="CT15" s="6"/>
      <c r="CU15" s="6"/>
      <c r="CV15" s="6"/>
      <c r="CW15" s="6"/>
      <c r="CX15" s="6"/>
      <c r="CY15" s="6"/>
      <c r="CZ15" s="6"/>
      <c r="DA15" s="8">
        <f t="shared" si="5"/>
        <v>0</v>
      </c>
      <c r="DB15" s="8">
        <f t="shared" si="6"/>
        <v>0</v>
      </c>
      <c r="DC15" s="8">
        <f t="shared" si="7"/>
        <v>0</v>
      </c>
      <c r="DD15" s="8">
        <f t="shared" si="8"/>
        <v>0</v>
      </c>
      <c r="DE15" s="8"/>
      <c r="DF15" s="8"/>
      <c r="DG15" s="8"/>
      <c r="DH15" s="8"/>
      <c r="DI15" s="8"/>
      <c r="DJ15" s="8"/>
      <c r="DK15" s="8"/>
      <c r="DL15" s="8"/>
    </row>
    <row r="16" spans="1:116" s="2" customFormat="1" x14ac:dyDescent="0.25">
      <c r="A16" s="38" t="s">
        <v>44</v>
      </c>
      <c r="B16" s="26">
        <f t="shared" si="9"/>
        <v>77</v>
      </c>
      <c r="C16" s="39">
        <v>52</v>
      </c>
      <c r="D16" s="40">
        <v>13</v>
      </c>
      <c r="E16" s="40">
        <v>8</v>
      </c>
      <c r="F16" s="40">
        <v>4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34">
        <v>0</v>
      </c>
      <c r="T16" s="41">
        <v>77</v>
      </c>
      <c r="U16" s="39">
        <v>39</v>
      </c>
      <c r="V16" s="34">
        <v>38</v>
      </c>
      <c r="W16" s="38">
        <f t="shared" si="10"/>
        <v>33</v>
      </c>
      <c r="X16" s="39">
        <v>10</v>
      </c>
      <c r="Y16" s="40">
        <v>23</v>
      </c>
      <c r="Z16" s="34">
        <v>0</v>
      </c>
      <c r="AA16" s="45">
        <f t="shared" si="11"/>
        <v>1</v>
      </c>
      <c r="AB16" s="39">
        <v>0</v>
      </c>
      <c r="AC16" s="42">
        <v>1</v>
      </c>
      <c r="AD16" s="34">
        <v>0</v>
      </c>
      <c r="AE16" s="33"/>
      <c r="AF16" s="34"/>
      <c r="AG16" s="35" t="str">
        <f t="shared" si="12"/>
        <v/>
      </c>
      <c r="AH16" s="36"/>
      <c r="AI16" s="36"/>
      <c r="AJ16" s="36"/>
      <c r="AK16" s="36"/>
      <c r="AL16" s="36"/>
      <c r="AM16" s="36"/>
      <c r="AN16" s="36"/>
      <c r="AO16" s="16"/>
      <c r="AP16" s="16"/>
      <c r="AQ16" s="16"/>
      <c r="AR16" s="16"/>
      <c r="AS16" s="16"/>
      <c r="BE16" s="3"/>
      <c r="BF16" s="3"/>
      <c r="CA16" s="37" t="str">
        <f t="shared" si="0"/>
        <v/>
      </c>
      <c r="CB16" s="37" t="str">
        <f t="shared" si="1"/>
        <v/>
      </c>
      <c r="CC16" s="37" t="str">
        <f t="shared" si="2"/>
        <v/>
      </c>
      <c r="CD16" s="37" t="str">
        <f t="shared" si="3"/>
        <v/>
      </c>
      <c r="CE16" s="37" t="str">
        <f t="shared" si="4"/>
        <v/>
      </c>
      <c r="CF16" s="37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6"/>
      <c r="CT16" s="6"/>
      <c r="CU16" s="6"/>
      <c r="CV16" s="6"/>
      <c r="CW16" s="6"/>
      <c r="CX16" s="6"/>
      <c r="CY16" s="6"/>
      <c r="CZ16" s="6"/>
      <c r="DA16" s="8">
        <f t="shared" si="5"/>
        <v>0</v>
      </c>
      <c r="DB16" s="8">
        <f t="shared" si="6"/>
        <v>0</v>
      </c>
      <c r="DC16" s="8">
        <f t="shared" si="7"/>
        <v>0</v>
      </c>
      <c r="DD16" s="8">
        <f t="shared" si="8"/>
        <v>0</v>
      </c>
      <c r="DE16" s="8"/>
      <c r="DF16" s="8"/>
      <c r="DG16" s="8"/>
      <c r="DH16" s="8"/>
      <c r="DI16" s="8"/>
      <c r="DJ16" s="8"/>
      <c r="DK16" s="8"/>
      <c r="DL16" s="8"/>
    </row>
    <row r="17" spans="1:116" s="2" customFormat="1" x14ac:dyDescent="0.25">
      <c r="A17" s="38" t="s">
        <v>45</v>
      </c>
      <c r="B17" s="26">
        <f t="shared" si="9"/>
        <v>425</v>
      </c>
      <c r="C17" s="39"/>
      <c r="D17" s="40"/>
      <c r="E17" s="40"/>
      <c r="F17" s="40">
        <v>4</v>
      </c>
      <c r="G17" s="40">
        <v>2</v>
      </c>
      <c r="H17" s="40">
        <v>2</v>
      </c>
      <c r="I17" s="40"/>
      <c r="J17" s="40">
        <v>5</v>
      </c>
      <c r="K17" s="40">
        <v>12</v>
      </c>
      <c r="L17" s="40">
        <v>10</v>
      </c>
      <c r="M17" s="40">
        <v>24</v>
      </c>
      <c r="N17" s="40">
        <v>46</v>
      </c>
      <c r="O17" s="40">
        <v>59</v>
      </c>
      <c r="P17" s="40">
        <v>68</v>
      </c>
      <c r="Q17" s="40">
        <v>64</v>
      </c>
      <c r="R17" s="40">
        <v>67</v>
      </c>
      <c r="S17" s="34">
        <v>62</v>
      </c>
      <c r="T17" s="41">
        <v>425</v>
      </c>
      <c r="U17" s="39">
        <v>233</v>
      </c>
      <c r="V17" s="34">
        <v>192</v>
      </c>
      <c r="W17" s="38">
        <f t="shared" si="10"/>
        <v>0</v>
      </c>
      <c r="X17" s="39">
        <v>0</v>
      </c>
      <c r="Y17" s="40">
        <v>0</v>
      </c>
      <c r="Z17" s="34">
        <v>0</v>
      </c>
      <c r="AA17" s="45">
        <f t="shared" si="11"/>
        <v>77</v>
      </c>
      <c r="AB17" s="39">
        <v>33</v>
      </c>
      <c r="AC17" s="42">
        <v>44</v>
      </c>
      <c r="AD17" s="34">
        <v>0</v>
      </c>
      <c r="AE17" s="33"/>
      <c r="AF17" s="34"/>
      <c r="AG17" s="35" t="str">
        <f t="shared" si="12"/>
        <v/>
      </c>
      <c r="AH17" s="36"/>
      <c r="AI17" s="36"/>
      <c r="AJ17" s="36"/>
      <c r="AK17" s="36"/>
      <c r="AL17" s="36"/>
      <c r="AM17" s="36"/>
      <c r="AN17" s="36"/>
      <c r="AO17" s="16"/>
      <c r="AP17" s="16"/>
      <c r="AQ17" s="16"/>
      <c r="AR17" s="16"/>
      <c r="AS17" s="16"/>
      <c r="BE17" s="3"/>
      <c r="BF17" s="3"/>
      <c r="CA17" s="37" t="str">
        <f t="shared" si="0"/>
        <v/>
      </c>
      <c r="CB17" s="37" t="str">
        <f t="shared" si="1"/>
        <v/>
      </c>
      <c r="CC17" s="37" t="str">
        <f t="shared" si="2"/>
        <v/>
      </c>
      <c r="CD17" s="37" t="str">
        <f t="shared" si="3"/>
        <v/>
      </c>
      <c r="CE17" s="37" t="str">
        <f t="shared" si="4"/>
        <v/>
      </c>
      <c r="CF17" s="37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6"/>
      <c r="CT17" s="6"/>
      <c r="CU17" s="6"/>
      <c r="CV17" s="6"/>
      <c r="CW17" s="6"/>
      <c r="CX17" s="6"/>
      <c r="CY17" s="6"/>
      <c r="CZ17" s="6"/>
      <c r="DA17" s="8">
        <f t="shared" si="5"/>
        <v>0</v>
      </c>
      <c r="DB17" s="8">
        <f t="shared" si="6"/>
        <v>0</v>
      </c>
      <c r="DC17" s="8">
        <f t="shared" si="7"/>
        <v>0</v>
      </c>
      <c r="DD17" s="8">
        <f t="shared" si="8"/>
        <v>0</v>
      </c>
      <c r="DE17" s="8"/>
      <c r="DF17" s="8"/>
      <c r="DG17" s="8"/>
      <c r="DH17" s="8"/>
      <c r="DI17" s="8"/>
      <c r="DJ17" s="8"/>
      <c r="DK17" s="8"/>
      <c r="DL17" s="8"/>
    </row>
    <row r="18" spans="1:116" s="2" customFormat="1" x14ac:dyDescent="0.25">
      <c r="A18" s="38" t="s">
        <v>46</v>
      </c>
      <c r="B18" s="26">
        <f t="shared" si="9"/>
        <v>0</v>
      </c>
      <c r="C18" s="39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34">
        <v>0</v>
      </c>
      <c r="T18" s="41">
        <v>0</v>
      </c>
      <c r="U18" s="39">
        <v>0</v>
      </c>
      <c r="V18" s="34">
        <v>0</v>
      </c>
      <c r="W18" s="38">
        <f t="shared" si="10"/>
        <v>0</v>
      </c>
      <c r="X18" s="39">
        <v>0</v>
      </c>
      <c r="Y18" s="40">
        <v>0</v>
      </c>
      <c r="Z18" s="34">
        <v>0</v>
      </c>
      <c r="AA18" s="45">
        <f t="shared" si="11"/>
        <v>0</v>
      </c>
      <c r="AB18" s="39">
        <v>0</v>
      </c>
      <c r="AC18" s="42">
        <v>0</v>
      </c>
      <c r="AD18" s="34">
        <v>0</v>
      </c>
      <c r="AE18" s="33"/>
      <c r="AF18" s="34"/>
      <c r="AG18" s="35" t="str">
        <f t="shared" si="12"/>
        <v/>
      </c>
      <c r="AH18" s="36"/>
      <c r="AI18" s="36"/>
      <c r="AJ18" s="36"/>
      <c r="AK18" s="36"/>
      <c r="AL18" s="36"/>
      <c r="AM18" s="36"/>
      <c r="AN18" s="36"/>
      <c r="AO18" s="16"/>
      <c r="AP18" s="16"/>
      <c r="AQ18" s="16"/>
      <c r="AR18" s="16"/>
      <c r="AS18" s="16"/>
      <c r="BE18" s="3"/>
      <c r="BF18" s="3"/>
      <c r="CA18" s="37" t="str">
        <f t="shared" si="0"/>
        <v/>
      </c>
      <c r="CB18" s="37" t="str">
        <f t="shared" si="1"/>
        <v/>
      </c>
      <c r="CC18" s="37" t="str">
        <f t="shared" si="2"/>
        <v/>
      </c>
      <c r="CD18" s="37" t="str">
        <f t="shared" si="3"/>
        <v/>
      </c>
      <c r="CE18" s="37" t="str">
        <f t="shared" si="4"/>
        <v/>
      </c>
      <c r="CF18" s="37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6"/>
      <c r="CT18" s="6"/>
      <c r="CU18" s="6"/>
      <c r="CV18" s="6"/>
      <c r="CW18" s="6"/>
      <c r="CX18" s="6"/>
      <c r="CY18" s="6"/>
      <c r="CZ18" s="6"/>
      <c r="DA18" s="8">
        <f t="shared" si="5"/>
        <v>0</v>
      </c>
      <c r="DB18" s="8">
        <f t="shared" si="6"/>
        <v>0</v>
      </c>
      <c r="DC18" s="8">
        <f t="shared" si="7"/>
        <v>0</v>
      </c>
      <c r="DD18" s="8">
        <f t="shared" si="8"/>
        <v>0</v>
      </c>
      <c r="DE18" s="8"/>
      <c r="DF18" s="8"/>
      <c r="DG18" s="8"/>
      <c r="DH18" s="8"/>
      <c r="DI18" s="8"/>
      <c r="DJ18" s="8"/>
      <c r="DK18" s="8"/>
      <c r="DL18" s="8"/>
    </row>
    <row r="19" spans="1:116" s="2" customFormat="1" x14ac:dyDescent="0.25">
      <c r="A19" s="38" t="s">
        <v>47</v>
      </c>
      <c r="B19" s="26">
        <f t="shared" si="9"/>
        <v>145</v>
      </c>
      <c r="C19" s="39">
        <v>0</v>
      </c>
      <c r="D19" s="40">
        <v>0</v>
      </c>
      <c r="E19" s="40">
        <v>0</v>
      </c>
      <c r="F19" s="40">
        <v>7</v>
      </c>
      <c r="G19" s="40">
        <v>6</v>
      </c>
      <c r="H19" s="40">
        <v>13</v>
      </c>
      <c r="I19" s="40">
        <v>7</v>
      </c>
      <c r="J19" s="40">
        <v>6</v>
      </c>
      <c r="K19" s="40">
        <v>16</v>
      </c>
      <c r="L19" s="40">
        <v>20</v>
      </c>
      <c r="M19" s="40">
        <v>12</v>
      </c>
      <c r="N19" s="40">
        <v>15</v>
      </c>
      <c r="O19" s="40">
        <v>11</v>
      </c>
      <c r="P19" s="40">
        <v>7</v>
      </c>
      <c r="Q19" s="40">
        <v>11</v>
      </c>
      <c r="R19" s="40">
        <v>8</v>
      </c>
      <c r="S19" s="34">
        <v>6</v>
      </c>
      <c r="T19" s="41">
        <v>145</v>
      </c>
      <c r="U19" s="39">
        <v>22</v>
      </c>
      <c r="V19" s="34">
        <v>123</v>
      </c>
      <c r="W19" s="38">
        <f t="shared" si="10"/>
        <v>0</v>
      </c>
      <c r="X19" s="39">
        <v>0</v>
      </c>
      <c r="Y19" s="40">
        <v>0</v>
      </c>
      <c r="Z19" s="34">
        <v>0</v>
      </c>
      <c r="AA19" s="45">
        <f t="shared" si="11"/>
        <v>54</v>
      </c>
      <c r="AB19" s="39">
        <v>10</v>
      </c>
      <c r="AC19" s="42">
        <v>44</v>
      </c>
      <c r="AD19" s="34">
        <v>0</v>
      </c>
      <c r="AE19" s="33"/>
      <c r="AF19" s="34"/>
      <c r="AG19" s="35" t="str">
        <f t="shared" si="12"/>
        <v/>
      </c>
      <c r="AH19" s="36"/>
      <c r="AI19" s="36"/>
      <c r="AJ19" s="36"/>
      <c r="AK19" s="36"/>
      <c r="AL19" s="36"/>
      <c r="AM19" s="36"/>
      <c r="AN19" s="36"/>
      <c r="AO19" s="16"/>
      <c r="AP19" s="16"/>
      <c r="AQ19" s="16"/>
      <c r="AR19" s="16"/>
      <c r="AS19" s="16"/>
      <c r="BE19" s="3"/>
      <c r="BF19" s="3"/>
      <c r="CA19" s="37" t="str">
        <f t="shared" si="0"/>
        <v/>
      </c>
      <c r="CB19" s="37" t="str">
        <f t="shared" si="1"/>
        <v/>
      </c>
      <c r="CC19" s="37" t="str">
        <f t="shared" si="2"/>
        <v/>
      </c>
      <c r="CD19" s="37" t="str">
        <f t="shared" si="3"/>
        <v/>
      </c>
      <c r="CE19" s="37" t="str">
        <f t="shared" si="4"/>
        <v/>
      </c>
      <c r="CF19" s="37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6"/>
      <c r="CT19" s="6"/>
      <c r="CU19" s="6"/>
      <c r="CV19" s="6"/>
      <c r="CW19" s="6"/>
      <c r="CX19" s="6"/>
      <c r="CY19" s="6"/>
      <c r="CZ19" s="6"/>
      <c r="DA19" s="8">
        <f t="shared" si="5"/>
        <v>0</v>
      </c>
      <c r="DB19" s="8">
        <f t="shared" si="6"/>
        <v>0</v>
      </c>
      <c r="DC19" s="8">
        <f t="shared" si="7"/>
        <v>0</v>
      </c>
      <c r="DD19" s="8">
        <f t="shared" si="8"/>
        <v>0</v>
      </c>
      <c r="DE19" s="8"/>
      <c r="DF19" s="8"/>
      <c r="DG19" s="8"/>
      <c r="DH19" s="8"/>
      <c r="DI19" s="8"/>
      <c r="DJ19" s="8"/>
      <c r="DK19" s="8"/>
      <c r="DL19" s="8"/>
    </row>
    <row r="20" spans="1:116" s="2" customFormat="1" x14ac:dyDescent="0.25">
      <c r="A20" s="38" t="s">
        <v>48</v>
      </c>
      <c r="B20" s="26">
        <f t="shared" si="9"/>
        <v>0</v>
      </c>
      <c r="C20" s="39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34">
        <v>0</v>
      </c>
      <c r="T20" s="41">
        <v>0</v>
      </c>
      <c r="U20" s="39">
        <v>0</v>
      </c>
      <c r="V20" s="34">
        <v>0</v>
      </c>
      <c r="W20" s="38">
        <f t="shared" si="10"/>
        <v>0</v>
      </c>
      <c r="X20" s="39">
        <v>0</v>
      </c>
      <c r="Y20" s="40">
        <v>0</v>
      </c>
      <c r="Z20" s="34">
        <v>0</v>
      </c>
      <c r="AA20" s="45">
        <f t="shared" si="11"/>
        <v>0</v>
      </c>
      <c r="AB20" s="39">
        <v>0</v>
      </c>
      <c r="AC20" s="42">
        <v>0</v>
      </c>
      <c r="AD20" s="34">
        <v>0</v>
      </c>
      <c r="AE20" s="33"/>
      <c r="AF20" s="34"/>
      <c r="AG20" s="35" t="str">
        <f t="shared" si="12"/>
        <v/>
      </c>
      <c r="AH20" s="36"/>
      <c r="AI20" s="36"/>
      <c r="AJ20" s="36"/>
      <c r="AK20" s="36"/>
      <c r="AL20" s="36"/>
      <c r="AM20" s="36"/>
      <c r="AN20" s="36"/>
      <c r="AO20" s="16"/>
      <c r="AP20" s="16"/>
      <c r="AQ20" s="16"/>
      <c r="AR20" s="16"/>
      <c r="AS20" s="16"/>
      <c r="BE20" s="3"/>
      <c r="BF20" s="3"/>
      <c r="CA20" s="37" t="str">
        <f t="shared" si="0"/>
        <v/>
      </c>
      <c r="CB20" s="37" t="str">
        <f t="shared" si="1"/>
        <v/>
      </c>
      <c r="CC20" s="37" t="str">
        <f t="shared" si="2"/>
        <v/>
      </c>
      <c r="CD20" s="37" t="str">
        <f t="shared" si="3"/>
        <v/>
      </c>
      <c r="CE20" s="37" t="str">
        <f t="shared" si="4"/>
        <v/>
      </c>
      <c r="CF20" s="37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6"/>
      <c r="CT20" s="6"/>
      <c r="CU20" s="6"/>
      <c r="CV20" s="6"/>
      <c r="CW20" s="6"/>
      <c r="CX20" s="6"/>
      <c r="CY20" s="6"/>
      <c r="CZ20" s="6"/>
      <c r="DA20" s="8">
        <f t="shared" si="5"/>
        <v>0</v>
      </c>
      <c r="DB20" s="8">
        <f t="shared" si="6"/>
        <v>0</v>
      </c>
      <c r="DC20" s="8">
        <f t="shared" si="7"/>
        <v>0</v>
      </c>
      <c r="DD20" s="8">
        <f t="shared" si="8"/>
        <v>0</v>
      </c>
      <c r="DE20" s="8"/>
      <c r="DF20" s="8"/>
      <c r="DG20" s="8"/>
      <c r="DH20" s="8"/>
      <c r="DI20" s="8"/>
      <c r="DJ20" s="8"/>
      <c r="DK20" s="8"/>
      <c r="DL20" s="8"/>
    </row>
    <row r="21" spans="1:116" s="2" customFormat="1" x14ac:dyDescent="0.25">
      <c r="A21" s="38" t="s">
        <v>49</v>
      </c>
      <c r="B21" s="26">
        <f t="shared" si="9"/>
        <v>108</v>
      </c>
      <c r="C21" s="39">
        <v>0</v>
      </c>
      <c r="D21" s="40">
        <v>0</v>
      </c>
      <c r="E21" s="40">
        <v>0</v>
      </c>
      <c r="F21" s="40">
        <v>1</v>
      </c>
      <c r="G21" s="40">
        <v>0</v>
      </c>
      <c r="H21" s="40">
        <v>3</v>
      </c>
      <c r="I21" s="40">
        <v>2</v>
      </c>
      <c r="J21" s="40">
        <v>3</v>
      </c>
      <c r="K21" s="40">
        <v>9</v>
      </c>
      <c r="L21" s="40">
        <v>12</v>
      </c>
      <c r="M21" s="40">
        <v>13</v>
      </c>
      <c r="N21" s="40">
        <v>12</v>
      </c>
      <c r="O21" s="40">
        <v>16</v>
      </c>
      <c r="P21" s="40">
        <v>16</v>
      </c>
      <c r="Q21" s="40">
        <v>11</v>
      </c>
      <c r="R21" s="40">
        <v>5</v>
      </c>
      <c r="S21" s="34">
        <v>5</v>
      </c>
      <c r="T21" s="41">
        <v>108</v>
      </c>
      <c r="U21" s="39">
        <v>36</v>
      </c>
      <c r="V21" s="34">
        <v>72</v>
      </c>
      <c r="W21" s="38">
        <f t="shared" si="10"/>
        <v>0</v>
      </c>
      <c r="X21" s="39">
        <v>0</v>
      </c>
      <c r="Y21" s="40">
        <v>0</v>
      </c>
      <c r="Z21" s="34">
        <v>0</v>
      </c>
      <c r="AA21" s="45">
        <f t="shared" si="11"/>
        <v>63</v>
      </c>
      <c r="AB21" s="39">
        <v>35</v>
      </c>
      <c r="AC21" s="42">
        <v>28</v>
      </c>
      <c r="AD21" s="34">
        <v>0</v>
      </c>
      <c r="AE21" s="33"/>
      <c r="AF21" s="34"/>
      <c r="AG21" s="35" t="str">
        <f t="shared" si="12"/>
        <v/>
      </c>
      <c r="AH21" s="36"/>
      <c r="AI21" s="36"/>
      <c r="AJ21" s="36"/>
      <c r="AK21" s="36"/>
      <c r="AL21" s="36"/>
      <c r="AM21" s="36"/>
      <c r="AN21" s="36"/>
      <c r="AO21" s="16"/>
      <c r="AP21" s="16"/>
      <c r="AQ21" s="16"/>
      <c r="AR21" s="16"/>
      <c r="AS21" s="16"/>
      <c r="BE21" s="3"/>
      <c r="BF21" s="3"/>
      <c r="CA21" s="37" t="str">
        <f t="shared" si="0"/>
        <v/>
      </c>
      <c r="CB21" s="37" t="str">
        <f t="shared" si="1"/>
        <v/>
      </c>
      <c r="CC21" s="37" t="str">
        <f t="shared" si="2"/>
        <v/>
      </c>
      <c r="CD21" s="37" t="str">
        <f t="shared" si="3"/>
        <v/>
      </c>
      <c r="CE21" s="37" t="str">
        <f t="shared" si="4"/>
        <v/>
      </c>
      <c r="CF21" s="37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6"/>
      <c r="CT21" s="6"/>
      <c r="CU21" s="6"/>
      <c r="CV21" s="6"/>
      <c r="CW21" s="6"/>
      <c r="CX21" s="6"/>
      <c r="CY21" s="6"/>
      <c r="CZ21" s="6"/>
      <c r="DA21" s="8">
        <f t="shared" si="5"/>
        <v>0</v>
      </c>
      <c r="DB21" s="8">
        <f t="shared" si="6"/>
        <v>0</v>
      </c>
      <c r="DC21" s="8">
        <f t="shared" si="7"/>
        <v>0</v>
      </c>
      <c r="DD21" s="8">
        <f t="shared" si="8"/>
        <v>0</v>
      </c>
      <c r="DE21" s="8"/>
      <c r="DF21" s="8"/>
      <c r="DG21" s="8"/>
      <c r="DH21" s="8"/>
      <c r="DI21" s="8"/>
      <c r="DJ21" s="8"/>
      <c r="DK21" s="8"/>
      <c r="DL21" s="8"/>
    </row>
    <row r="22" spans="1:116" s="2" customFormat="1" x14ac:dyDescent="0.25">
      <c r="A22" s="38" t="s">
        <v>50</v>
      </c>
      <c r="B22" s="26">
        <f t="shared" si="9"/>
        <v>0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34"/>
      <c r="T22" s="41"/>
      <c r="U22" s="39"/>
      <c r="V22" s="34"/>
      <c r="W22" s="38">
        <f t="shared" si="10"/>
        <v>0</v>
      </c>
      <c r="X22" s="39">
        <v>0</v>
      </c>
      <c r="Y22" s="40">
        <v>0</v>
      </c>
      <c r="Z22" s="34">
        <v>0</v>
      </c>
      <c r="AA22" s="45">
        <f t="shared" si="11"/>
        <v>0</v>
      </c>
      <c r="AB22" s="39">
        <v>0</v>
      </c>
      <c r="AC22" s="42">
        <v>0</v>
      </c>
      <c r="AD22" s="34">
        <v>0</v>
      </c>
      <c r="AE22" s="33"/>
      <c r="AF22" s="34"/>
      <c r="AG22" s="35" t="str">
        <f t="shared" si="12"/>
        <v/>
      </c>
      <c r="AH22" s="36"/>
      <c r="AI22" s="36"/>
      <c r="AJ22" s="36"/>
      <c r="AK22" s="36"/>
      <c r="AL22" s="36"/>
      <c r="AM22" s="36"/>
      <c r="AN22" s="36"/>
      <c r="AO22" s="16"/>
      <c r="AP22" s="16"/>
      <c r="AQ22" s="16"/>
      <c r="AR22" s="16"/>
      <c r="AS22" s="16"/>
      <c r="BE22" s="3"/>
      <c r="BF22" s="3"/>
      <c r="CA22" s="37" t="str">
        <f t="shared" si="0"/>
        <v/>
      </c>
      <c r="CB22" s="37" t="str">
        <f t="shared" si="1"/>
        <v/>
      </c>
      <c r="CC22" s="37" t="str">
        <f t="shared" si="2"/>
        <v/>
      </c>
      <c r="CD22" s="37" t="str">
        <f t="shared" si="3"/>
        <v/>
      </c>
      <c r="CE22" s="37" t="str">
        <f t="shared" si="4"/>
        <v/>
      </c>
      <c r="CF22" s="37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6"/>
      <c r="CT22" s="6"/>
      <c r="CU22" s="6"/>
      <c r="CV22" s="6"/>
      <c r="CW22" s="6"/>
      <c r="CX22" s="6"/>
      <c r="CY22" s="6"/>
      <c r="CZ22" s="6"/>
      <c r="DA22" s="8">
        <f t="shared" si="5"/>
        <v>0</v>
      </c>
      <c r="DB22" s="8">
        <f t="shared" si="6"/>
        <v>0</v>
      </c>
      <c r="DC22" s="8">
        <f t="shared" si="7"/>
        <v>0</v>
      </c>
      <c r="DD22" s="8">
        <f t="shared" si="8"/>
        <v>0</v>
      </c>
      <c r="DE22" s="8"/>
      <c r="DF22" s="8"/>
      <c r="DG22" s="8"/>
      <c r="DH22" s="8"/>
      <c r="DI22" s="8"/>
      <c r="DJ22" s="8"/>
      <c r="DK22" s="8"/>
      <c r="DL22" s="8"/>
    </row>
    <row r="23" spans="1:116" s="2" customFormat="1" x14ac:dyDescent="0.25">
      <c r="A23" s="38" t="s">
        <v>51</v>
      </c>
      <c r="B23" s="26">
        <f t="shared" si="9"/>
        <v>0</v>
      </c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34"/>
      <c r="T23" s="41"/>
      <c r="U23" s="39"/>
      <c r="V23" s="34"/>
      <c r="W23" s="38">
        <f t="shared" si="10"/>
        <v>0</v>
      </c>
      <c r="X23" s="39">
        <v>0</v>
      </c>
      <c r="Y23" s="40">
        <v>0</v>
      </c>
      <c r="Z23" s="34">
        <v>0</v>
      </c>
      <c r="AA23" s="45">
        <f t="shared" si="11"/>
        <v>0</v>
      </c>
      <c r="AB23" s="39">
        <v>0</v>
      </c>
      <c r="AC23" s="42">
        <v>0</v>
      </c>
      <c r="AD23" s="34">
        <v>0</v>
      </c>
      <c r="AE23" s="33"/>
      <c r="AF23" s="34"/>
      <c r="AG23" s="35" t="str">
        <f t="shared" si="12"/>
        <v/>
      </c>
      <c r="AH23" s="36"/>
      <c r="AI23" s="36"/>
      <c r="AJ23" s="36"/>
      <c r="AK23" s="36"/>
      <c r="AL23" s="36"/>
      <c r="AM23" s="36"/>
      <c r="AN23" s="36"/>
      <c r="AO23" s="16"/>
      <c r="AP23" s="16"/>
      <c r="AQ23" s="16"/>
      <c r="AR23" s="16"/>
      <c r="AS23" s="16"/>
      <c r="BE23" s="3"/>
      <c r="BF23" s="3"/>
      <c r="CA23" s="37" t="str">
        <f t="shared" si="0"/>
        <v/>
      </c>
      <c r="CB23" s="37" t="str">
        <f t="shared" si="1"/>
        <v/>
      </c>
      <c r="CC23" s="37" t="str">
        <f t="shared" si="2"/>
        <v/>
      </c>
      <c r="CD23" s="37" t="str">
        <f t="shared" si="3"/>
        <v/>
      </c>
      <c r="CE23" s="37" t="str">
        <f t="shared" si="4"/>
        <v/>
      </c>
      <c r="CF23" s="37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6"/>
      <c r="CT23" s="6"/>
      <c r="CU23" s="6"/>
      <c r="CV23" s="6"/>
      <c r="CW23" s="6"/>
      <c r="CX23" s="6"/>
      <c r="CY23" s="6"/>
      <c r="CZ23" s="6"/>
      <c r="DA23" s="8">
        <f t="shared" si="5"/>
        <v>0</v>
      </c>
      <c r="DB23" s="8">
        <f t="shared" si="6"/>
        <v>0</v>
      </c>
      <c r="DC23" s="8">
        <f t="shared" si="7"/>
        <v>0</v>
      </c>
      <c r="DD23" s="8">
        <f t="shared" si="8"/>
        <v>0</v>
      </c>
      <c r="DE23" s="8"/>
      <c r="DF23" s="8"/>
      <c r="DG23" s="8"/>
      <c r="DH23" s="8"/>
      <c r="DI23" s="8"/>
      <c r="DJ23" s="8"/>
      <c r="DK23" s="8"/>
      <c r="DL23" s="8"/>
    </row>
    <row r="24" spans="1:116" s="2" customFormat="1" x14ac:dyDescent="0.25">
      <c r="A24" s="38" t="s">
        <v>52</v>
      </c>
      <c r="B24" s="26">
        <f t="shared" si="9"/>
        <v>0</v>
      </c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34"/>
      <c r="T24" s="41"/>
      <c r="U24" s="39"/>
      <c r="V24" s="34"/>
      <c r="W24" s="38">
        <f t="shared" si="10"/>
        <v>0</v>
      </c>
      <c r="X24" s="39">
        <v>0</v>
      </c>
      <c r="Y24" s="40">
        <v>0</v>
      </c>
      <c r="Z24" s="34">
        <v>0</v>
      </c>
      <c r="AA24" s="45">
        <f t="shared" si="11"/>
        <v>0</v>
      </c>
      <c r="AB24" s="39">
        <v>0</v>
      </c>
      <c r="AC24" s="42">
        <v>0</v>
      </c>
      <c r="AD24" s="34">
        <v>0</v>
      </c>
      <c r="AE24" s="33"/>
      <c r="AF24" s="34"/>
      <c r="AG24" s="35" t="str">
        <f t="shared" si="12"/>
        <v/>
      </c>
      <c r="AH24" s="36"/>
      <c r="AI24" s="36"/>
      <c r="AJ24" s="36"/>
      <c r="AK24" s="36"/>
      <c r="AL24" s="36"/>
      <c r="AM24" s="36"/>
      <c r="AN24" s="36"/>
      <c r="AO24" s="16"/>
      <c r="AP24" s="16"/>
      <c r="AQ24" s="16"/>
      <c r="AR24" s="16"/>
      <c r="AS24" s="16"/>
      <c r="BE24" s="3"/>
      <c r="BF24" s="3"/>
      <c r="CA24" s="37" t="str">
        <f t="shared" si="0"/>
        <v/>
      </c>
      <c r="CB24" s="37" t="str">
        <f t="shared" si="1"/>
        <v/>
      </c>
      <c r="CC24" s="37" t="str">
        <f t="shared" si="2"/>
        <v/>
      </c>
      <c r="CD24" s="37" t="str">
        <f t="shared" si="3"/>
        <v/>
      </c>
      <c r="CE24" s="37" t="str">
        <f t="shared" si="4"/>
        <v/>
      </c>
      <c r="CF24" s="37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6"/>
      <c r="CT24" s="6"/>
      <c r="CU24" s="6"/>
      <c r="CV24" s="6"/>
      <c r="CW24" s="6"/>
      <c r="CX24" s="6"/>
      <c r="CY24" s="6"/>
      <c r="CZ24" s="6"/>
      <c r="DA24" s="8">
        <f t="shared" si="5"/>
        <v>0</v>
      </c>
      <c r="DB24" s="8">
        <f t="shared" si="6"/>
        <v>0</v>
      </c>
      <c r="DC24" s="8">
        <f t="shared" si="7"/>
        <v>0</v>
      </c>
      <c r="DD24" s="8">
        <f t="shared" si="8"/>
        <v>0</v>
      </c>
      <c r="DE24" s="8"/>
      <c r="DF24" s="8"/>
      <c r="DG24" s="8"/>
      <c r="DH24" s="8"/>
      <c r="DI24" s="8"/>
      <c r="DJ24" s="8"/>
      <c r="DK24" s="8"/>
      <c r="DL24" s="8"/>
    </row>
    <row r="25" spans="1:116" s="2" customFormat="1" x14ac:dyDescent="0.25">
      <c r="A25" s="38" t="s">
        <v>53</v>
      </c>
      <c r="B25" s="26">
        <f t="shared" si="9"/>
        <v>0</v>
      </c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34"/>
      <c r="T25" s="41"/>
      <c r="U25" s="39"/>
      <c r="V25" s="34"/>
      <c r="W25" s="38">
        <f t="shared" si="10"/>
        <v>0</v>
      </c>
      <c r="X25" s="39">
        <v>0</v>
      </c>
      <c r="Y25" s="40">
        <v>0</v>
      </c>
      <c r="Z25" s="34">
        <v>0</v>
      </c>
      <c r="AA25" s="45">
        <f t="shared" si="11"/>
        <v>0</v>
      </c>
      <c r="AB25" s="39">
        <v>0</v>
      </c>
      <c r="AC25" s="42">
        <v>0</v>
      </c>
      <c r="AD25" s="34">
        <v>0</v>
      </c>
      <c r="AE25" s="33"/>
      <c r="AF25" s="34"/>
      <c r="AG25" s="35" t="str">
        <f t="shared" si="12"/>
        <v/>
      </c>
      <c r="AH25" s="36"/>
      <c r="AI25" s="36"/>
      <c r="AJ25" s="36"/>
      <c r="AK25" s="36"/>
      <c r="AL25" s="36"/>
      <c r="AM25" s="36"/>
      <c r="AN25" s="36"/>
      <c r="AO25" s="16"/>
      <c r="AP25" s="16"/>
      <c r="AQ25" s="16"/>
      <c r="AR25" s="16"/>
      <c r="AS25" s="16"/>
      <c r="BE25" s="3"/>
      <c r="BF25" s="3"/>
      <c r="CA25" s="37" t="str">
        <f t="shared" si="0"/>
        <v/>
      </c>
      <c r="CB25" s="37" t="str">
        <f t="shared" si="1"/>
        <v/>
      </c>
      <c r="CC25" s="37" t="str">
        <f t="shared" si="2"/>
        <v/>
      </c>
      <c r="CD25" s="37" t="str">
        <f t="shared" si="3"/>
        <v/>
      </c>
      <c r="CE25" s="37" t="str">
        <f t="shared" si="4"/>
        <v/>
      </c>
      <c r="CF25" s="37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6"/>
      <c r="CT25" s="6"/>
      <c r="CU25" s="6"/>
      <c r="CV25" s="6"/>
      <c r="CW25" s="6"/>
      <c r="CX25" s="6"/>
      <c r="CY25" s="6"/>
      <c r="CZ25" s="6"/>
      <c r="DA25" s="8">
        <f t="shared" si="5"/>
        <v>0</v>
      </c>
      <c r="DB25" s="8">
        <f t="shared" si="6"/>
        <v>0</v>
      </c>
      <c r="DC25" s="8">
        <f t="shared" si="7"/>
        <v>0</v>
      </c>
      <c r="DD25" s="8">
        <f t="shared" si="8"/>
        <v>0</v>
      </c>
      <c r="DE25" s="8"/>
      <c r="DF25" s="8"/>
      <c r="DG25" s="8"/>
      <c r="DH25" s="8"/>
      <c r="DI25" s="8"/>
      <c r="DJ25" s="8"/>
      <c r="DK25" s="8"/>
      <c r="DL25" s="8"/>
    </row>
    <row r="26" spans="1:116" s="2" customFormat="1" x14ac:dyDescent="0.25">
      <c r="A26" s="38" t="s">
        <v>54</v>
      </c>
      <c r="B26" s="26">
        <f t="shared" si="9"/>
        <v>0</v>
      </c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34"/>
      <c r="T26" s="41"/>
      <c r="U26" s="39"/>
      <c r="V26" s="34"/>
      <c r="W26" s="38">
        <f t="shared" si="10"/>
        <v>0</v>
      </c>
      <c r="X26" s="39">
        <v>0</v>
      </c>
      <c r="Y26" s="40">
        <v>0</v>
      </c>
      <c r="Z26" s="34">
        <v>0</v>
      </c>
      <c r="AA26" s="45">
        <f t="shared" si="11"/>
        <v>0</v>
      </c>
      <c r="AB26" s="39">
        <v>0</v>
      </c>
      <c r="AC26" s="42">
        <v>0</v>
      </c>
      <c r="AD26" s="34">
        <v>0</v>
      </c>
      <c r="AE26" s="33"/>
      <c r="AF26" s="34"/>
      <c r="AG26" s="35" t="str">
        <f t="shared" si="12"/>
        <v/>
      </c>
      <c r="AH26" s="36"/>
      <c r="AI26" s="36"/>
      <c r="AJ26" s="36"/>
      <c r="AK26" s="36"/>
      <c r="AL26" s="36"/>
      <c r="AM26" s="36"/>
      <c r="AN26" s="36"/>
      <c r="AO26" s="16"/>
      <c r="AP26" s="16"/>
      <c r="AQ26" s="16"/>
      <c r="AR26" s="16"/>
      <c r="AS26" s="16"/>
      <c r="BE26" s="3"/>
      <c r="BF26" s="3"/>
      <c r="CA26" s="37" t="str">
        <f t="shared" si="0"/>
        <v/>
      </c>
      <c r="CB26" s="37" t="str">
        <f t="shared" si="1"/>
        <v/>
      </c>
      <c r="CC26" s="37" t="str">
        <f t="shared" si="2"/>
        <v/>
      </c>
      <c r="CD26" s="37" t="str">
        <f t="shared" si="3"/>
        <v/>
      </c>
      <c r="CE26" s="37" t="str">
        <f t="shared" si="4"/>
        <v/>
      </c>
      <c r="CF26" s="37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6"/>
      <c r="CT26" s="6"/>
      <c r="CU26" s="6"/>
      <c r="CV26" s="6"/>
      <c r="CW26" s="6"/>
      <c r="CX26" s="6"/>
      <c r="CY26" s="6"/>
      <c r="CZ26" s="6"/>
      <c r="DA26" s="8">
        <f t="shared" si="5"/>
        <v>0</v>
      </c>
      <c r="DB26" s="8">
        <f t="shared" si="6"/>
        <v>0</v>
      </c>
      <c r="DC26" s="8">
        <f t="shared" si="7"/>
        <v>0</v>
      </c>
      <c r="DD26" s="8">
        <f t="shared" si="8"/>
        <v>0</v>
      </c>
      <c r="DE26" s="8"/>
      <c r="DF26" s="8"/>
      <c r="DG26" s="8"/>
      <c r="DH26" s="8"/>
      <c r="DI26" s="8"/>
      <c r="DJ26" s="8"/>
      <c r="DK26" s="8"/>
      <c r="DL26" s="8"/>
    </row>
    <row r="27" spans="1:116" s="2" customFormat="1" x14ac:dyDescent="0.25">
      <c r="A27" s="38" t="s">
        <v>55</v>
      </c>
      <c r="B27" s="26">
        <f t="shared" si="9"/>
        <v>0</v>
      </c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4"/>
      <c r="T27" s="41"/>
      <c r="U27" s="39"/>
      <c r="V27" s="34"/>
      <c r="W27" s="38">
        <f t="shared" si="10"/>
        <v>0</v>
      </c>
      <c r="X27" s="39">
        <v>0</v>
      </c>
      <c r="Y27" s="40">
        <v>0</v>
      </c>
      <c r="Z27" s="34">
        <v>0</v>
      </c>
      <c r="AA27" s="45">
        <f t="shared" si="11"/>
        <v>0</v>
      </c>
      <c r="AB27" s="39">
        <v>0</v>
      </c>
      <c r="AC27" s="42">
        <v>0</v>
      </c>
      <c r="AD27" s="34">
        <v>0</v>
      </c>
      <c r="AE27" s="33"/>
      <c r="AF27" s="34"/>
      <c r="AG27" s="35" t="str">
        <f t="shared" si="12"/>
        <v/>
      </c>
      <c r="AH27" s="36"/>
      <c r="AI27" s="36"/>
      <c r="AJ27" s="36"/>
      <c r="AK27" s="36"/>
      <c r="AL27" s="36"/>
      <c r="AM27" s="36"/>
      <c r="AN27" s="36"/>
      <c r="AO27" s="16"/>
      <c r="AP27" s="16"/>
      <c r="AQ27" s="16"/>
      <c r="AR27" s="16"/>
      <c r="AS27" s="16"/>
      <c r="BE27" s="3"/>
      <c r="BF27" s="3"/>
      <c r="CA27" s="37" t="str">
        <f t="shared" si="0"/>
        <v/>
      </c>
      <c r="CB27" s="37" t="str">
        <f t="shared" si="1"/>
        <v/>
      </c>
      <c r="CC27" s="37" t="str">
        <f t="shared" si="2"/>
        <v/>
      </c>
      <c r="CD27" s="37" t="str">
        <f t="shared" si="3"/>
        <v/>
      </c>
      <c r="CE27" s="37" t="str">
        <f t="shared" si="4"/>
        <v/>
      </c>
      <c r="CF27" s="37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6"/>
      <c r="CT27" s="6"/>
      <c r="CU27" s="6"/>
      <c r="CV27" s="6"/>
      <c r="CW27" s="6"/>
      <c r="CX27" s="6"/>
      <c r="CY27" s="6"/>
      <c r="CZ27" s="6"/>
      <c r="DA27" s="8">
        <f t="shared" si="5"/>
        <v>0</v>
      </c>
      <c r="DB27" s="8">
        <f t="shared" si="6"/>
        <v>0</v>
      </c>
      <c r="DC27" s="8">
        <f t="shared" si="7"/>
        <v>0</v>
      </c>
      <c r="DD27" s="8">
        <f t="shared" si="8"/>
        <v>0</v>
      </c>
      <c r="DE27" s="8"/>
      <c r="DF27" s="8"/>
      <c r="DG27" s="8"/>
      <c r="DH27" s="8"/>
      <c r="DI27" s="8"/>
      <c r="DJ27" s="8"/>
      <c r="DK27" s="8"/>
      <c r="DL27" s="8"/>
    </row>
    <row r="28" spans="1:116" s="2" customFormat="1" x14ac:dyDescent="0.25">
      <c r="A28" s="38" t="s">
        <v>56</v>
      </c>
      <c r="B28" s="26">
        <f t="shared" si="9"/>
        <v>0</v>
      </c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34"/>
      <c r="T28" s="41"/>
      <c r="U28" s="39"/>
      <c r="V28" s="34"/>
      <c r="W28" s="38">
        <f t="shared" si="10"/>
        <v>0</v>
      </c>
      <c r="X28" s="39">
        <v>0</v>
      </c>
      <c r="Y28" s="40">
        <v>0</v>
      </c>
      <c r="Z28" s="34">
        <v>0</v>
      </c>
      <c r="AA28" s="45">
        <f t="shared" si="11"/>
        <v>0</v>
      </c>
      <c r="AB28" s="39">
        <v>0</v>
      </c>
      <c r="AC28" s="42">
        <v>0</v>
      </c>
      <c r="AD28" s="34">
        <v>0</v>
      </c>
      <c r="AE28" s="33"/>
      <c r="AF28" s="34"/>
      <c r="AG28" s="35" t="str">
        <f t="shared" si="12"/>
        <v/>
      </c>
      <c r="AH28" s="36"/>
      <c r="AI28" s="36"/>
      <c r="AJ28" s="36"/>
      <c r="AK28" s="36"/>
      <c r="AL28" s="36"/>
      <c r="AM28" s="36"/>
      <c r="AN28" s="36"/>
      <c r="AO28" s="16"/>
      <c r="AP28" s="16"/>
      <c r="AQ28" s="16"/>
      <c r="AR28" s="16"/>
      <c r="AS28" s="16"/>
      <c r="BE28" s="3"/>
      <c r="BF28" s="3"/>
      <c r="CA28" s="37" t="str">
        <f t="shared" si="0"/>
        <v/>
      </c>
      <c r="CB28" s="37" t="str">
        <f t="shared" si="1"/>
        <v/>
      </c>
      <c r="CC28" s="37" t="str">
        <f t="shared" si="2"/>
        <v/>
      </c>
      <c r="CD28" s="37" t="str">
        <f t="shared" si="3"/>
        <v/>
      </c>
      <c r="CE28" s="37" t="str">
        <f t="shared" si="4"/>
        <v/>
      </c>
      <c r="CF28" s="37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6"/>
      <c r="CT28" s="6"/>
      <c r="CU28" s="6"/>
      <c r="CV28" s="6"/>
      <c r="CW28" s="6"/>
      <c r="CX28" s="6"/>
      <c r="CY28" s="6"/>
      <c r="CZ28" s="6"/>
      <c r="DA28" s="8">
        <f t="shared" si="5"/>
        <v>0</v>
      </c>
      <c r="DB28" s="8">
        <f t="shared" si="6"/>
        <v>0</v>
      </c>
      <c r="DC28" s="8">
        <f t="shared" si="7"/>
        <v>0</v>
      </c>
      <c r="DD28" s="8">
        <f t="shared" si="8"/>
        <v>0</v>
      </c>
      <c r="DE28" s="8"/>
      <c r="DF28" s="8"/>
      <c r="DG28" s="8"/>
      <c r="DH28" s="8"/>
      <c r="DI28" s="8"/>
      <c r="DJ28" s="8"/>
      <c r="DK28" s="8"/>
      <c r="DL28" s="8"/>
    </row>
    <row r="29" spans="1:116" s="2" customFormat="1" x14ac:dyDescent="0.25">
      <c r="A29" s="38" t="s">
        <v>57</v>
      </c>
      <c r="B29" s="26">
        <f>SUM(C29:S29)</f>
        <v>0</v>
      </c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4"/>
      <c r="T29" s="41"/>
      <c r="U29" s="39"/>
      <c r="V29" s="34"/>
      <c r="W29" s="38">
        <f t="shared" si="10"/>
        <v>0</v>
      </c>
      <c r="X29" s="39">
        <v>0</v>
      </c>
      <c r="Y29" s="40">
        <v>0</v>
      </c>
      <c r="Z29" s="34">
        <v>0</v>
      </c>
      <c r="AA29" s="45">
        <f t="shared" si="11"/>
        <v>0</v>
      </c>
      <c r="AB29" s="39">
        <v>0</v>
      </c>
      <c r="AC29" s="42">
        <v>0</v>
      </c>
      <c r="AD29" s="34">
        <v>0</v>
      </c>
      <c r="AE29" s="33"/>
      <c r="AF29" s="34"/>
      <c r="AG29" s="35" t="str">
        <f t="shared" si="12"/>
        <v/>
      </c>
      <c r="AH29" s="36"/>
      <c r="AI29" s="36"/>
      <c r="AJ29" s="36"/>
      <c r="AK29" s="36"/>
      <c r="AL29" s="36"/>
      <c r="AM29" s="36"/>
      <c r="AN29" s="36"/>
      <c r="AO29" s="16"/>
      <c r="AP29" s="16"/>
      <c r="AQ29" s="16"/>
      <c r="AR29" s="16"/>
      <c r="AS29" s="16"/>
      <c r="BE29" s="3"/>
      <c r="BF29" s="3"/>
      <c r="CA29" s="37" t="str">
        <f t="shared" si="0"/>
        <v/>
      </c>
      <c r="CB29" s="37" t="str">
        <f t="shared" si="1"/>
        <v/>
      </c>
      <c r="CC29" s="37" t="str">
        <f t="shared" si="2"/>
        <v/>
      </c>
      <c r="CD29" s="37" t="str">
        <f t="shared" si="3"/>
        <v/>
      </c>
      <c r="CE29" s="37" t="str">
        <f t="shared" si="4"/>
        <v/>
      </c>
      <c r="CF29" s="37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6"/>
      <c r="CT29" s="6"/>
      <c r="CU29" s="6"/>
      <c r="CV29" s="6"/>
      <c r="CW29" s="6"/>
      <c r="CX29" s="6"/>
      <c r="CY29" s="6"/>
      <c r="CZ29" s="6"/>
      <c r="DA29" s="8">
        <f t="shared" si="5"/>
        <v>0</v>
      </c>
      <c r="DB29" s="8">
        <f t="shared" si="6"/>
        <v>0</v>
      </c>
      <c r="DC29" s="8">
        <f t="shared" si="7"/>
        <v>0</v>
      </c>
      <c r="DD29" s="8">
        <f t="shared" si="8"/>
        <v>0</v>
      </c>
      <c r="DE29" s="8"/>
      <c r="DF29" s="8"/>
      <c r="DG29" s="8"/>
      <c r="DH29" s="8"/>
      <c r="DI29" s="8"/>
      <c r="DJ29" s="8"/>
      <c r="DK29" s="8"/>
      <c r="DL29" s="8"/>
    </row>
    <row r="30" spans="1:116" s="2" customFormat="1" x14ac:dyDescent="0.25">
      <c r="A30" s="38" t="s">
        <v>58</v>
      </c>
      <c r="B30" s="26">
        <f t="shared" si="9"/>
        <v>0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34"/>
      <c r="T30" s="41"/>
      <c r="U30" s="39"/>
      <c r="V30" s="34"/>
      <c r="W30" s="38">
        <f t="shared" si="10"/>
        <v>0</v>
      </c>
      <c r="X30" s="39">
        <v>0</v>
      </c>
      <c r="Y30" s="40">
        <v>0</v>
      </c>
      <c r="Z30" s="34">
        <v>0</v>
      </c>
      <c r="AA30" s="45">
        <f t="shared" si="11"/>
        <v>0</v>
      </c>
      <c r="AB30" s="39">
        <v>0</v>
      </c>
      <c r="AC30" s="42">
        <v>0</v>
      </c>
      <c r="AD30" s="34">
        <v>0</v>
      </c>
      <c r="AE30" s="33"/>
      <c r="AF30" s="34"/>
      <c r="AG30" s="35" t="str">
        <f t="shared" si="12"/>
        <v/>
      </c>
      <c r="AH30" s="36"/>
      <c r="AI30" s="36"/>
      <c r="AJ30" s="36"/>
      <c r="AK30" s="36"/>
      <c r="AL30" s="36"/>
      <c r="AM30" s="36"/>
      <c r="AN30" s="36"/>
      <c r="AO30" s="16"/>
      <c r="AP30" s="16"/>
      <c r="AQ30" s="16"/>
      <c r="AR30" s="16"/>
      <c r="AS30" s="16"/>
      <c r="BE30" s="3"/>
      <c r="BF30" s="3"/>
      <c r="CA30" s="37" t="str">
        <f t="shared" si="0"/>
        <v/>
      </c>
      <c r="CB30" s="37" t="str">
        <f t="shared" si="1"/>
        <v/>
      </c>
      <c r="CC30" s="37" t="str">
        <f t="shared" si="2"/>
        <v/>
      </c>
      <c r="CD30" s="37" t="str">
        <f t="shared" si="3"/>
        <v/>
      </c>
      <c r="CE30" s="37" t="str">
        <f t="shared" si="4"/>
        <v/>
      </c>
      <c r="CF30" s="37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6"/>
      <c r="CT30" s="6"/>
      <c r="CU30" s="6"/>
      <c r="CV30" s="6"/>
      <c r="CW30" s="6"/>
      <c r="CX30" s="6"/>
      <c r="CY30" s="6"/>
      <c r="CZ30" s="6"/>
      <c r="DA30" s="8">
        <f t="shared" si="5"/>
        <v>0</v>
      </c>
      <c r="DB30" s="8">
        <f t="shared" si="6"/>
        <v>0</v>
      </c>
      <c r="DC30" s="8">
        <f t="shared" si="7"/>
        <v>0</v>
      </c>
      <c r="DD30" s="8">
        <f t="shared" si="8"/>
        <v>0</v>
      </c>
      <c r="DE30" s="8"/>
      <c r="DF30" s="8"/>
      <c r="DG30" s="8"/>
      <c r="DH30" s="8"/>
      <c r="DI30" s="8"/>
      <c r="DJ30" s="8"/>
      <c r="DK30" s="8"/>
      <c r="DL30" s="8"/>
    </row>
    <row r="31" spans="1:116" s="2" customFormat="1" x14ac:dyDescent="0.25">
      <c r="A31" s="38" t="s">
        <v>59</v>
      </c>
      <c r="B31" s="26">
        <f t="shared" si="9"/>
        <v>165</v>
      </c>
      <c r="C31" s="39">
        <v>9</v>
      </c>
      <c r="D31" s="40">
        <v>5</v>
      </c>
      <c r="E31" s="40">
        <v>3</v>
      </c>
      <c r="F31" s="40">
        <v>10</v>
      </c>
      <c r="G31" s="40">
        <v>5</v>
      </c>
      <c r="H31" s="40">
        <v>2</v>
      </c>
      <c r="I31" s="40">
        <v>5</v>
      </c>
      <c r="J31" s="40">
        <v>6</v>
      </c>
      <c r="K31" s="40">
        <v>9</v>
      </c>
      <c r="L31" s="40">
        <v>9</v>
      </c>
      <c r="M31" s="40">
        <v>5</v>
      </c>
      <c r="N31" s="40">
        <v>11</v>
      </c>
      <c r="O31" s="40">
        <v>15</v>
      </c>
      <c r="P31" s="40">
        <v>13</v>
      </c>
      <c r="Q31" s="40">
        <v>12</v>
      </c>
      <c r="R31" s="40">
        <v>21</v>
      </c>
      <c r="S31" s="34">
        <v>25</v>
      </c>
      <c r="T31" s="41">
        <v>165</v>
      </c>
      <c r="U31" s="39">
        <v>57</v>
      </c>
      <c r="V31" s="34">
        <v>108</v>
      </c>
      <c r="W31" s="38">
        <f t="shared" si="10"/>
        <v>9</v>
      </c>
      <c r="X31" s="39">
        <v>5</v>
      </c>
      <c r="Y31" s="40">
        <v>4</v>
      </c>
      <c r="Z31" s="34">
        <v>0</v>
      </c>
      <c r="AA31" s="45">
        <f t="shared" si="11"/>
        <v>80</v>
      </c>
      <c r="AB31" s="39">
        <v>47</v>
      </c>
      <c r="AC31" s="42">
        <v>33</v>
      </c>
      <c r="AD31" s="34">
        <v>0</v>
      </c>
      <c r="AE31" s="33"/>
      <c r="AF31" s="34"/>
      <c r="AG31" s="35" t="str">
        <f t="shared" si="12"/>
        <v/>
      </c>
      <c r="AH31" s="36"/>
      <c r="AI31" s="36"/>
      <c r="AJ31" s="36"/>
      <c r="AK31" s="36"/>
      <c r="AL31" s="36"/>
      <c r="AM31" s="36"/>
      <c r="AN31" s="36"/>
      <c r="AO31" s="16"/>
      <c r="AP31" s="16"/>
      <c r="AQ31" s="16"/>
      <c r="AR31" s="16"/>
      <c r="AS31" s="16"/>
      <c r="BE31" s="3"/>
      <c r="BF31" s="3"/>
      <c r="CA31" s="37" t="str">
        <f t="shared" si="0"/>
        <v/>
      </c>
      <c r="CB31" s="37" t="str">
        <f t="shared" si="1"/>
        <v/>
      </c>
      <c r="CC31" s="37" t="str">
        <f t="shared" si="2"/>
        <v/>
      </c>
      <c r="CD31" s="37" t="str">
        <f t="shared" si="3"/>
        <v/>
      </c>
      <c r="CE31" s="37" t="str">
        <f t="shared" si="4"/>
        <v/>
      </c>
      <c r="CF31" s="37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6"/>
      <c r="CT31" s="6"/>
      <c r="CU31" s="6"/>
      <c r="CV31" s="6"/>
      <c r="CW31" s="6"/>
      <c r="CX31" s="6"/>
      <c r="CY31" s="6"/>
      <c r="CZ31" s="6"/>
      <c r="DA31" s="8">
        <f t="shared" si="5"/>
        <v>0</v>
      </c>
      <c r="DB31" s="8">
        <f t="shared" si="6"/>
        <v>0</v>
      </c>
      <c r="DC31" s="8">
        <f t="shared" si="7"/>
        <v>0</v>
      </c>
      <c r="DD31" s="8">
        <f t="shared" si="8"/>
        <v>0</v>
      </c>
      <c r="DE31" s="8"/>
      <c r="DF31" s="8"/>
      <c r="DG31" s="8"/>
      <c r="DH31" s="8"/>
      <c r="DI31" s="8"/>
      <c r="DJ31" s="8"/>
      <c r="DK31" s="8"/>
      <c r="DL31" s="8"/>
    </row>
    <row r="32" spans="1:116" s="2" customFormat="1" x14ac:dyDescent="0.25">
      <c r="A32" s="38" t="s">
        <v>60</v>
      </c>
      <c r="B32" s="26">
        <f t="shared" si="9"/>
        <v>0</v>
      </c>
      <c r="C32" s="39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34"/>
      <c r="T32" s="41"/>
      <c r="U32" s="39"/>
      <c r="V32" s="34"/>
      <c r="W32" s="38">
        <f t="shared" si="10"/>
        <v>0</v>
      </c>
      <c r="X32" s="39">
        <v>0</v>
      </c>
      <c r="Y32" s="40">
        <v>0</v>
      </c>
      <c r="Z32" s="34">
        <v>0</v>
      </c>
      <c r="AA32" s="45">
        <f t="shared" si="11"/>
        <v>0</v>
      </c>
      <c r="AB32" s="39">
        <v>0</v>
      </c>
      <c r="AC32" s="42">
        <v>0</v>
      </c>
      <c r="AD32" s="34">
        <v>0</v>
      </c>
      <c r="AE32" s="33"/>
      <c r="AF32" s="34"/>
      <c r="AG32" s="35" t="str">
        <f t="shared" si="12"/>
        <v/>
      </c>
      <c r="AH32" s="36"/>
      <c r="AI32" s="36"/>
      <c r="AJ32" s="36"/>
      <c r="AK32" s="36"/>
      <c r="AL32" s="36"/>
      <c r="AM32" s="36"/>
      <c r="AN32" s="36"/>
      <c r="AO32" s="16"/>
      <c r="AP32" s="16"/>
      <c r="AQ32" s="16"/>
      <c r="AR32" s="16"/>
      <c r="AS32" s="16"/>
      <c r="BE32" s="3"/>
      <c r="BF32" s="3"/>
      <c r="CA32" s="37" t="str">
        <f t="shared" si="0"/>
        <v/>
      </c>
      <c r="CB32" s="37" t="str">
        <f t="shared" si="1"/>
        <v/>
      </c>
      <c r="CC32" s="37" t="str">
        <f t="shared" si="2"/>
        <v/>
      </c>
      <c r="CD32" s="37" t="str">
        <f t="shared" si="3"/>
        <v/>
      </c>
      <c r="CE32" s="37" t="str">
        <f t="shared" si="4"/>
        <v/>
      </c>
      <c r="CF32" s="37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6"/>
      <c r="CT32" s="6"/>
      <c r="CU32" s="6"/>
      <c r="CV32" s="6"/>
      <c r="CW32" s="6"/>
      <c r="CX32" s="6"/>
      <c r="CY32" s="6"/>
      <c r="CZ32" s="6"/>
      <c r="DA32" s="8">
        <f t="shared" si="5"/>
        <v>0</v>
      </c>
      <c r="DB32" s="8">
        <f t="shared" si="6"/>
        <v>0</v>
      </c>
      <c r="DC32" s="8">
        <f t="shared" si="7"/>
        <v>0</v>
      </c>
      <c r="DD32" s="8">
        <f t="shared" si="8"/>
        <v>0</v>
      </c>
      <c r="DE32" s="8"/>
      <c r="DF32" s="8"/>
      <c r="DG32" s="8"/>
      <c r="DH32" s="8"/>
      <c r="DI32" s="8"/>
      <c r="DJ32" s="8"/>
      <c r="DK32" s="8"/>
      <c r="DL32" s="8"/>
    </row>
    <row r="33" spans="1:116" s="2" customFormat="1" x14ac:dyDescent="0.25">
      <c r="A33" s="38" t="s">
        <v>61</v>
      </c>
      <c r="B33" s="26">
        <f t="shared" si="9"/>
        <v>0</v>
      </c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34"/>
      <c r="T33" s="41"/>
      <c r="U33" s="39"/>
      <c r="V33" s="34"/>
      <c r="W33" s="38">
        <f t="shared" si="10"/>
        <v>0</v>
      </c>
      <c r="X33" s="39">
        <v>0</v>
      </c>
      <c r="Y33" s="40">
        <v>0</v>
      </c>
      <c r="Z33" s="34">
        <v>0</v>
      </c>
      <c r="AA33" s="45">
        <f t="shared" si="11"/>
        <v>0</v>
      </c>
      <c r="AB33" s="39">
        <v>0</v>
      </c>
      <c r="AC33" s="42">
        <v>0</v>
      </c>
      <c r="AD33" s="34">
        <v>0</v>
      </c>
      <c r="AE33" s="33"/>
      <c r="AF33" s="34"/>
      <c r="AG33" s="35" t="str">
        <f t="shared" si="12"/>
        <v/>
      </c>
      <c r="AH33" s="36"/>
      <c r="AI33" s="36"/>
      <c r="AJ33" s="36"/>
      <c r="AK33" s="36"/>
      <c r="AL33" s="36"/>
      <c r="AM33" s="36"/>
      <c r="AN33" s="36"/>
      <c r="AO33" s="16"/>
      <c r="AP33" s="16"/>
      <c r="AQ33" s="16"/>
      <c r="AR33" s="16"/>
      <c r="AS33" s="16"/>
      <c r="BE33" s="3"/>
      <c r="BF33" s="3"/>
      <c r="CA33" s="37" t="str">
        <f t="shared" si="0"/>
        <v/>
      </c>
      <c r="CB33" s="37" t="str">
        <f t="shared" si="1"/>
        <v/>
      </c>
      <c r="CC33" s="37" t="str">
        <f t="shared" si="2"/>
        <v/>
      </c>
      <c r="CD33" s="37" t="str">
        <f t="shared" si="3"/>
        <v/>
      </c>
      <c r="CE33" s="37" t="str">
        <f t="shared" si="4"/>
        <v/>
      </c>
      <c r="CF33" s="37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6"/>
      <c r="CT33" s="6"/>
      <c r="CU33" s="6"/>
      <c r="CV33" s="6"/>
      <c r="CW33" s="6"/>
      <c r="CX33" s="6"/>
      <c r="CY33" s="6"/>
      <c r="CZ33" s="6"/>
      <c r="DA33" s="8">
        <f t="shared" si="5"/>
        <v>0</v>
      </c>
      <c r="DB33" s="8">
        <f t="shared" si="6"/>
        <v>0</v>
      </c>
      <c r="DC33" s="8">
        <f t="shared" si="7"/>
        <v>0</v>
      </c>
      <c r="DD33" s="8">
        <f t="shared" si="8"/>
        <v>0</v>
      </c>
      <c r="DE33" s="8"/>
      <c r="DF33" s="8"/>
      <c r="DG33" s="8"/>
      <c r="DH33" s="8"/>
      <c r="DI33" s="8"/>
      <c r="DJ33" s="8"/>
      <c r="DK33" s="8"/>
      <c r="DL33" s="8"/>
    </row>
    <row r="34" spans="1:116" s="2" customFormat="1" x14ac:dyDescent="0.25">
      <c r="A34" s="38" t="s">
        <v>62</v>
      </c>
      <c r="B34" s="26">
        <f t="shared" si="9"/>
        <v>0</v>
      </c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34"/>
      <c r="T34" s="41"/>
      <c r="U34" s="39"/>
      <c r="V34" s="34"/>
      <c r="W34" s="38">
        <f t="shared" si="10"/>
        <v>0</v>
      </c>
      <c r="X34" s="39">
        <v>0</v>
      </c>
      <c r="Y34" s="40">
        <v>0</v>
      </c>
      <c r="Z34" s="34">
        <v>0</v>
      </c>
      <c r="AA34" s="45">
        <f t="shared" si="11"/>
        <v>0</v>
      </c>
      <c r="AB34" s="39">
        <v>0</v>
      </c>
      <c r="AC34" s="42">
        <v>0</v>
      </c>
      <c r="AD34" s="34">
        <v>0</v>
      </c>
      <c r="AE34" s="33"/>
      <c r="AF34" s="34"/>
      <c r="AG34" s="35" t="str">
        <f t="shared" si="12"/>
        <v/>
      </c>
      <c r="AH34" s="36"/>
      <c r="AI34" s="36"/>
      <c r="AJ34" s="36"/>
      <c r="AK34" s="36"/>
      <c r="AL34" s="36"/>
      <c r="AM34" s="36"/>
      <c r="AN34" s="36"/>
      <c r="AO34" s="16"/>
      <c r="AP34" s="16"/>
      <c r="AQ34" s="16"/>
      <c r="AR34" s="16"/>
      <c r="AS34" s="16"/>
      <c r="BE34" s="3"/>
      <c r="BF34" s="3"/>
      <c r="CA34" s="37" t="str">
        <f t="shared" si="0"/>
        <v/>
      </c>
      <c r="CB34" s="37" t="str">
        <f t="shared" si="1"/>
        <v/>
      </c>
      <c r="CC34" s="37" t="str">
        <f t="shared" si="2"/>
        <v/>
      </c>
      <c r="CD34" s="37" t="str">
        <f t="shared" si="3"/>
        <v/>
      </c>
      <c r="CE34" s="37" t="str">
        <f t="shared" si="4"/>
        <v/>
      </c>
      <c r="CF34" s="37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6"/>
      <c r="CT34" s="6"/>
      <c r="CU34" s="6"/>
      <c r="CV34" s="6"/>
      <c r="CW34" s="6"/>
      <c r="CX34" s="6"/>
      <c r="CY34" s="6"/>
      <c r="CZ34" s="6"/>
      <c r="DA34" s="8">
        <f t="shared" si="5"/>
        <v>0</v>
      </c>
      <c r="DB34" s="8">
        <f t="shared" si="6"/>
        <v>0</v>
      </c>
      <c r="DC34" s="8">
        <f t="shared" si="7"/>
        <v>0</v>
      </c>
      <c r="DD34" s="8">
        <f t="shared" si="8"/>
        <v>0</v>
      </c>
      <c r="DE34" s="8"/>
      <c r="DF34" s="8"/>
      <c r="DG34" s="8"/>
      <c r="DH34" s="8"/>
      <c r="DI34" s="8"/>
      <c r="DJ34" s="8"/>
      <c r="DK34" s="8"/>
      <c r="DL34" s="8"/>
    </row>
    <row r="35" spans="1:116" s="2" customFormat="1" x14ac:dyDescent="0.25">
      <c r="A35" s="38" t="s">
        <v>63</v>
      </c>
      <c r="B35" s="26">
        <f>SUM(O35:S35)</f>
        <v>0</v>
      </c>
      <c r="C35" s="46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0"/>
      <c r="P35" s="40"/>
      <c r="Q35" s="40"/>
      <c r="R35" s="40"/>
      <c r="S35" s="34"/>
      <c r="T35" s="41"/>
      <c r="U35" s="39"/>
      <c r="V35" s="34"/>
      <c r="W35" s="38">
        <f>SUM(X35+Y35+Z35)</f>
        <v>0</v>
      </c>
      <c r="X35" s="39">
        <v>0</v>
      </c>
      <c r="Y35" s="40">
        <v>0</v>
      </c>
      <c r="Z35" s="34">
        <v>0</v>
      </c>
      <c r="AA35" s="45">
        <f t="shared" si="11"/>
        <v>0</v>
      </c>
      <c r="AB35" s="39">
        <v>0</v>
      </c>
      <c r="AC35" s="42">
        <v>0</v>
      </c>
      <c r="AD35" s="34">
        <v>0</v>
      </c>
      <c r="AE35" s="33"/>
      <c r="AF35" s="34"/>
      <c r="AG35" s="35" t="str">
        <f t="shared" si="12"/>
        <v/>
      </c>
      <c r="AH35" s="36"/>
      <c r="AI35" s="36"/>
      <c r="AJ35" s="36"/>
      <c r="AK35" s="36"/>
      <c r="AL35" s="36"/>
      <c r="AM35" s="36"/>
      <c r="AN35" s="36"/>
      <c r="AO35" s="16"/>
      <c r="AP35" s="16"/>
      <c r="AQ35" s="16"/>
      <c r="AR35" s="16"/>
      <c r="AS35" s="16"/>
      <c r="BE35" s="3"/>
      <c r="BF35" s="3"/>
      <c r="CA35" s="37" t="str">
        <f t="shared" si="0"/>
        <v/>
      </c>
      <c r="CB35" s="37" t="str">
        <f t="shared" si="1"/>
        <v/>
      </c>
      <c r="CC35" s="37" t="str">
        <f t="shared" si="2"/>
        <v/>
      </c>
      <c r="CD35" s="37" t="str">
        <f>IF(DD35=1,"* El total de Consultas Nuevas NO DEBE ser MAYOR que el total de las Consultas Médicas. ","")</f>
        <v/>
      </c>
      <c r="CE35" s="37" t="str">
        <f t="shared" si="4"/>
        <v/>
      </c>
      <c r="CF35" s="37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6"/>
      <c r="CT35" s="6"/>
      <c r="CU35" s="6"/>
      <c r="CV35" s="6"/>
      <c r="CW35" s="6"/>
      <c r="CX35" s="6"/>
      <c r="CY35" s="6"/>
      <c r="CZ35" s="6"/>
      <c r="DA35" s="8">
        <f t="shared" si="5"/>
        <v>0</v>
      </c>
      <c r="DB35" s="8">
        <f t="shared" si="6"/>
        <v>0</v>
      </c>
      <c r="DC35" s="8">
        <f t="shared" si="7"/>
        <v>0</v>
      </c>
      <c r="DD35" s="8">
        <f t="shared" si="8"/>
        <v>0</v>
      </c>
      <c r="DE35" s="8"/>
      <c r="DF35" s="8"/>
      <c r="DG35" s="8"/>
      <c r="DH35" s="8"/>
      <c r="DI35" s="8"/>
      <c r="DJ35" s="8"/>
      <c r="DK35" s="8"/>
      <c r="DL35" s="8"/>
    </row>
    <row r="36" spans="1:116" s="2" customFormat="1" x14ac:dyDescent="0.25">
      <c r="A36" s="38" t="s">
        <v>64</v>
      </c>
      <c r="B36" s="26">
        <f t="shared" si="9"/>
        <v>0</v>
      </c>
      <c r="C36" s="39"/>
      <c r="D36" s="40"/>
      <c r="E36" s="40"/>
      <c r="F36" s="47"/>
      <c r="G36" s="47"/>
      <c r="H36" s="47"/>
      <c r="I36" s="47"/>
      <c r="J36" s="47"/>
      <c r="K36" s="47"/>
      <c r="L36" s="40"/>
      <c r="M36" s="40"/>
      <c r="N36" s="40"/>
      <c r="O36" s="40"/>
      <c r="P36" s="40"/>
      <c r="Q36" s="40"/>
      <c r="R36" s="40"/>
      <c r="S36" s="34"/>
      <c r="T36" s="41"/>
      <c r="U36" s="39"/>
      <c r="V36" s="34"/>
      <c r="W36" s="38">
        <f t="shared" si="10"/>
        <v>0</v>
      </c>
      <c r="X36" s="39">
        <v>0</v>
      </c>
      <c r="Y36" s="40">
        <v>0</v>
      </c>
      <c r="Z36" s="34">
        <v>0</v>
      </c>
      <c r="AA36" s="45">
        <f t="shared" si="11"/>
        <v>0</v>
      </c>
      <c r="AB36" s="39">
        <v>0</v>
      </c>
      <c r="AC36" s="42">
        <v>0</v>
      </c>
      <c r="AD36" s="34">
        <v>0</v>
      </c>
      <c r="AE36" s="33"/>
      <c r="AF36" s="34"/>
      <c r="AG36" s="35" t="str">
        <f t="shared" si="12"/>
        <v/>
      </c>
      <c r="AH36" s="36"/>
      <c r="AI36" s="36"/>
      <c r="AJ36" s="36"/>
      <c r="AK36" s="36"/>
      <c r="AL36" s="36"/>
      <c r="AM36" s="36"/>
      <c r="AN36" s="36"/>
      <c r="AO36" s="16"/>
      <c r="AP36" s="16"/>
      <c r="AQ36" s="16"/>
      <c r="AR36" s="16"/>
      <c r="AS36" s="16"/>
      <c r="BE36" s="3"/>
      <c r="BF36" s="3"/>
      <c r="CA36" s="37" t="str">
        <f t="shared" si="0"/>
        <v/>
      </c>
      <c r="CB36" s="37" t="str">
        <f t="shared" si="1"/>
        <v/>
      </c>
      <c r="CC36" s="37" t="str">
        <f t="shared" si="2"/>
        <v/>
      </c>
      <c r="CD36" s="37" t="str">
        <f t="shared" si="3"/>
        <v/>
      </c>
      <c r="CE36" s="37" t="str">
        <f t="shared" si="4"/>
        <v/>
      </c>
      <c r="CF36" s="37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6"/>
      <c r="CT36" s="6"/>
      <c r="CU36" s="6"/>
      <c r="CV36" s="6"/>
      <c r="CW36" s="6"/>
      <c r="CX36" s="6"/>
      <c r="CY36" s="6"/>
      <c r="CZ36" s="6"/>
      <c r="DA36" s="8">
        <f t="shared" si="5"/>
        <v>0</v>
      </c>
      <c r="DB36" s="8">
        <f t="shared" si="6"/>
        <v>0</v>
      </c>
      <c r="DC36" s="8">
        <f t="shared" si="7"/>
        <v>0</v>
      </c>
      <c r="DD36" s="8">
        <f t="shared" si="8"/>
        <v>0</v>
      </c>
      <c r="DE36" s="8"/>
      <c r="DF36" s="8"/>
      <c r="DG36" s="8"/>
      <c r="DH36" s="8"/>
      <c r="DI36" s="8"/>
      <c r="DJ36" s="8"/>
      <c r="DK36" s="8"/>
      <c r="DL36" s="8"/>
    </row>
    <row r="37" spans="1:116" s="2" customFormat="1" x14ac:dyDescent="0.25">
      <c r="A37" s="38" t="s">
        <v>65</v>
      </c>
      <c r="B37" s="26">
        <f t="shared" si="9"/>
        <v>0</v>
      </c>
      <c r="C37" s="48"/>
      <c r="D37" s="47"/>
      <c r="E37" s="47"/>
      <c r="F37" s="47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34"/>
      <c r="T37" s="41"/>
      <c r="U37" s="39"/>
      <c r="V37" s="34"/>
      <c r="W37" s="38">
        <f>SUM(X37+Y37+Z37)</f>
        <v>0</v>
      </c>
      <c r="X37" s="39">
        <v>0</v>
      </c>
      <c r="Y37" s="40">
        <v>0</v>
      </c>
      <c r="Z37" s="34">
        <v>0</v>
      </c>
      <c r="AA37" s="45">
        <f t="shared" si="11"/>
        <v>0</v>
      </c>
      <c r="AB37" s="39">
        <v>0</v>
      </c>
      <c r="AC37" s="42">
        <v>0</v>
      </c>
      <c r="AD37" s="34">
        <v>0</v>
      </c>
      <c r="AE37" s="33"/>
      <c r="AF37" s="34"/>
      <c r="AG37" s="35" t="str">
        <f t="shared" si="12"/>
        <v/>
      </c>
      <c r="AH37" s="36"/>
      <c r="AI37" s="36"/>
      <c r="AJ37" s="36"/>
      <c r="AK37" s="36"/>
      <c r="AL37" s="36"/>
      <c r="AM37" s="36"/>
      <c r="AN37" s="36"/>
      <c r="AO37" s="16"/>
      <c r="AP37" s="16"/>
      <c r="AQ37" s="16"/>
      <c r="AR37" s="16"/>
      <c r="AS37" s="16"/>
      <c r="BE37" s="3"/>
      <c r="BF37" s="3"/>
      <c r="CA37" s="37" t="str">
        <f t="shared" si="0"/>
        <v/>
      </c>
      <c r="CB37" s="37" t="str">
        <f t="shared" si="1"/>
        <v/>
      </c>
      <c r="CC37" s="37" t="str">
        <f t="shared" si="2"/>
        <v/>
      </c>
      <c r="CD37" s="37" t="str">
        <f t="shared" si="3"/>
        <v/>
      </c>
      <c r="CE37" s="37" t="str">
        <f t="shared" si="4"/>
        <v/>
      </c>
      <c r="CF37" s="37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6"/>
      <c r="CT37" s="6"/>
      <c r="CU37" s="6"/>
      <c r="CV37" s="6"/>
      <c r="CW37" s="6"/>
      <c r="CX37" s="6"/>
      <c r="CY37" s="6"/>
      <c r="CZ37" s="6"/>
      <c r="DA37" s="8">
        <f t="shared" si="5"/>
        <v>0</v>
      </c>
      <c r="DB37" s="8">
        <f t="shared" si="6"/>
        <v>0</v>
      </c>
      <c r="DC37" s="8">
        <f t="shared" si="7"/>
        <v>0</v>
      </c>
      <c r="DD37" s="8">
        <f t="shared" si="8"/>
        <v>0</v>
      </c>
      <c r="DE37" s="8"/>
      <c r="DF37" s="8"/>
      <c r="DG37" s="8"/>
      <c r="DH37" s="8"/>
      <c r="DI37" s="8"/>
      <c r="DJ37" s="8"/>
      <c r="DK37" s="8"/>
      <c r="DL37" s="8"/>
    </row>
    <row r="38" spans="1:116" s="2" customFormat="1" x14ac:dyDescent="0.25">
      <c r="A38" s="38" t="s">
        <v>66</v>
      </c>
      <c r="B38" s="26">
        <f t="shared" si="9"/>
        <v>190</v>
      </c>
      <c r="C38" s="48">
        <v>61</v>
      </c>
      <c r="D38" s="47">
        <v>66</v>
      </c>
      <c r="E38" s="47">
        <v>47</v>
      </c>
      <c r="F38" s="47">
        <v>16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34">
        <v>0</v>
      </c>
      <c r="T38" s="41">
        <v>190</v>
      </c>
      <c r="U38" s="39">
        <v>120</v>
      </c>
      <c r="V38" s="34">
        <v>70</v>
      </c>
      <c r="W38" s="38">
        <f>SUM(X38+Y38+Z38)</f>
        <v>32</v>
      </c>
      <c r="X38" s="39">
        <v>23</v>
      </c>
      <c r="Y38" s="40">
        <v>9</v>
      </c>
      <c r="Z38" s="34">
        <v>0</v>
      </c>
      <c r="AA38" s="45">
        <f>SUM(AB38+AC38+AD38)</f>
        <v>2</v>
      </c>
      <c r="AB38" s="39">
        <v>0</v>
      </c>
      <c r="AC38" s="42">
        <v>2</v>
      </c>
      <c r="AD38" s="34">
        <v>0</v>
      </c>
      <c r="AE38" s="33"/>
      <c r="AF38" s="34"/>
      <c r="AG38" s="35" t="str">
        <f t="shared" si="12"/>
        <v/>
      </c>
      <c r="AH38" s="36"/>
      <c r="AI38" s="36"/>
      <c r="AJ38" s="36"/>
      <c r="AK38" s="36"/>
      <c r="AL38" s="36"/>
      <c r="AM38" s="36"/>
      <c r="AN38" s="36"/>
      <c r="AO38" s="16"/>
      <c r="AP38" s="16"/>
      <c r="AQ38" s="16"/>
      <c r="AR38" s="16"/>
      <c r="AS38" s="16"/>
      <c r="BE38" s="3"/>
      <c r="BF38" s="3"/>
      <c r="CA38" s="37" t="str">
        <f t="shared" si="0"/>
        <v/>
      </c>
      <c r="CB38" s="37" t="str">
        <f t="shared" si="1"/>
        <v/>
      </c>
      <c r="CC38" s="37" t="str">
        <f t="shared" si="2"/>
        <v/>
      </c>
      <c r="CD38" s="37" t="str">
        <f t="shared" si="3"/>
        <v/>
      </c>
      <c r="CE38" s="37" t="str">
        <f t="shared" si="4"/>
        <v/>
      </c>
      <c r="CF38" s="37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6"/>
      <c r="CT38" s="6"/>
      <c r="CU38" s="6"/>
      <c r="CV38" s="6"/>
      <c r="CW38" s="6"/>
      <c r="CX38" s="6"/>
      <c r="CY38" s="6"/>
      <c r="CZ38" s="6"/>
      <c r="DA38" s="8">
        <f t="shared" si="5"/>
        <v>0</v>
      </c>
      <c r="DB38" s="8">
        <f t="shared" si="6"/>
        <v>0</v>
      </c>
      <c r="DC38" s="8">
        <f t="shared" si="7"/>
        <v>0</v>
      </c>
      <c r="DD38" s="8">
        <f t="shared" si="8"/>
        <v>0</v>
      </c>
      <c r="DE38" s="8"/>
      <c r="DF38" s="8"/>
      <c r="DG38" s="8"/>
      <c r="DH38" s="8"/>
      <c r="DI38" s="8"/>
      <c r="DJ38" s="8"/>
      <c r="DK38" s="8"/>
      <c r="DL38" s="8"/>
    </row>
    <row r="39" spans="1:116" s="2" customFormat="1" x14ac:dyDescent="0.25">
      <c r="A39" s="38" t="s">
        <v>67</v>
      </c>
      <c r="B39" s="26">
        <f t="shared" si="9"/>
        <v>201</v>
      </c>
      <c r="C39" s="48">
        <v>0</v>
      </c>
      <c r="D39" s="47">
        <v>0</v>
      </c>
      <c r="E39" s="47">
        <v>0</v>
      </c>
      <c r="F39" s="40">
        <v>16</v>
      </c>
      <c r="G39" s="40">
        <v>8</v>
      </c>
      <c r="H39" s="40">
        <v>4</v>
      </c>
      <c r="I39" s="40">
        <v>6</v>
      </c>
      <c r="J39" s="40">
        <v>7</v>
      </c>
      <c r="K39" s="40">
        <v>3</v>
      </c>
      <c r="L39" s="40">
        <v>9</v>
      </c>
      <c r="M39" s="40">
        <v>15</v>
      </c>
      <c r="N39" s="40">
        <v>17</v>
      </c>
      <c r="O39" s="40">
        <v>24</v>
      </c>
      <c r="P39" s="40">
        <v>16</v>
      </c>
      <c r="Q39" s="40">
        <v>19</v>
      </c>
      <c r="R39" s="40">
        <v>18</v>
      </c>
      <c r="S39" s="34">
        <v>39</v>
      </c>
      <c r="T39" s="41">
        <v>201</v>
      </c>
      <c r="U39" s="39">
        <v>91</v>
      </c>
      <c r="V39" s="34">
        <v>110</v>
      </c>
      <c r="W39" s="38">
        <f>SUM(X39+Y39+Z39)</f>
        <v>0</v>
      </c>
      <c r="X39" s="39">
        <v>0</v>
      </c>
      <c r="Y39" s="40">
        <v>0</v>
      </c>
      <c r="Z39" s="34">
        <v>0</v>
      </c>
      <c r="AA39" s="45">
        <f>SUM(AB39+AC39+AD39)</f>
        <v>107</v>
      </c>
      <c r="AB39" s="39">
        <v>50</v>
      </c>
      <c r="AC39" s="42">
        <v>57</v>
      </c>
      <c r="AD39" s="34">
        <v>0</v>
      </c>
      <c r="AE39" s="33"/>
      <c r="AF39" s="34"/>
      <c r="AG39" s="35" t="str">
        <f t="shared" si="12"/>
        <v/>
      </c>
      <c r="AH39" s="36"/>
      <c r="AI39" s="36"/>
      <c r="AJ39" s="36"/>
      <c r="AK39" s="36"/>
      <c r="AL39" s="36"/>
      <c r="AM39" s="36"/>
      <c r="AN39" s="36"/>
      <c r="AO39" s="16"/>
      <c r="AP39" s="16"/>
      <c r="AQ39" s="16"/>
      <c r="AR39" s="16"/>
      <c r="AS39" s="16"/>
      <c r="BE39" s="3"/>
      <c r="BF39" s="3"/>
      <c r="CA39" s="37" t="str">
        <f t="shared" si="0"/>
        <v/>
      </c>
      <c r="CB39" s="37" t="str">
        <f t="shared" si="1"/>
        <v/>
      </c>
      <c r="CC39" s="37" t="str">
        <f t="shared" si="2"/>
        <v/>
      </c>
      <c r="CD39" s="37" t="str">
        <f t="shared" si="3"/>
        <v/>
      </c>
      <c r="CE39" s="37" t="str">
        <f t="shared" si="4"/>
        <v/>
      </c>
      <c r="CF39" s="37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6"/>
      <c r="CT39" s="6"/>
      <c r="CU39" s="6"/>
      <c r="CV39" s="6"/>
      <c r="CW39" s="6"/>
      <c r="CX39" s="6"/>
      <c r="CY39" s="6"/>
      <c r="CZ39" s="6"/>
      <c r="DA39" s="8">
        <f t="shared" si="5"/>
        <v>0</v>
      </c>
      <c r="DB39" s="8">
        <f t="shared" si="6"/>
        <v>0</v>
      </c>
      <c r="DC39" s="8">
        <f t="shared" si="7"/>
        <v>0</v>
      </c>
      <c r="DD39" s="8">
        <f t="shared" si="8"/>
        <v>0</v>
      </c>
      <c r="DE39" s="8"/>
      <c r="DF39" s="8"/>
      <c r="DG39" s="8"/>
      <c r="DH39" s="8"/>
      <c r="DI39" s="8"/>
      <c r="DJ39" s="8"/>
      <c r="DK39" s="8"/>
      <c r="DL39" s="8"/>
    </row>
    <row r="40" spans="1:116" s="2" customFormat="1" x14ac:dyDescent="0.25">
      <c r="A40" s="38" t="s">
        <v>68</v>
      </c>
      <c r="B40" s="26">
        <f t="shared" si="9"/>
        <v>0</v>
      </c>
      <c r="C40" s="48">
        <v>0</v>
      </c>
      <c r="D40" s="47">
        <v>0</v>
      </c>
      <c r="E40" s="47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34">
        <v>0</v>
      </c>
      <c r="T40" s="41">
        <v>0</v>
      </c>
      <c r="U40" s="39">
        <v>0</v>
      </c>
      <c r="V40" s="34">
        <v>0</v>
      </c>
      <c r="W40" s="38">
        <f>SUM(X40+Y40+Z40)</f>
        <v>0</v>
      </c>
      <c r="X40" s="39">
        <v>0</v>
      </c>
      <c r="Y40" s="40">
        <v>0</v>
      </c>
      <c r="Z40" s="34">
        <v>0</v>
      </c>
      <c r="AA40" s="45">
        <f>SUM(AB40+AC40+AD40)</f>
        <v>0</v>
      </c>
      <c r="AB40" s="39">
        <v>0</v>
      </c>
      <c r="AC40" s="42">
        <v>0</v>
      </c>
      <c r="AD40" s="34">
        <v>0</v>
      </c>
      <c r="AE40" s="33"/>
      <c r="AF40" s="34"/>
      <c r="AG40" s="35" t="str">
        <f t="shared" si="12"/>
        <v/>
      </c>
      <c r="AH40" s="36"/>
      <c r="AI40" s="36"/>
      <c r="AJ40" s="36"/>
      <c r="AK40" s="36"/>
      <c r="AL40" s="36"/>
      <c r="AM40" s="36"/>
      <c r="AN40" s="36"/>
      <c r="AO40" s="16"/>
      <c r="AP40" s="16"/>
      <c r="AQ40" s="16"/>
      <c r="AR40" s="16"/>
      <c r="AS40" s="16"/>
      <c r="BE40" s="3"/>
      <c r="BF40" s="3"/>
      <c r="CA40" s="37" t="str">
        <f t="shared" si="0"/>
        <v/>
      </c>
      <c r="CB40" s="37" t="str">
        <f t="shared" si="1"/>
        <v/>
      </c>
      <c r="CC40" s="37" t="str">
        <f t="shared" si="2"/>
        <v/>
      </c>
      <c r="CD40" s="37" t="str">
        <f t="shared" si="3"/>
        <v/>
      </c>
      <c r="CE40" s="37" t="str">
        <f t="shared" si="4"/>
        <v/>
      </c>
      <c r="CF40" s="37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6"/>
      <c r="CT40" s="6"/>
      <c r="CU40" s="6"/>
      <c r="CV40" s="6"/>
      <c r="CW40" s="6"/>
      <c r="CX40" s="6"/>
      <c r="CY40" s="6"/>
      <c r="CZ40" s="6"/>
      <c r="DA40" s="8">
        <f t="shared" si="5"/>
        <v>0</v>
      </c>
      <c r="DB40" s="8">
        <f t="shared" si="6"/>
        <v>0</v>
      </c>
      <c r="DC40" s="8">
        <f t="shared" si="7"/>
        <v>0</v>
      </c>
      <c r="DD40" s="8">
        <f t="shared" si="8"/>
        <v>0</v>
      </c>
      <c r="DE40" s="8"/>
      <c r="DF40" s="8"/>
      <c r="DG40" s="8"/>
      <c r="DH40" s="8"/>
      <c r="DI40" s="8"/>
      <c r="DJ40" s="8"/>
      <c r="DK40" s="8"/>
      <c r="DL40" s="8"/>
    </row>
    <row r="41" spans="1:116" s="2" customFormat="1" x14ac:dyDescent="0.25">
      <c r="A41" s="38" t="s">
        <v>69</v>
      </c>
      <c r="B41" s="26">
        <f t="shared" si="9"/>
        <v>46</v>
      </c>
      <c r="C41" s="48">
        <v>0</v>
      </c>
      <c r="D41" s="47">
        <v>3</v>
      </c>
      <c r="E41" s="47">
        <v>19</v>
      </c>
      <c r="F41" s="40">
        <v>24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34">
        <v>0</v>
      </c>
      <c r="T41" s="41">
        <v>46</v>
      </c>
      <c r="U41" s="39">
        <v>16</v>
      </c>
      <c r="V41" s="34">
        <v>30</v>
      </c>
      <c r="W41" s="38">
        <f>SUM(X41+Y41+Z41)</f>
        <v>3</v>
      </c>
      <c r="X41" s="39">
        <v>1</v>
      </c>
      <c r="Y41" s="40">
        <v>2</v>
      </c>
      <c r="Z41" s="34">
        <v>0</v>
      </c>
      <c r="AA41" s="45">
        <f>SUM(AB41+AC41+AD41)</f>
        <v>3</v>
      </c>
      <c r="AB41" s="39">
        <v>1</v>
      </c>
      <c r="AC41" s="42">
        <v>2</v>
      </c>
      <c r="AD41" s="34">
        <v>0</v>
      </c>
      <c r="AE41" s="33"/>
      <c r="AF41" s="34"/>
      <c r="AG41" s="35" t="str">
        <f t="shared" si="12"/>
        <v/>
      </c>
      <c r="AH41" s="36"/>
      <c r="AI41" s="36"/>
      <c r="AJ41" s="36"/>
      <c r="AK41" s="36"/>
      <c r="AL41" s="36"/>
      <c r="AM41" s="36"/>
      <c r="AN41" s="36"/>
      <c r="AO41" s="16"/>
      <c r="AP41" s="16"/>
      <c r="AQ41" s="16"/>
      <c r="AR41" s="16"/>
      <c r="AS41" s="16"/>
      <c r="BE41" s="3"/>
      <c r="BF41" s="3"/>
      <c r="CA41" s="37" t="str">
        <f t="shared" si="0"/>
        <v/>
      </c>
      <c r="CB41" s="37" t="str">
        <f t="shared" si="1"/>
        <v/>
      </c>
      <c r="CC41" s="37" t="str">
        <f t="shared" si="2"/>
        <v/>
      </c>
      <c r="CD41" s="37" t="str">
        <f t="shared" si="3"/>
        <v/>
      </c>
      <c r="CE41" s="37" t="str">
        <f t="shared" si="4"/>
        <v/>
      </c>
      <c r="CF41" s="37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6"/>
      <c r="CT41" s="6"/>
      <c r="CU41" s="6"/>
      <c r="CV41" s="6"/>
      <c r="CW41" s="6"/>
      <c r="CX41" s="6"/>
      <c r="CY41" s="6"/>
      <c r="CZ41" s="6"/>
      <c r="DA41" s="8">
        <f t="shared" si="5"/>
        <v>0</v>
      </c>
      <c r="DB41" s="8">
        <f t="shared" si="6"/>
        <v>0</v>
      </c>
      <c r="DC41" s="8">
        <f t="shared" si="7"/>
        <v>0</v>
      </c>
      <c r="DD41" s="8">
        <f t="shared" si="8"/>
        <v>0</v>
      </c>
      <c r="DE41" s="8"/>
      <c r="DF41" s="8"/>
      <c r="DG41" s="8"/>
      <c r="DH41" s="8"/>
      <c r="DI41" s="8"/>
      <c r="DJ41" s="8"/>
      <c r="DK41" s="8"/>
      <c r="DL41" s="8"/>
    </row>
    <row r="42" spans="1:116" s="2" customFormat="1" x14ac:dyDescent="0.25">
      <c r="A42" s="38" t="s">
        <v>70</v>
      </c>
      <c r="B42" s="26">
        <f t="shared" si="9"/>
        <v>205</v>
      </c>
      <c r="C42" s="39">
        <v>0</v>
      </c>
      <c r="D42" s="40">
        <v>0</v>
      </c>
      <c r="E42" s="40">
        <v>0</v>
      </c>
      <c r="F42" s="40">
        <v>11</v>
      </c>
      <c r="G42" s="40">
        <v>13</v>
      </c>
      <c r="H42" s="40">
        <v>17</v>
      </c>
      <c r="I42" s="40">
        <v>16</v>
      </c>
      <c r="J42" s="40">
        <v>27</v>
      </c>
      <c r="K42" s="40">
        <v>22</v>
      </c>
      <c r="L42" s="40">
        <v>20</v>
      </c>
      <c r="M42" s="40">
        <v>20</v>
      </c>
      <c r="N42" s="40">
        <v>21</v>
      </c>
      <c r="O42" s="40">
        <v>11</v>
      </c>
      <c r="P42" s="40">
        <v>17</v>
      </c>
      <c r="Q42" s="40">
        <v>4</v>
      </c>
      <c r="R42" s="40">
        <v>5</v>
      </c>
      <c r="S42" s="34">
        <v>1</v>
      </c>
      <c r="T42" s="41">
        <v>205</v>
      </c>
      <c r="U42" s="39">
        <v>80</v>
      </c>
      <c r="V42" s="34">
        <v>125</v>
      </c>
      <c r="W42" s="38">
        <f t="shared" ref="W42:W67" si="13">SUM(X42+Y42+Z42)</f>
        <v>0</v>
      </c>
      <c r="X42" s="39">
        <v>0</v>
      </c>
      <c r="Y42" s="40">
        <v>0</v>
      </c>
      <c r="Z42" s="34">
        <v>0</v>
      </c>
      <c r="AA42" s="45">
        <f>SUM(AB42+AC42+AD42)</f>
        <v>19</v>
      </c>
      <c r="AB42" s="39">
        <v>5</v>
      </c>
      <c r="AC42" s="42">
        <v>14</v>
      </c>
      <c r="AD42" s="34">
        <v>0</v>
      </c>
      <c r="AE42" s="33"/>
      <c r="AF42" s="34"/>
      <c r="AG42" s="35" t="str">
        <f t="shared" si="12"/>
        <v/>
      </c>
      <c r="AH42" s="36"/>
      <c r="AI42" s="36"/>
      <c r="AJ42" s="36"/>
      <c r="AK42" s="36"/>
      <c r="AL42" s="36"/>
      <c r="AM42" s="36"/>
      <c r="AN42" s="36"/>
      <c r="AO42" s="16"/>
      <c r="AP42" s="16"/>
      <c r="AQ42" s="16"/>
      <c r="AR42" s="16"/>
      <c r="AS42" s="16"/>
      <c r="BE42" s="3"/>
      <c r="BF42" s="3"/>
      <c r="CA42" s="37" t="str">
        <f t="shared" si="0"/>
        <v/>
      </c>
      <c r="CB42" s="37" t="str">
        <f t="shared" si="1"/>
        <v/>
      </c>
      <c r="CC42" s="37" t="str">
        <f t="shared" si="2"/>
        <v/>
      </c>
      <c r="CD42" s="37" t="str">
        <f t="shared" si="3"/>
        <v/>
      </c>
      <c r="CE42" s="37" t="str">
        <f t="shared" si="4"/>
        <v/>
      </c>
      <c r="CF42" s="37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6"/>
      <c r="CT42" s="6"/>
      <c r="CU42" s="6"/>
      <c r="CV42" s="6"/>
      <c r="CW42" s="6"/>
      <c r="CX42" s="6"/>
      <c r="CY42" s="6"/>
      <c r="CZ42" s="6"/>
      <c r="DA42" s="8">
        <f t="shared" si="5"/>
        <v>0</v>
      </c>
      <c r="DB42" s="8">
        <f t="shared" si="6"/>
        <v>0</v>
      </c>
      <c r="DC42" s="8">
        <f t="shared" si="7"/>
        <v>0</v>
      </c>
      <c r="DD42" s="8">
        <f t="shared" si="8"/>
        <v>0</v>
      </c>
      <c r="DE42" s="8"/>
      <c r="DF42" s="8"/>
      <c r="DG42" s="8"/>
      <c r="DH42" s="8"/>
      <c r="DI42" s="8"/>
      <c r="DJ42" s="8"/>
      <c r="DK42" s="8"/>
      <c r="DL42" s="8"/>
    </row>
    <row r="43" spans="1:116" s="2" customFormat="1" x14ac:dyDescent="0.25">
      <c r="A43" s="38" t="s">
        <v>71</v>
      </c>
      <c r="B43" s="26">
        <f t="shared" si="9"/>
        <v>176</v>
      </c>
      <c r="C43" s="39">
        <v>60</v>
      </c>
      <c r="D43" s="40">
        <v>89</v>
      </c>
      <c r="E43" s="40">
        <v>27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34">
        <v>0</v>
      </c>
      <c r="T43" s="41">
        <v>176</v>
      </c>
      <c r="U43" s="39">
        <v>160</v>
      </c>
      <c r="V43" s="34">
        <v>16</v>
      </c>
      <c r="W43" s="38">
        <f t="shared" si="13"/>
        <v>99</v>
      </c>
      <c r="X43" s="39">
        <v>72</v>
      </c>
      <c r="Y43" s="40">
        <v>27</v>
      </c>
      <c r="Z43" s="34">
        <v>0</v>
      </c>
      <c r="AA43" s="45">
        <f t="shared" ref="AA43:AA70" si="14">SUM(AB43+AC43+AD43)</f>
        <v>0</v>
      </c>
      <c r="AB43" s="39">
        <v>0</v>
      </c>
      <c r="AC43" s="42">
        <v>0</v>
      </c>
      <c r="AD43" s="34">
        <v>0</v>
      </c>
      <c r="AE43" s="33"/>
      <c r="AF43" s="34"/>
      <c r="AG43" s="35" t="str">
        <f t="shared" si="12"/>
        <v/>
      </c>
      <c r="AH43" s="36"/>
      <c r="AI43" s="36"/>
      <c r="AJ43" s="36"/>
      <c r="AK43" s="36"/>
      <c r="AL43" s="36"/>
      <c r="AM43" s="36"/>
      <c r="AN43" s="36"/>
      <c r="AO43" s="16"/>
      <c r="AP43" s="16"/>
      <c r="AQ43" s="16"/>
      <c r="AR43" s="16"/>
      <c r="AS43" s="16"/>
      <c r="BE43" s="3"/>
      <c r="BF43" s="3"/>
      <c r="CA43" s="37" t="str">
        <f t="shared" si="0"/>
        <v/>
      </c>
      <c r="CB43" s="37" t="str">
        <f t="shared" si="1"/>
        <v/>
      </c>
      <c r="CC43" s="37" t="str">
        <f t="shared" si="2"/>
        <v/>
      </c>
      <c r="CD43" s="37" t="str">
        <f t="shared" si="3"/>
        <v/>
      </c>
      <c r="CE43" s="37" t="str">
        <f t="shared" si="4"/>
        <v/>
      </c>
      <c r="CF43" s="37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6"/>
      <c r="CT43" s="6"/>
      <c r="CU43" s="6"/>
      <c r="CV43" s="6"/>
      <c r="CW43" s="6"/>
      <c r="CX43" s="6"/>
      <c r="CY43" s="6"/>
      <c r="CZ43" s="6"/>
      <c r="DA43" s="8">
        <f t="shared" si="5"/>
        <v>0</v>
      </c>
      <c r="DB43" s="8">
        <f t="shared" si="6"/>
        <v>0</v>
      </c>
      <c r="DC43" s="8">
        <f t="shared" si="7"/>
        <v>0</v>
      </c>
      <c r="DD43" s="8">
        <f t="shared" si="8"/>
        <v>0</v>
      </c>
      <c r="DE43" s="8"/>
      <c r="DF43" s="8"/>
      <c r="DG43" s="8"/>
      <c r="DH43" s="8"/>
      <c r="DI43" s="8"/>
      <c r="DJ43" s="8"/>
      <c r="DK43" s="8"/>
      <c r="DL43" s="8"/>
    </row>
    <row r="44" spans="1:116" s="2" customFormat="1" x14ac:dyDescent="0.25">
      <c r="A44" s="38" t="s">
        <v>72</v>
      </c>
      <c r="B44" s="26">
        <f t="shared" si="9"/>
        <v>739</v>
      </c>
      <c r="C44" s="39">
        <v>0</v>
      </c>
      <c r="D44" s="40">
        <v>0</v>
      </c>
      <c r="E44" s="40">
        <v>0</v>
      </c>
      <c r="F44" s="40">
        <v>10</v>
      </c>
      <c r="G44" s="40">
        <v>14</v>
      </c>
      <c r="H44" s="40">
        <v>27</v>
      </c>
      <c r="I44" s="40">
        <v>26</v>
      </c>
      <c r="J44" s="40">
        <v>37</v>
      </c>
      <c r="K44" s="40">
        <v>52</v>
      </c>
      <c r="L44" s="40">
        <v>51</v>
      </c>
      <c r="M44" s="40">
        <v>73</v>
      </c>
      <c r="N44" s="40">
        <v>83</v>
      </c>
      <c r="O44" s="40">
        <v>89</v>
      </c>
      <c r="P44" s="40">
        <v>83</v>
      </c>
      <c r="Q44" s="40">
        <v>85</v>
      </c>
      <c r="R44" s="40">
        <v>62</v>
      </c>
      <c r="S44" s="34">
        <v>47</v>
      </c>
      <c r="T44" s="41">
        <v>739</v>
      </c>
      <c r="U44" s="39">
        <v>233</v>
      </c>
      <c r="V44" s="34">
        <v>506</v>
      </c>
      <c r="W44" s="38">
        <f t="shared" si="13"/>
        <v>0</v>
      </c>
      <c r="X44" s="39">
        <v>0</v>
      </c>
      <c r="Y44" s="40">
        <v>0</v>
      </c>
      <c r="Z44" s="34">
        <v>0</v>
      </c>
      <c r="AA44" s="45">
        <f t="shared" si="14"/>
        <v>356</v>
      </c>
      <c r="AB44" s="39">
        <v>144</v>
      </c>
      <c r="AC44" s="42">
        <v>211</v>
      </c>
      <c r="AD44" s="34">
        <v>1</v>
      </c>
      <c r="AE44" s="33"/>
      <c r="AF44" s="34"/>
      <c r="AG44" s="35" t="str">
        <f t="shared" si="12"/>
        <v/>
      </c>
      <c r="AH44" s="36"/>
      <c r="AI44" s="36"/>
      <c r="AJ44" s="36"/>
      <c r="AK44" s="36"/>
      <c r="AL44" s="36"/>
      <c r="AM44" s="36"/>
      <c r="AN44" s="36"/>
      <c r="AO44" s="16"/>
      <c r="AP44" s="16"/>
      <c r="AQ44" s="16"/>
      <c r="AR44" s="16"/>
      <c r="AS44" s="16"/>
      <c r="BE44" s="3"/>
      <c r="BF44" s="3"/>
      <c r="CA44" s="37" t="str">
        <f t="shared" si="0"/>
        <v/>
      </c>
      <c r="CB44" s="37" t="str">
        <f t="shared" si="1"/>
        <v/>
      </c>
      <c r="CC44" s="37" t="str">
        <f t="shared" si="2"/>
        <v/>
      </c>
      <c r="CD44" s="37" t="str">
        <f t="shared" si="3"/>
        <v/>
      </c>
      <c r="CE44" s="37" t="str">
        <f t="shared" si="4"/>
        <v/>
      </c>
      <c r="CF44" s="37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6"/>
      <c r="CT44" s="6"/>
      <c r="CU44" s="6"/>
      <c r="CV44" s="6"/>
      <c r="CW44" s="6"/>
      <c r="CX44" s="6"/>
      <c r="CY44" s="6"/>
      <c r="CZ44" s="6"/>
      <c r="DA44" s="8">
        <f t="shared" si="5"/>
        <v>0</v>
      </c>
      <c r="DB44" s="8">
        <f t="shared" si="6"/>
        <v>0</v>
      </c>
      <c r="DC44" s="8">
        <f t="shared" si="7"/>
        <v>0</v>
      </c>
      <c r="DD44" s="8">
        <f t="shared" si="8"/>
        <v>0</v>
      </c>
      <c r="DE44" s="8"/>
      <c r="DF44" s="8"/>
      <c r="DG44" s="8"/>
      <c r="DH44" s="8"/>
      <c r="DI44" s="8"/>
      <c r="DJ44" s="8"/>
      <c r="DK44" s="8"/>
      <c r="DL44" s="8"/>
    </row>
    <row r="45" spans="1:116" s="2" customFormat="1" x14ac:dyDescent="0.25">
      <c r="A45" s="49" t="s">
        <v>73</v>
      </c>
      <c r="B45" s="26">
        <f t="shared" si="9"/>
        <v>0</v>
      </c>
      <c r="C45" s="48"/>
      <c r="D45" s="47"/>
      <c r="E45" s="47"/>
      <c r="F45" s="47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34"/>
      <c r="T45" s="41"/>
      <c r="U45" s="39"/>
      <c r="V45" s="34"/>
      <c r="W45" s="38">
        <f t="shared" si="13"/>
        <v>0</v>
      </c>
      <c r="X45" s="39">
        <v>0</v>
      </c>
      <c r="Y45" s="40">
        <v>0</v>
      </c>
      <c r="Z45" s="34">
        <v>0</v>
      </c>
      <c r="AA45" s="45">
        <f t="shared" si="14"/>
        <v>0</v>
      </c>
      <c r="AB45" s="39">
        <v>0</v>
      </c>
      <c r="AC45" s="42">
        <v>0</v>
      </c>
      <c r="AD45" s="34">
        <v>0</v>
      </c>
      <c r="AE45" s="33"/>
      <c r="AF45" s="34"/>
      <c r="AG45" s="35" t="str">
        <f t="shared" si="12"/>
        <v/>
      </c>
      <c r="AH45" s="36"/>
      <c r="AI45" s="36"/>
      <c r="AJ45" s="36"/>
      <c r="AK45" s="36"/>
      <c r="AL45" s="36"/>
      <c r="AM45" s="36"/>
      <c r="AN45" s="36"/>
      <c r="AO45" s="16"/>
      <c r="AP45" s="16"/>
      <c r="AQ45" s="16"/>
      <c r="AR45" s="16"/>
      <c r="AS45" s="16"/>
      <c r="BE45" s="3"/>
      <c r="BF45" s="3"/>
      <c r="CA45" s="37" t="str">
        <f t="shared" si="0"/>
        <v/>
      </c>
      <c r="CB45" s="37" t="str">
        <f t="shared" si="1"/>
        <v/>
      </c>
      <c r="CC45" s="37" t="str">
        <f t="shared" si="2"/>
        <v/>
      </c>
      <c r="CD45" s="37" t="str">
        <f t="shared" si="3"/>
        <v/>
      </c>
      <c r="CE45" s="37" t="str">
        <f t="shared" si="4"/>
        <v/>
      </c>
      <c r="CF45" s="37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6"/>
      <c r="CT45" s="6"/>
      <c r="CU45" s="6"/>
      <c r="CV45" s="6"/>
      <c r="CW45" s="6"/>
      <c r="CX45" s="6"/>
      <c r="CY45" s="6"/>
      <c r="CZ45" s="6"/>
      <c r="DA45" s="8">
        <f t="shared" si="5"/>
        <v>0</v>
      </c>
      <c r="DB45" s="8">
        <f t="shared" si="6"/>
        <v>0</v>
      </c>
      <c r="DC45" s="8">
        <f t="shared" si="7"/>
        <v>0</v>
      </c>
      <c r="DD45" s="8">
        <f t="shared" si="8"/>
        <v>0</v>
      </c>
      <c r="DE45" s="8"/>
      <c r="DF45" s="8"/>
      <c r="DG45" s="8"/>
      <c r="DH45" s="8"/>
      <c r="DI45" s="8"/>
      <c r="DJ45" s="8"/>
      <c r="DK45" s="8"/>
      <c r="DL45" s="8"/>
    </row>
    <row r="46" spans="1:116" s="2" customFormat="1" x14ac:dyDescent="0.25">
      <c r="A46" s="50" t="s">
        <v>74</v>
      </c>
      <c r="B46" s="26">
        <f t="shared" si="9"/>
        <v>0</v>
      </c>
      <c r="C46" s="48"/>
      <c r="D46" s="47"/>
      <c r="E46" s="47"/>
      <c r="F46" s="47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34"/>
      <c r="T46" s="41"/>
      <c r="U46" s="39"/>
      <c r="V46" s="34"/>
      <c r="W46" s="38">
        <f t="shared" si="13"/>
        <v>0</v>
      </c>
      <c r="X46" s="39">
        <v>0</v>
      </c>
      <c r="Y46" s="40">
        <v>0</v>
      </c>
      <c r="Z46" s="34">
        <v>0</v>
      </c>
      <c r="AA46" s="45">
        <f t="shared" si="14"/>
        <v>0</v>
      </c>
      <c r="AB46" s="39">
        <v>0</v>
      </c>
      <c r="AC46" s="42">
        <v>0</v>
      </c>
      <c r="AD46" s="34">
        <v>0</v>
      </c>
      <c r="AE46" s="33"/>
      <c r="AF46" s="34"/>
      <c r="AG46" s="35" t="str">
        <f t="shared" si="12"/>
        <v/>
      </c>
      <c r="AH46" s="36"/>
      <c r="AI46" s="36"/>
      <c r="AJ46" s="36"/>
      <c r="AK46" s="36"/>
      <c r="AL46" s="36"/>
      <c r="AM46" s="36"/>
      <c r="AN46" s="36"/>
      <c r="AO46" s="16"/>
      <c r="AP46" s="16"/>
      <c r="AQ46" s="16"/>
      <c r="AR46" s="16"/>
      <c r="AS46" s="16"/>
      <c r="BE46" s="3"/>
      <c r="BF46" s="3"/>
      <c r="CA46" s="37" t="str">
        <f t="shared" si="0"/>
        <v/>
      </c>
      <c r="CB46" s="37" t="str">
        <f t="shared" si="1"/>
        <v/>
      </c>
      <c r="CC46" s="37" t="str">
        <f t="shared" si="2"/>
        <v/>
      </c>
      <c r="CD46" s="37" t="str">
        <f t="shared" si="3"/>
        <v/>
      </c>
      <c r="CE46" s="37" t="str">
        <f t="shared" si="4"/>
        <v/>
      </c>
      <c r="CF46" s="37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6"/>
      <c r="CT46" s="6"/>
      <c r="CU46" s="6"/>
      <c r="CV46" s="6"/>
      <c r="CW46" s="6"/>
      <c r="CX46" s="6"/>
      <c r="CY46" s="6"/>
      <c r="CZ46" s="6"/>
      <c r="DA46" s="8">
        <f t="shared" si="5"/>
        <v>0</v>
      </c>
      <c r="DB46" s="8">
        <f t="shared" si="6"/>
        <v>0</v>
      </c>
      <c r="DC46" s="8">
        <f t="shared" si="7"/>
        <v>0</v>
      </c>
      <c r="DD46" s="8">
        <f t="shared" si="8"/>
        <v>0</v>
      </c>
      <c r="DE46" s="8"/>
      <c r="DF46" s="8"/>
      <c r="DG46" s="8"/>
      <c r="DH46" s="8"/>
      <c r="DI46" s="8"/>
      <c r="DJ46" s="8"/>
      <c r="DK46" s="8"/>
      <c r="DL46" s="8"/>
    </row>
    <row r="47" spans="1:116" s="2" customFormat="1" x14ac:dyDescent="0.25">
      <c r="A47" s="38" t="s">
        <v>75</v>
      </c>
      <c r="B47" s="26">
        <f t="shared" si="9"/>
        <v>0</v>
      </c>
      <c r="C47" s="48"/>
      <c r="D47" s="47"/>
      <c r="E47" s="47"/>
      <c r="F47" s="47"/>
      <c r="G47" s="47"/>
      <c r="H47" s="47"/>
      <c r="I47" s="47"/>
      <c r="J47" s="47"/>
      <c r="K47" s="47"/>
      <c r="L47" s="40"/>
      <c r="M47" s="40"/>
      <c r="N47" s="40"/>
      <c r="O47" s="40"/>
      <c r="P47" s="40"/>
      <c r="Q47" s="40"/>
      <c r="R47" s="40"/>
      <c r="S47" s="34"/>
      <c r="T47" s="41"/>
      <c r="U47" s="39"/>
      <c r="V47" s="34"/>
      <c r="W47" s="38">
        <f t="shared" si="13"/>
        <v>0</v>
      </c>
      <c r="X47" s="39">
        <v>0</v>
      </c>
      <c r="Y47" s="40">
        <v>0</v>
      </c>
      <c r="Z47" s="34">
        <v>0</v>
      </c>
      <c r="AA47" s="45">
        <f t="shared" si="14"/>
        <v>0</v>
      </c>
      <c r="AB47" s="39">
        <v>0</v>
      </c>
      <c r="AC47" s="42">
        <v>0</v>
      </c>
      <c r="AD47" s="34">
        <v>0</v>
      </c>
      <c r="AE47" s="33"/>
      <c r="AF47" s="34"/>
      <c r="AG47" s="35" t="str">
        <f t="shared" si="12"/>
        <v/>
      </c>
      <c r="AH47" s="36"/>
      <c r="AI47" s="36"/>
      <c r="AJ47" s="36"/>
      <c r="AK47" s="36"/>
      <c r="AL47" s="36"/>
      <c r="AM47" s="36"/>
      <c r="AN47" s="36"/>
      <c r="AO47" s="16"/>
      <c r="AP47" s="16"/>
      <c r="AQ47" s="16"/>
      <c r="AR47" s="16"/>
      <c r="AS47" s="16"/>
      <c r="BE47" s="3"/>
      <c r="BF47" s="3"/>
      <c r="CA47" s="37" t="str">
        <f t="shared" si="0"/>
        <v/>
      </c>
      <c r="CB47" s="37" t="str">
        <f t="shared" si="1"/>
        <v/>
      </c>
      <c r="CC47" s="37" t="str">
        <f t="shared" si="2"/>
        <v/>
      </c>
      <c r="CD47" s="37" t="str">
        <f t="shared" si="3"/>
        <v/>
      </c>
      <c r="CE47" s="37" t="str">
        <f t="shared" si="4"/>
        <v/>
      </c>
      <c r="CF47" s="37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6"/>
      <c r="CT47" s="6"/>
      <c r="CU47" s="6"/>
      <c r="CV47" s="6"/>
      <c r="CW47" s="6"/>
      <c r="CX47" s="6"/>
      <c r="CY47" s="6"/>
      <c r="CZ47" s="6"/>
      <c r="DA47" s="8">
        <f t="shared" si="5"/>
        <v>0</v>
      </c>
      <c r="DB47" s="8">
        <f t="shared" si="6"/>
        <v>0</v>
      </c>
      <c r="DC47" s="8">
        <f t="shared" si="7"/>
        <v>0</v>
      </c>
      <c r="DD47" s="8">
        <f t="shared" si="8"/>
        <v>0</v>
      </c>
      <c r="DE47" s="8"/>
      <c r="DF47" s="8"/>
      <c r="DG47" s="8"/>
      <c r="DH47" s="8"/>
      <c r="DI47" s="8"/>
      <c r="DJ47" s="8"/>
      <c r="DK47" s="8"/>
      <c r="DL47" s="8"/>
    </row>
    <row r="48" spans="1:116" s="2" customFormat="1" x14ac:dyDescent="0.25">
      <c r="A48" s="38" t="s">
        <v>76</v>
      </c>
      <c r="B48" s="26">
        <f t="shared" si="9"/>
        <v>0</v>
      </c>
      <c r="C48" s="48"/>
      <c r="D48" s="47"/>
      <c r="E48" s="47"/>
      <c r="F48" s="4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34"/>
      <c r="T48" s="28"/>
      <c r="U48" s="29"/>
      <c r="V48" s="30"/>
      <c r="W48" s="25">
        <f t="shared" si="13"/>
        <v>0</v>
      </c>
      <c r="X48" s="39">
        <v>0</v>
      </c>
      <c r="Y48" s="40">
        <v>0</v>
      </c>
      <c r="Z48" s="34">
        <v>0</v>
      </c>
      <c r="AA48" s="45">
        <f t="shared" si="14"/>
        <v>0</v>
      </c>
      <c r="AB48" s="39">
        <v>0</v>
      </c>
      <c r="AC48" s="42">
        <v>0</v>
      </c>
      <c r="AD48" s="34">
        <v>0</v>
      </c>
      <c r="AE48" s="33"/>
      <c r="AF48" s="34"/>
      <c r="AG48" s="35" t="str">
        <f t="shared" si="12"/>
        <v/>
      </c>
      <c r="AH48" s="36"/>
      <c r="AI48" s="36"/>
      <c r="AJ48" s="36"/>
      <c r="AK48" s="36"/>
      <c r="AL48" s="36"/>
      <c r="AM48" s="36"/>
      <c r="AN48" s="36"/>
      <c r="AO48" s="16"/>
      <c r="AP48" s="16"/>
      <c r="AQ48" s="16"/>
      <c r="AR48" s="16"/>
      <c r="AS48" s="16"/>
      <c r="BE48" s="3"/>
      <c r="BF48" s="3"/>
      <c r="CA48" s="37" t="str">
        <f t="shared" si="0"/>
        <v/>
      </c>
      <c r="CB48" s="37" t="str">
        <f t="shared" si="1"/>
        <v/>
      </c>
      <c r="CC48" s="37" t="str">
        <f t="shared" si="2"/>
        <v/>
      </c>
      <c r="CD48" s="37" t="str">
        <f t="shared" si="3"/>
        <v/>
      </c>
      <c r="CE48" s="37" t="str">
        <f t="shared" si="4"/>
        <v/>
      </c>
      <c r="CF48" s="37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6"/>
      <c r="CT48" s="6"/>
      <c r="CU48" s="6"/>
      <c r="CV48" s="6"/>
      <c r="CW48" s="6"/>
      <c r="CX48" s="6"/>
      <c r="CY48" s="6"/>
      <c r="CZ48" s="6"/>
      <c r="DA48" s="8">
        <f t="shared" si="5"/>
        <v>0</v>
      </c>
      <c r="DB48" s="8">
        <f t="shared" si="6"/>
        <v>0</v>
      </c>
      <c r="DC48" s="8">
        <f t="shared" si="7"/>
        <v>0</v>
      </c>
      <c r="DD48" s="8">
        <f t="shared" si="8"/>
        <v>0</v>
      </c>
      <c r="DE48" s="8"/>
      <c r="DF48" s="8"/>
      <c r="DG48" s="8"/>
      <c r="DH48" s="8"/>
      <c r="DI48" s="8"/>
      <c r="DJ48" s="8"/>
      <c r="DK48" s="8"/>
      <c r="DL48" s="8"/>
    </row>
    <row r="49" spans="1:116" s="2" customFormat="1" x14ac:dyDescent="0.25">
      <c r="A49" s="38" t="s">
        <v>77</v>
      </c>
      <c r="B49" s="26">
        <f t="shared" si="9"/>
        <v>0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34"/>
      <c r="T49" s="41"/>
      <c r="U49" s="39"/>
      <c r="V49" s="34"/>
      <c r="W49" s="38">
        <f t="shared" si="13"/>
        <v>0</v>
      </c>
      <c r="X49" s="39">
        <v>0</v>
      </c>
      <c r="Y49" s="40">
        <v>0</v>
      </c>
      <c r="Z49" s="34">
        <v>0</v>
      </c>
      <c r="AA49" s="45">
        <f t="shared" si="14"/>
        <v>0</v>
      </c>
      <c r="AB49" s="39">
        <v>0</v>
      </c>
      <c r="AC49" s="42">
        <v>0</v>
      </c>
      <c r="AD49" s="34">
        <v>0</v>
      </c>
      <c r="AE49" s="33"/>
      <c r="AF49" s="34"/>
      <c r="AG49" s="35" t="str">
        <f t="shared" si="12"/>
        <v/>
      </c>
      <c r="AH49" s="36"/>
      <c r="AI49" s="36"/>
      <c r="AJ49" s="36"/>
      <c r="AK49" s="36"/>
      <c r="AL49" s="36"/>
      <c r="AM49" s="36"/>
      <c r="AN49" s="36"/>
      <c r="AO49" s="16"/>
      <c r="AP49" s="16"/>
      <c r="AQ49" s="16"/>
      <c r="AR49" s="16"/>
      <c r="AS49" s="16"/>
      <c r="BE49" s="3"/>
      <c r="BF49" s="3"/>
      <c r="CA49" s="37" t="str">
        <f t="shared" si="0"/>
        <v/>
      </c>
      <c r="CB49" s="37" t="str">
        <f t="shared" si="1"/>
        <v/>
      </c>
      <c r="CC49" s="37" t="str">
        <f t="shared" si="2"/>
        <v/>
      </c>
      <c r="CD49" s="37" t="str">
        <f t="shared" si="3"/>
        <v/>
      </c>
      <c r="CE49" s="37" t="str">
        <f t="shared" si="4"/>
        <v/>
      </c>
      <c r="CF49" s="37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6"/>
      <c r="CT49" s="6"/>
      <c r="CU49" s="6"/>
      <c r="CV49" s="6"/>
      <c r="CW49" s="6"/>
      <c r="CX49" s="6"/>
      <c r="CY49" s="6"/>
      <c r="CZ49" s="6"/>
      <c r="DA49" s="8">
        <f t="shared" si="5"/>
        <v>0</v>
      </c>
      <c r="DB49" s="8">
        <f t="shared" si="6"/>
        <v>0</v>
      </c>
      <c r="DC49" s="8">
        <f t="shared" si="7"/>
        <v>0</v>
      </c>
      <c r="DD49" s="8">
        <f t="shared" si="8"/>
        <v>0</v>
      </c>
      <c r="DE49" s="8"/>
      <c r="DF49" s="8"/>
      <c r="DG49" s="8"/>
      <c r="DH49" s="8"/>
      <c r="DI49" s="8"/>
      <c r="DJ49" s="8"/>
      <c r="DK49" s="8"/>
      <c r="DL49" s="8"/>
    </row>
    <row r="50" spans="1:116" s="2" customFormat="1" x14ac:dyDescent="0.25">
      <c r="A50" s="38" t="s">
        <v>78</v>
      </c>
      <c r="B50" s="26">
        <f t="shared" si="9"/>
        <v>85</v>
      </c>
      <c r="C50" s="39">
        <v>0</v>
      </c>
      <c r="D50" s="40">
        <v>0</v>
      </c>
      <c r="E50" s="40">
        <v>0</v>
      </c>
      <c r="F50" s="40">
        <v>2</v>
      </c>
      <c r="G50" s="40">
        <v>3</v>
      </c>
      <c r="H50" s="40">
        <v>3</v>
      </c>
      <c r="I50" s="40">
        <v>5</v>
      </c>
      <c r="J50" s="40">
        <v>3</v>
      </c>
      <c r="K50" s="40">
        <v>5</v>
      </c>
      <c r="L50" s="40">
        <v>4</v>
      </c>
      <c r="M50" s="40">
        <v>3</v>
      </c>
      <c r="N50" s="40">
        <v>4</v>
      </c>
      <c r="O50" s="40">
        <v>12</v>
      </c>
      <c r="P50" s="40">
        <v>18</v>
      </c>
      <c r="Q50" s="40">
        <v>8</v>
      </c>
      <c r="R50" s="40">
        <v>3</v>
      </c>
      <c r="S50" s="34">
        <v>12</v>
      </c>
      <c r="T50" s="41">
        <v>85</v>
      </c>
      <c r="U50" s="39">
        <v>40</v>
      </c>
      <c r="V50" s="34">
        <v>45</v>
      </c>
      <c r="W50" s="38">
        <f t="shared" si="13"/>
        <v>0</v>
      </c>
      <c r="X50" s="39">
        <v>0</v>
      </c>
      <c r="Y50" s="40">
        <v>0</v>
      </c>
      <c r="Z50" s="34">
        <v>0</v>
      </c>
      <c r="AA50" s="45">
        <f t="shared" si="14"/>
        <v>37</v>
      </c>
      <c r="AB50" s="39">
        <v>11</v>
      </c>
      <c r="AC50" s="42">
        <v>26</v>
      </c>
      <c r="AD50" s="34">
        <v>0</v>
      </c>
      <c r="AE50" s="33"/>
      <c r="AF50" s="34"/>
      <c r="AG50" s="35" t="str">
        <f t="shared" si="12"/>
        <v/>
      </c>
      <c r="AH50" s="36"/>
      <c r="AI50" s="36"/>
      <c r="AJ50" s="36"/>
      <c r="AK50" s="36"/>
      <c r="AL50" s="36"/>
      <c r="AM50" s="36"/>
      <c r="AN50" s="36"/>
      <c r="AO50" s="16"/>
      <c r="AP50" s="16"/>
      <c r="AQ50" s="16"/>
      <c r="AR50" s="16"/>
      <c r="AS50" s="16"/>
      <c r="BE50" s="3"/>
      <c r="BF50" s="3"/>
      <c r="CA50" s="37" t="str">
        <f t="shared" si="0"/>
        <v/>
      </c>
      <c r="CB50" s="37" t="str">
        <f t="shared" si="1"/>
        <v/>
      </c>
      <c r="CC50" s="37" t="str">
        <f t="shared" si="2"/>
        <v/>
      </c>
      <c r="CD50" s="37" t="str">
        <f t="shared" si="3"/>
        <v/>
      </c>
      <c r="CE50" s="37" t="str">
        <f t="shared" si="4"/>
        <v/>
      </c>
      <c r="CF50" s="37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6"/>
      <c r="CT50" s="6"/>
      <c r="CU50" s="6"/>
      <c r="CV50" s="6"/>
      <c r="CW50" s="6"/>
      <c r="CX50" s="6"/>
      <c r="CY50" s="6"/>
      <c r="CZ50" s="6"/>
      <c r="DA50" s="8">
        <f t="shared" si="5"/>
        <v>0</v>
      </c>
      <c r="DB50" s="8">
        <f t="shared" si="6"/>
        <v>0</v>
      </c>
      <c r="DC50" s="8">
        <f t="shared" si="7"/>
        <v>0</v>
      </c>
      <c r="DD50" s="8">
        <f t="shared" si="8"/>
        <v>0</v>
      </c>
      <c r="DE50" s="8"/>
      <c r="DF50" s="8"/>
      <c r="DG50" s="8"/>
      <c r="DH50" s="8"/>
      <c r="DI50" s="8"/>
      <c r="DJ50" s="8"/>
      <c r="DK50" s="8"/>
      <c r="DL50" s="8"/>
    </row>
    <row r="51" spans="1:116" s="2" customFormat="1" x14ac:dyDescent="0.25">
      <c r="A51" s="38" t="s">
        <v>79</v>
      </c>
      <c r="B51" s="26">
        <f t="shared" si="9"/>
        <v>0</v>
      </c>
      <c r="C51" s="39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34">
        <v>0</v>
      </c>
      <c r="T51" s="41">
        <v>0</v>
      </c>
      <c r="U51" s="39">
        <v>0</v>
      </c>
      <c r="V51" s="34">
        <v>0</v>
      </c>
      <c r="W51" s="38">
        <f t="shared" si="13"/>
        <v>0</v>
      </c>
      <c r="X51" s="39">
        <v>0</v>
      </c>
      <c r="Y51" s="40">
        <v>0</v>
      </c>
      <c r="Z51" s="34">
        <v>0</v>
      </c>
      <c r="AA51" s="45">
        <f t="shared" si="14"/>
        <v>0</v>
      </c>
      <c r="AB51" s="39">
        <v>0</v>
      </c>
      <c r="AC51" s="42">
        <v>0</v>
      </c>
      <c r="AD51" s="34">
        <v>0</v>
      </c>
      <c r="AE51" s="33"/>
      <c r="AF51" s="34"/>
      <c r="AG51" s="35" t="str">
        <f t="shared" si="12"/>
        <v/>
      </c>
      <c r="AH51" s="36"/>
      <c r="AI51" s="36"/>
      <c r="AJ51" s="36"/>
      <c r="AK51" s="36"/>
      <c r="AL51" s="36"/>
      <c r="AM51" s="36"/>
      <c r="AN51" s="36"/>
      <c r="AO51" s="16"/>
      <c r="AP51" s="16"/>
      <c r="AQ51" s="16"/>
      <c r="AR51" s="16"/>
      <c r="AS51" s="16"/>
      <c r="BE51" s="3"/>
      <c r="BF51" s="3"/>
      <c r="CA51" s="37" t="str">
        <f t="shared" si="0"/>
        <v/>
      </c>
      <c r="CB51" s="37" t="str">
        <f t="shared" si="1"/>
        <v/>
      </c>
      <c r="CC51" s="37" t="str">
        <f t="shared" si="2"/>
        <v/>
      </c>
      <c r="CD51" s="37" t="str">
        <f t="shared" si="3"/>
        <v/>
      </c>
      <c r="CE51" s="37" t="str">
        <f t="shared" si="4"/>
        <v/>
      </c>
      <c r="CF51" s="37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6"/>
      <c r="CT51" s="6"/>
      <c r="CU51" s="6"/>
      <c r="CV51" s="6"/>
      <c r="CW51" s="6"/>
      <c r="CX51" s="6"/>
      <c r="CY51" s="6"/>
      <c r="CZ51" s="6"/>
      <c r="DA51" s="8">
        <f t="shared" si="5"/>
        <v>0</v>
      </c>
      <c r="DB51" s="8">
        <f t="shared" si="6"/>
        <v>0</v>
      </c>
      <c r="DC51" s="8">
        <f t="shared" si="7"/>
        <v>0</v>
      </c>
      <c r="DD51" s="8">
        <f t="shared" si="8"/>
        <v>0</v>
      </c>
      <c r="DE51" s="8"/>
      <c r="DF51" s="8"/>
      <c r="DG51" s="8"/>
      <c r="DH51" s="8"/>
      <c r="DI51" s="8"/>
      <c r="DJ51" s="8"/>
      <c r="DK51" s="8"/>
      <c r="DL51" s="8"/>
    </row>
    <row r="52" spans="1:116" s="2" customFormat="1" x14ac:dyDescent="0.25">
      <c r="A52" s="38" t="s">
        <v>80</v>
      </c>
      <c r="B52" s="26">
        <f t="shared" si="9"/>
        <v>0</v>
      </c>
      <c r="C52" s="39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34">
        <v>0</v>
      </c>
      <c r="T52" s="41">
        <v>0</v>
      </c>
      <c r="U52" s="39">
        <v>0</v>
      </c>
      <c r="V52" s="34">
        <v>0</v>
      </c>
      <c r="W52" s="38">
        <f t="shared" si="13"/>
        <v>0</v>
      </c>
      <c r="X52" s="39">
        <v>0</v>
      </c>
      <c r="Y52" s="40">
        <v>0</v>
      </c>
      <c r="Z52" s="34">
        <v>0</v>
      </c>
      <c r="AA52" s="45">
        <f t="shared" si="14"/>
        <v>0</v>
      </c>
      <c r="AB52" s="39">
        <v>0</v>
      </c>
      <c r="AC52" s="42">
        <v>0</v>
      </c>
      <c r="AD52" s="34">
        <v>0</v>
      </c>
      <c r="AE52" s="33"/>
      <c r="AF52" s="34"/>
      <c r="AG52" s="35" t="str">
        <f t="shared" si="12"/>
        <v/>
      </c>
      <c r="AH52" s="36"/>
      <c r="AI52" s="36"/>
      <c r="AJ52" s="36"/>
      <c r="AK52" s="36"/>
      <c r="AL52" s="36"/>
      <c r="AM52" s="36"/>
      <c r="AN52" s="36"/>
      <c r="AO52" s="16"/>
      <c r="AP52" s="16"/>
      <c r="AQ52" s="16"/>
      <c r="AR52" s="16"/>
      <c r="AS52" s="16"/>
      <c r="BE52" s="3"/>
      <c r="BF52" s="3"/>
      <c r="CA52" s="37" t="str">
        <f t="shared" si="0"/>
        <v/>
      </c>
      <c r="CB52" s="37" t="str">
        <f t="shared" si="1"/>
        <v/>
      </c>
      <c r="CC52" s="37" t="str">
        <f t="shared" si="2"/>
        <v/>
      </c>
      <c r="CD52" s="37" t="str">
        <f t="shared" si="3"/>
        <v/>
      </c>
      <c r="CE52" s="37" t="str">
        <f t="shared" si="4"/>
        <v/>
      </c>
      <c r="CF52" s="37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6"/>
      <c r="CT52" s="6"/>
      <c r="CU52" s="6"/>
      <c r="CV52" s="6"/>
      <c r="CW52" s="6"/>
      <c r="CX52" s="6"/>
      <c r="CY52" s="6"/>
      <c r="CZ52" s="6"/>
      <c r="DA52" s="8">
        <f t="shared" si="5"/>
        <v>0</v>
      </c>
      <c r="DB52" s="8">
        <f t="shared" si="6"/>
        <v>0</v>
      </c>
      <c r="DC52" s="8">
        <f t="shared" si="7"/>
        <v>0</v>
      </c>
      <c r="DD52" s="8">
        <f t="shared" si="8"/>
        <v>0</v>
      </c>
      <c r="DE52" s="8"/>
      <c r="DF52" s="8"/>
      <c r="DG52" s="8"/>
      <c r="DH52" s="8"/>
      <c r="DI52" s="8"/>
      <c r="DJ52" s="8"/>
      <c r="DK52" s="8"/>
      <c r="DL52" s="8"/>
    </row>
    <row r="53" spans="1:116" s="2" customFormat="1" x14ac:dyDescent="0.25">
      <c r="A53" s="38" t="s">
        <v>81</v>
      </c>
      <c r="B53" s="26">
        <f t="shared" si="9"/>
        <v>0</v>
      </c>
      <c r="C53" s="39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34">
        <v>0</v>
      </c>
      <c r="T53" s="41">
        <v>0</v>
      </c>
      <c r="U53" s="39">
        <v>0</v>
      </c>
      <c r="V53" s="34">
        <v>0</v>
      </c>
      <c r="W53" s="38">
        <f t="shared" si="13"/>
        <v>0</v>
      </c>
      <c r="X53" s="39">
        <v>0</v>
      </c>
      <c r="Y53" s="40">
        <v>0</v>
      </c>
      <c r="Z53" s="34">
        <v>0</v>
      </c>
      <c r="AA53" s="45">
        <f t="shared" si="14"/>
        <v>0</v>
      </c>
      <c r="AB53" s="39">
        <v>0</v>
      </c>
      <c r="AC53" s="42">
        <v>0</v>
      </c>
      <c r="AD53" s="34">
        <v>0</v>
      </c>
      <c r="AE53" s="33"/>
      <c r="AF53" s="34"/>
      <c r="AG53" s="35" t="str">
        <f t="shared" si="12"/>
        <v/>
      </c>
      <c r="AH53" s="36"/>
      <c r="AI53" s="36"/>
      <c r="AJ53" s="36"/>
      <c r="AK53" s="36"/>
      <c r="AL53" s="36"/>
      <c r="AM53" s="36"/>
      <c r="AN53" s="36"/>
      <c r="AO53" s="16"/>
      <c r="AP53" s="16"/>
      <c r="AQ53" s="16"/>
      <c r="AR53" s="16"/>
      <c r="AS53" s="16"/>
      <c r="BE53" s="3"/>
      <c r="BF53" s="3"/>
      <c r="CA53" s="37" t="str">
        <f t="shared" si="0"/>
        <v/>
      </c>
      <c r="CB53" s="37" t="str">
        <f t="shared" si="1"/>
        <v/>
      </c>
      <c r="CC53" s="37" t="str">
        <f t="shared" si="2"/>
        <v/>
      </c>
      <c r="CD53" s="37" t="str">
        <f t="shared" si="3"/>
        <v/>
      </c>
      <c r="CE53" s="37" t="str">
        <f t="shared" si="4"/>
        <v/>
      </c>
      <c r="CF53" s="37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6"/>
      <c r="CT53" s="6"/>
      <c r="CU53" s="6"/>
      <c r="CV53" s="6"/>
      <c r="CW53" s="6"/>
      <c r="CX53" s="6"/>
      <c r="CY53" s="6"/>
      <c r="CZ53" s="6"/>
      <c r="DA53" s="8">
        <f t="shared" si="5"/>
        <v>0</v>
      </c>
      <c r="DB53" s="8">
        <f t="shared" si="6"/>
        <v>0</v>
      </c>
      <c r="DC53" s="8">
        <f t="shared" si="7"/>
        <v>0</v>
      </c>
      <c r="DD53" s="8">
        <f t="shared" si="8"/>
        <v>0</v>
      </c>
      <c r="DE53" s="8"/>
      <c r="DF53" s="8"/>
      <c r="DG53" s="8"/>
      <c r="DH53" s="8"/>
      <c r="DI53" s="8"/>
      <c r="DJ53" s="8"/>
      <c r="DK53" s="8"/>
      <c r="DL53" s="8"/>
    </row>
    <row r="54" spans="1:116" s="2" customFormat="1" x14ac:dyDescent="0.25">
      <c r="A54" s="25" t="s">
        <v>82</v>
      </c>
      <c r="B54" s="26">
        <f t="shared" si="9"/>
        <v>162</v>
      </c>
      <c r="C54" s="39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1</v>
      </c>
      <c r="J54" s="40">
        <v>4</v>
      </c>
      <c r="K54" s="40">
        <v>7</v>
      </c>
      <c r="L54" s="40">
        <v>6</v>
      </c>
      <c r="M54" s="40">
        <v>10</v>
      </c>
      <c r="N54" s="40">
        <v>9</v>
      </c>
      <c r="O54" s="40">
        <v>22</v>
      </c>
      <c r="P54" s="40">
        <v>20</v>
      </c>
      <c r="Q54" s="40">
        <v>28</v>
      </c>
      <c r="R54" s="40">
        <v>23</v>
      </c>
      <c r="S54" s="34">
        <v>32</v>
      </c>
      <c r="T54" s="41">
        <v>162</v>
      </c>
      <c r="U54" s="39">
        <v>82</v>
      </c>
      <c r="V54" s="34">
        <v>80</v>
      </c>
      <c r="W54" s="38">
        <f t="shared" si="13"/>
        <v>0</v>
      </c>
      <c r="X54" s="39">
        <v>0</v>
      </c>
      <c r="Y54" s="40">
        <v>0</v>
      </c>
      <c r="Z54" s="34">
        <v>0</v>
      </c>
      <c r="AA54" s="45">
        <f t="shared" si="14"/>
        <v>55</v>
      </c>
      <c r="AB54" s="39">
        <v>2</v>
      </c>
      <c r="AC54" s="42">
        <v>53</v>
      </c>
      <c r="AD54" s="34">
        <v>0</v>
      </c>
      <c r="AE54" s="33"/>
      <c r="AF54" s="34"/>
      <c r="AG54" s="35" t="str">
        <f t="shared" si="12"/>
        <v/>
      </c>
      <c r="AH54" s="36"/>
      <c r="AI54" s="36"/>
      <c r="AJ54" s="36"/>
      <c r="AK54" s="36"/>
      <c r="AL54" s="36"/>
      <c r="AM54" s="36"/>
      <c r="AN54" s="36"/>
      <c r="AO54" s="16"/>
      <c r="AP54" s="16"/>
      <c r="AQ54" s="16"/>
      <c r="AR54" s="16"/>
      <c r="AS54" s="16"/>
      <c r="BE54" s="3"/>
      <c r="BF54" s="3"/>
      <c r="CA54" s="37" t="str">
        <f t="shared" si="0"/>
        <v/>
      </c>
      <c r="CB54" s="37" t="str">
        <f t="shared" si="1"/>
        <v/>
      </c>
      <c r="CC54" s="37" t="str">
        <f t="shared" si="2"/>
        <v/>
      </c>
      <c r="CD54" s="37" t="str">
        <f t="shared" si="3"/>
        <v/>
      </c>
      <c r="CE54" s="37" t="str">
        <f t="shared" si="4"/>
        <v/>
      </c>
      <c r="CF54" s="37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6"/>
      <c r="CT54" s="6"/>
      <c r="CU54" s="6"/>
      <c r="CV54" s="6"/>
      <c r="CW54" s="6"/>
      <c r="CX54" s="6"/>
      <c r="CY54" s="6"/>
      <c r="CZ54" s="6"/>
      <c r="DA54" s="8">
        <f t="shared" si="5"/>
        <v>0</v>
      </c>
      <c r="DB54" s="8">
        <f t="shared" si="6"/>
        <v>0</v>
      </c>
      <c r="DC54" s="8">
        <f t="shared" si="7"/>
        <v>0</v>
      </c>
      <c r="DD54" s="8">
        <f t="shared" si="8"/>
        <v>0</v>
      </c>
      <c r="DE54" s="8"/>
      <c r="DF54" s="8"/>
      <c r="DG54" s="8"/>
      <c r="DH54" s="8"/>
      <c r="DI54" s="8"/>
      <c r="DJ54" s="8"/>
      <c r="DK54" s="8"/>
      <c r="DL54" s="8"/>
    </row>
    <row r="55" spans="1:116" s="2" customFormat="1" x14ac:dyDescent="0.25">
      <c r="A55" s="50" t="s">
        <v>83</v>
      </c>
      <c r="B55" s="26">
        <f t="shared" si="9"/>
        <v>155</v>
      </c>
      <c r="C55" s="39">
        <v>0</v>
      </c>
      <c r="D55" s="40">
        <v>0</v>
      </c>
      <c r="E55" s="40">
        <v>0</v>
      </c>
      <c r="F55" s="40">
        <v>3</v>
      </c>
      <c r="G55" s="40">
        <v>27</v>
      </c>
      <c r="H55" s="40">
        <v>46</v>
      </c>
      <c r="I55" s="40">
        <v>49</v>
      </c>
      <c r="J55" s="40">
        <v>21</v>
      </c>
      <c r="K55" s="40">
        <v>9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34">
        <v>0</v>
      </c>
      <c r="T55" s="41">
        <v>155</v>
      </c>
      <c r="U55" s="39">
        <v>0</v>
      </c>
      <c r="V55" s="34">
        <v>155</v>
      </c>
      <c r="W55" s="38">
        <f t="shared" si="13"/>
        <v>0</v>
      </c>
      <c r="X55" s="39">
        <v>0</v>
      </c>
      <c r="Y55" s="40">
        <v>0</v>
      </c>
      <c r="Z55" s="34">
        <v>0</v>
      </c>
      <c r="AA55" s="45">
        <f t="shared" si="14"/>
        <v>111</v>
      </c>
      <c r="AB55" s="39">
        <v>44</v>
      </c>
      <c r="AC55" s="42">
        <v>67</v>
      </c>
      <c r="AD55" s="34">
        <v>0</v>
      </c>
      <c r="AE55" s="33"/>
      <c r="AF55" s="34"/>
      <c r="AG55" s="35" t="str">
        <f t="shared" si="12"/>
        <v/>
      </c>
      <c r="AH55" s="36"/>
      <c r="AI55" s="36"/>
      <c r="AJ55" s="36"/>
      <c r="AK55" s="36"/>
      <c r="AL55" s="36"/>
      <c r="AM55" s="36"/>
      <c r="AN55" s="36"/>
      <c r="AO55" s="16"/>
      <c r="AP55" s="16"/>
      <c r="AQ55" s="16"/>
      <c r="AR55" s="16"/>
      <c r="AS55" s="16"/>
      <c r="BE55" s="3"/>
      <c r="BF55" s="3"/>
      <c r="CA55" s="37" t="str">
        <f t="shared" si="0"/>
        <v/>
      </c>
      <c r="CB55" s="37" t="str">
        <f t="shared" si="1"/>
        <v/>
      </c>
      <c r="CC55" s="37" t="str">
        <f t="shared" si="2"/>
        <v/>
      </c>
      <c r="CD55" s="37" t="str">
        <f t="shared" si="3"/>
        <v/>
      </c>
      <c r="CE55" s="37" t="str">
        <f t="shared" si="4"/>
        <v/>
      </c>
      <c r="CF55" s="37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6"/>
      <c r="CT55" s="6"/>
      <c r="CU55" s="6"/>
      <c r="CV55" s="6"/>
      <c r="CW55" s="6"/>
      <c r="CX55" s="6"/>
      <c r="CY55" s="6"/>
      <c r="CZ55" s="6"/>
      <c r="DA55" s="8">
        <f t="shared" si="5"/>
        <v>0</v>
      </c>
      <c r="DB55" s="8">
        <f t="shared" si="6"/>
        <v>0</v>
      </c>
      <c r="DC55" s="8">
        <f t="shared" si="7"/>
        <v>0</v>
      </c>
      <c r="DD55" s="8">
        <f t="shared" si="8"/>
        <v>0</v>
      </c>
      <c r="DE55" s="8"/>
      <c r="DF55" s="8"/>
      <c r="DG55" s="8"/>
      <c r="DH55" s="8"/>
      <c r="DI55" s="8"/>
      <c r="DJ55" s="8"/>
      <c r="DK55" s="8"/>
      <c r="DL55" s="8"/>
    </row>
    <row r="56" spans="1:116" s="2" customFormat="1" x14ac:dyDescent="0.25">
      <c r="A56" s="50" t="s">
        <v>84</v>
      </c>
      <c r="B56" s="26">
        <f t="shared" si="9"/>
        <v>58</v>
      </c>
      <c r="C56" s="39">
        <v>2</v>
      </c>
      <c r="D56" s="40">
        <v>23</v>
      </c>
      <c r="E56" s="40">
        <v>23</v>
      </c>
      <c r="F56" s="40">
        <v>8</v>
      </c>
      <c r="G56" s="40">
        <v>2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34">
        <v>0</v>
      </c>
      <c r="T56" s="41">
        <v>58</v>
      </c>
      <c r="U56" s="39">
        <v>0</v>
      </c>
      <c r="V56" s="34">
        <v>58</v>
      </c>
      <c r="W56" s="38">
        <f t="shared" si="13"/>
        <v>24</v>
      </c>
      <c r="X56" s="39">
        <v>4</v>
      </c>
      <c r="Y56" s="40">
        <v>20</v>
      </c>
      <c r="Z56" s="34">
        <v>0</v>
      </c>
      <c r="AA56" s="45">
        <f t="shared" si="14"/>
        <v>2</v>
      </c>
      <c r="AB56" s="39">
        <v>1</v>
      </c>
      <c r="AC56" s="42">
        <v>1</v>
      </c>
      <c r="AD56" s="34">
        <v>0</v>
      </c>
      <c r="AE56" s="33"/>
      <c r="AF56" s="34"/>
      <c r="AG56" s="35" t="str">
        <f t="shared" si="12"/>
        <v/>
      </c>
      <c r="AH56" s="36"/>
      <c r="AI56" s="36"/>
      <c r="AJ56" s="36"/>
      <c r="AK56" s="36"/>
      <c r="AL56" s="36"/>
      <c r="AM56" s="36"/>
      <c r="AN56" s="36"/>
      <c r="AO56" s="16"/>
      <c r="AP56" s="16"/>
      <c r="AQ56" s="16"/>
      <c r="AR56" s="16"/>
      <c r="AS56" s="16"/>
      <c r="BE56" s="3"/>
      <c r="BF56" s="3"/>
      <c r="CA56" s="37" t="str">
        <f t="shared" si="0"/>
        <v/>
      </c>
      <c r="CB56" s="37" t="str">
        <f t="shared" si="1"/>
        <v/>
      </c>
      <c r="CC56" s="37" t="str">
        <f t="shared" si="2"/>
        <v/>
      </c>
      <c r="CD56" s="37" t="str">
        <f t="shared" si="3"/>
        <v/>
      </c>
      <c r="CE56" s="37" t="str">
        <f t="shared" si="4"/>
        <v/>
      </c>
      <c r="CF56" s="37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6"/>
      <c r="CT56" s="6"/>
      <c r="CU56" s="6"/>
      <c r="CV56" s="6"/>
      <c r="CW56" s="6"/>
      <c r="CX56" s="6"/>
      <c r="CY56" s="6"/>
      <c r="CZ56" s="6"/>
      <c r="DA56" s="8">
        <f t="shared" si="5"/>
        <v>0</v>
      </c>
      <c r="DB56" s="8">
        <f t="shared" si="6"/>
        <v>0</v>
      </c>
      <c r="DC56" s="8">
        <f t="shared" si="7"/>
        <v>0</v>
      </c>
      <c r="DD56" s="8">
        <f t="shared" si="8"/>
        <v>0</v>
      </c>
      <c r="DE56" s="8"/>
      <c r="DF56" s="8"/>
      <c r="DG56" s="8"/>
      <c r="DH56" s="8"/>
      <c r="DI56" s="8"/>
      <c r="DJ56" s="8"/>
      <c r="DK56" s="8"/>
      <c r="DL56" s="8"/>
    </row>
    <row r="57" spans="1:116" s="2" customFormat="1" x14ac:dyDescent="0.25">
      <c r="A57" s="50" t="s">
        <v>85</v>
      </c>
      <c r="B57" s="26">
        <f t="shared" si="9"/>
        <v>663</v>
      </c>
      <c r="C57" s="39">
        <v>0</v>
      </c>
      <c r="D57" s="40">
        <v>0</v>
      </c>
      <c r="E57" s="40">
        <v>0</v>
      </c>
      <c r="F57" s="40">
        <v>7</v>
      </c>
      <c r="G57" s="40">
        <v>23</v>
      </c>
      <c r="H57" s="40">
        <v>73</v>
      </c>
      <c r="I57" s="40">
        <v>82</v>
      </c>
      <c r="J57" s="40">
        <v>89</v>
      </c>
      <c r="K57" s="40">
        <v>80</v>
      </c>
      <c r="L57" s="40">
        <v>73</v>
      </c>
      <c r="M57" s="40">
        <v>52</v>
      </c>
      <c r="N57" s="40">
        <v>60</v>
      </c>
      <c r="O57" s="40">
        <v>38</v>
      </c>
      <c r="P57" s="40">
        <v>32</v>
      </c>
      <c r="Q57" s="40">
        <v>32</v>
      </c>
      <c r="R57" s="40">
        <v>12</v>
      </c>
      <c r="S57" s="34">
        <v>10</v>
      </c>
      <c r="T57" s="41">
        <v>663</v>
      </c>
      <c r="U57" s="39">
        <v>2</v>
      </c>
      <c r="V57" s="34">
        <v>661</v>
      </c>
      <c r="W57" s="38">
        <f t="shared" si="13"/>
        <v>0</v>
      </c>
      <c r="X57" s="39">
        <v>0</v>
      </c>
      <c r="Y57" s="40">
        <v>0</v>
      </c>
      <c r="Z57" s="34">
        <v>0</v>
      </c>
      <c r="AA57" s="45">
        <f t="shared" si="14"/>
        <v>278</v>
      </c>
      <c r="AB57" s="39">
        <v>111</v>
      </c>
      <c r="AC57" s="42">
        <v>167</v>
      </c>
      <c r="AD57" s="34">
        <v>0</v>
      </c>
      <c r="AE57" s="33"/>
      <c r="AF57" s="34"/>
      <c r="AG57" s="35" t="str">
        <f t="shared" si="12"/>
        <v/>
      </c>
      <c r="AH57" s="36"/>
      <c r="AI57" s="36"/>
      <c r="AJ57" s="36"/>
      <c r="AK57" s="36"/>
      <c r="AL57" s="36"/>
      <c r="AM57" s="36"/>
      <c r="AN57" s="36"/>
      <c r="AO57" s="16"/>
      <c r="AP57" s="16"/>
      <c r="AQ57" s="16"/>
      <c r="AR57" s="16"/>
      <c r="AS57" s="16"/>
      <c r="BE57" s="3"/>
      <c r="BF57" s="3"/>
      <c r="CA57" s="37" t="str">
        <f t="shared" si="0"/>
        <v/>
      </c>
      <c r="CB57" s="37" t="str">
        <f t="shared" si="1"/>
        <v/>
      </c>
      <c r="CC57" s="37" t="str">
        <f t="shared" si="2"/>
        <v/>
      </c>
      <c r="CD57" s="37" t="str">
        <f t="shared" si="3"/>
        <v/>
      </c>
      <c r="CE57" s="37" t="str">
        <f t="shared" si="4"/>
        <v/>
      </c>
      <c r="CF57" s="37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6"/>
      <c r="CT57" s="6"/>
      <c r="CU57" s="6"/>
      <c r="CV57" s="6"/>
      <c r="CW57" s="6"/>
      <c r="CX57" s="6"/>
      <c r="CY57" s="6"/>
      <c r="CZ57" s="6"/>
      <c r="DA57" s="8">
        <f t="shared" si="5"/>
        <v>0</v>
      </c>
      <c r="DB57" s="8">
        <f t="shared" si="6"/>
        <v>0</v>
      </c>
      <c r="DC57" s="8">
        <f t="shared" si="7"/>
        <v>0</v>
      </c>
      <c r="DD57" s="8">
        <f t="shared" si="8"/>
        <v>0</v>
      </c>
      <c r="DE57" s="8"/>
      <c r="DF57" s="8"/>
      <c r="DG57" s="8"/>
      <c r="DH57" s="8"/>
      <c r="DI57" s="8"/>
      <c r="DJ57" s="8"/>
      <c r="DK57" s="8"/>
      <c r="DL57" s="8"/>
    </row>
    <row r="58" spans="1:116" s="2" customFormat="1" x14ac:dyDescent="0.25">
      <c r="A58" s="38" t="s">
        <v>86</v>
      </c>
      <c r="B58" s="26">
        <f t="shared" si="9"/>
        <v>283</v>
      </c>
      <c r="C58" s="39">
        <v>9</v>
      </c>
      <c r="D58" s="40">
        <v>4</v>
      </c>
      <c r="E58" s="40">
        <v>1</v>
      </c>
      <c r="F58" s="40">
        <v>3</v>
      </c>
      <c r="G58" s="40">
        <v>5</v>
      </c>
      <c r="H58" s="40">
        <v>6</v>
      </c>
      <c r="I58" s="40">
        <v>8</v>
      </c>
      <c r="J58" s="40">
        <v>10</v>
      </c>
      <c r="K58" s="40">
        <v>8</v>
      </c>
      <c r="L58" s="40">
        <v>12</v>
      </c>
      <c r="M58" s="40">
        <v>17</v>
      </c>
      <c r="N58" s="40">
        <v>22</v>
      </c>
      <c r="O58" s="40">
        <v>34</v>
      </c>
      <c r="P58" s="40">
        <v>37</v>
      </c>
      <c r="Q58" s="40">
        <v>38</v>
      </c>
      <c r="R58" s="40">
        <v>35</v>
      </c>
      <c r="S58" s="34">
        <v>34</v>
      </c>
      <c r="T58" s="41">
        <v>283</v>
      </c>
      <c r="U58" s="39">
        <v>154</v>
      </c>
      <c r="V58" s="34">
        <v>129</v>
      </c>
      <c r="W58" s="38">
        <f t="shared" si="13"/>
        <v>12</v>
      </c>
      <c r="X58" s="39">
        <v>12</v>
      </c>
      <c r="Y58" s="40">
        <v>0</v>
      </c>
      <c r="Z58" s="34">
        <v>0</v>
      </c>
      <c r="AA58" s="45">
        <f t="shared" si="14"/>
        <v>126</v>
      </c>
      <c r="AB58" s="39">
        <v>126</v>
      </c>
      <c r="AC58" s="42">
        <v>0</v>
      </c>
      <c r="AD58" s="34">
        <v>0</v>
      </c>
      <c r="AE58" s="33"/>
      <c r="AF58" s="34"/>
      <c r="AG58" s="35" t="str">
        <f t="shared" si="12"/>
        <v/>
      </c>
      <c r="AH58" s="36"/>
      <c r="AI58" s="36"/>
      <c r="AJ58" s="36"/>
      <c r="AK58" s="36"/>
      <c r="AL58" s="36"/>
      <c r="AM58" s="36"/>
      <c r="AN58" s="36"/>
      <c r="AO58" s="16"/>
      <c r="AP58" s="16"/>
      <c r="AQ58" s="16"/>
      <c r="AR58" s="16"/>
      <c r="AS58" s="16"/>
      <c r="BE58" s="3"/>
      <c r="BF58" s="3"/>
      <c r="CA58" s="37" t="str">
        <f t="shared" si="0"/>
        <v/>
      </c>
      <c r="CB58" s="37" t="str">
        <f t="shared" si="1"/>
        <v/>
      </c>
      <c r="CC58" s="37" t="str">
        <f t="shared" si="2"/>
        <v/>
      </c>
      <c r="CD58" s="37" t="str">
        <f t="shared" si="3"/>
        <v/>
      </c>
      <c r="CE58" s="37" t="str">
        <f t="shared" si="4"/>
        <v/>
      </c>
      <c r="CF58" s="37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6"/>
      <c r="CT58" s="6"/>
      <c r="CU58" s="6"/>
      <c r="CV58" s="6"/>
      <c r="CW58" s="6"/>
      <c r="CX58" s="6"/>
      <c r="CY58" s="6"/>
      <c r="CZ58" s="6"/>
      <c r="DA58" s="8">
        <f t="shared" si="5"/>
        <v>0</v>
      </c>
      <c r="DB58" s="8">
        <f t="shared" si="6"/>
        <v>0</v>
      </c>
      <c r="DC58" s="8">
        <f t="shared" si="7"/>
        <v>0</v>
      </c>
      <c r="DD58" s="8">
        <f t="shared" si="8"/>
        <v>0</v>
      </c>
      <c r="DE58" s="8"/>
      <c r="DF58" s="8"/>
      <c r="DG58" s="8"/>
      <c r="DH58" s="8"/>
      <c r="DI58" s="8"/>
      <c r="DJ58" s="8"/>
      <c r="DK58" s="8"/>
      <c r="DL58" s="8"/>
    </row>
    <row r="59" spans="1:116" s="2" customFormat="1" x14ac:dyDescent="0.25">
      <c r="A59" s="38" t="s">
        <v>87</v>
      </c>
      <c r="B59" s="26">
        <f t="shared" si="9"/>
        <v>417</v>
      </c>
      <c r="C59" s="39">
        <v>21</v>
      </c>
      <c r="D59" s="40">
        <v>51</v>
      </c>
      <c r="E59" s="40">
        <v>36</v>
      </c>
      <c r="F59" s="40">
        <v>22</v>
      </c>
      <c r="G59" s="40">
        <v>8</v>
      </c>
      <c r="H59" s="40">
        <v>15</v>
      </c>
      <c r="I59" s="40">
        <v>6</v>
      </c>
      <c r="J59" s="40">
        <v>10</v>
      </c>
      <c r="K59" s="40">
        <v>7</v>
      </c>
      <c r="L59" s="40">
        <v>17</v>
      </c>
      <c r="M59" s="40">
        <v>21</v>
      </c>
      <c r="N59" s="40">
        <v>19</v>
      </c>
      <c r="O59" s="40">
        <v>33</v>
      </c>
      <c r="P59" s="40">
        <v>27</v>
      </c>
      <c r="Q59" s="40">
        <v>37</v>
      </c>
      <c r="R59" s="40">
        <v>36</v>
      </c>
      <c r="S59" s="34">
        <v>51</v>
      </c>
      <c r="T59" s="41">
        <v>417</v>
      </c>
      <c r="U59" s="39">
        <v>197</v>
      </c>
      <c r="V59" s="34">
        <v>220</v>
      </c>
      <c r="W59" s="38">
        <f t="shared" si="13"/>
        <v>41</v>
      </c>
      <c r="X59" s="39">
        <v>9</v>
      </c>
      <c r="Y59" s="40">
        <v>32</v>
      </c>
      <c r="Z59" s="34">
        <v>0</v>
      </c>
      <c r="AA59" s="45">
        <f t="shared" si="14"/>
        <v>135</v>
      </c>
      <c r="AB59" s="39">
        <v>108</v>
      </c>
      <c r="AC59" s="42">
        <v>27</v>
      </c>
      <c r="AD59" s="34">
        <v>0</v>
      </c>
      <c r="AE59" s="33"/>
      <c r="AF59" s="34"/>
      <c r="AG59" s="35" t="str">
        <f t="shared" si="12"/>
        <v/>
      </c>
      <c r="AH59" s="36"/>
      <c r="AI59" s="36"/>
      <c r="AJ59" s="36"/>
      <c r="AK59" s="36"/>
      <c r="AL59" s="36"/>
      <c r="AM59" s="36"/>
      <c r="AN59" s="36"/>
      <c r="AO59" s="16"/>
      <c r="AP59" s="16"/>
      <c r="AQ59" s="16"/>
      <c r="AR59" s="16"/>
      <c r="AS59" s="16"/>
      <c r="BE59" s="3"/>
      <c r="BF59" s="3"/>
      <c r="CA59" s="37" t="str">
        <f t="shared" si="0"/>
        <v/>
      </c>
      <c r="CB59" s="37" t="str">
        <f t="shared" si="1"/>
        <v/>
      </c>
      <c r="CC59" s="37" t="str">
        <f t="shared" si="2"/>
        <v/>
      </c>
      <c r="CD59" s="37" t="str">
        <f t="shared" si="3"/>
        <v/>
      </c>
      <c r="CE59" s="37" t="str">
        <f t="shared" si="4"/>
        <v/>
      </c>
      <c r="CF59" s="37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6"/>
      <c r="CT59" s="6"/>
      <c r="CU59" s="6"/>
      <c r="CV59" s="6"/>
      <c r="CW59" s="6"/>
      <c r="CX59" s="6"/>
      <c r="CY59" s="6"/>
      <c r="CZ59" s="6"/>
      <c r="DA59" s="8">
        <f t="shared" si="5"/>
        <v>0</v>
      </c>
      <c r="DB59" s="8">
        <f t="shared" si="6"/>
        <v>0</v>
      </c>
      <c r="DC59" s="8">
        <f t="shared" si="7"/>
        <v>0</v>
      </c>
      <c r="DD59" s="8">
        <f t="shared" si="8"/>
        <v>0</v>
      </c>
      <c r="DE59" s="8"/>
      <c r="DF59" s="8"/>
      <c r="DG59" s="8"/>
      <c r="DH59" s="8"/>
      <c r="DI59" s="8"/>
      <c r="DJ59" s="8"/>
      <c r="DK59" s="8"/>
      <c r="DL59" s="8"/>
    </row>
    <row r="60" spans="1:116" s="2" customFormat="1" x14ac:dyDescent="0.25">
      <c r="A60" s="38" t="s">
        <v>88</v>
      </c>
      <c r="B60" s="26">
        <f t="shared" si="9"/>
        <v>429</v>
      </c>
      <c r="C60" s="39">
        <v>190</v>
      </c>
      <c r="D60" s="40">
        <v>95</v>
      </c>
      <c r="E60" s="40">
        <v>140</v>
      </c>
      <c r="F60" s="40">
        <v>4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34">
        <v>0</v>
      </c>
      <c r="T60" s="41">
        <v>429</v>
      </c>
      <c r="U60" s="39">
        <v>216</v>
      </c>
      <c r="V60" s="34">
        <v>213</v>
      </c>
      <c r="W60" s="38">
        <f t="shared" si="13"/>
        <v>204</v>
      </c>
      <c r="X60" s="39">
        <v>33</v>
      </c>
      <c r="Y60" s="40">
        <v>171</v>
      </c>
      <c r="Z60" s="34">
        <v>0</v>
      </c>
      <c r="AA60" s="45">
        <f t="shared" si="14"/>
        <v>1</v>
      </c>
      <c r="AB60" s="39">
        <v>1</v>
      </c>
      <c r="AC60" s="42">
        <v>0</v>
      </c>
      <c r="AD60" s="34">
        <v>0</v>
      </c>
      <c r="AE60" s="33"/>
      <c r="AF60" s="34"/>
      <c r="AG60" s="35" t="str">
        <f t="shared" si="12"/>
        <v/>
      </c>
      <c r="AH60" s="36"/>
      <c r="AI60" s="36"/>
      <c r="AJ60" s="36"/>
      <c r="AK60" s="36"/>
      <c r="AL60" s="36"/>
      <c r="AM60" s="36"/>
      <c r="AN60" s="36"/>
      <c r="AO60" s="16"/>
      <c r="AP60" s="16"/>
      <c r="AQ60" s="16"/>
      <c r="AR60" s="16"/>
      <c r="AS60" s="16"/>
      <c r="BE60" s="3"/>
      <c r="BF60" s="3"/>
      <c r="CA60" s="37" t="str">
        <f t="shared" si="0"/>
        <v/>
      </c>
      <c r="CB60" s="37" t="str">
        <f t="shared" si="1"/>
        <v/>
      </c>
      <c r="CC60" s="37" t="str">
        <f t="shared" si="2"/>
        <v/>
      </c>
      <c r="CD60" s="37" t="str">
        <f t="shared" si="3"/>
        <v/>
      </c>
      <c r="CE60" s="37" t="str">
        <f t="shared" si="4"/>
        <v/>
      </c>
      <c r="CF60" s="37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6"/>
      <c r="CT60" s="6"/>
      <c r="CU60" s="6"/>
      <c r="CV60" s="6"/>
      <c r="CW60" s="6"/>
      <c r="CX60" s="6"/>
      <c r="CY60" s="6"/>
      <c r="CZ60" s="6"/>
      <c r="DA60" s="8">
        <f t="shared" si="5"/>
        <v>0</v>
      </c>
      <c r="DB60" s="8">
        <f t="shared" si="6"/>
        <v>0</v>
      </c>
      <c r="DC60" s="8">
        <f t="shared" si="7"/>
        <v>0</v>
      </c>
      <c r="DD60" s="8">
        <f t="shared" si="8"/>
        <v>0</v>
      </c>
      <c r="DE60" s="8"/>
      <c r="DF60" s="8"/>
      <c r="DG60" s="8"/>
      <c r="DH60" s="8"/>
      <c r="DI60" s="8"/>
      <c r="DJ60" s="8"/>
      <c r="DK60" s="8"/>
      <c r="DL60" s="8"/>
    </row>
    <row r="61" spans="1:116" s="2" customFormat="1" x14ac:dyDescent="0.25">
      <c r="A61" s="38" t="s">
        <v>89</v>
      </c>
      <c r="B61" s="26">
        <f t="shared" si="9"/>
        <v>766</v>
      </c>
      <c r="C61" s="39">
        <v>0</v>
      </c>
      <c r="D61" s="40">
        <v>0</v>
      </c>
      <c r="E61" s="40">
        <v>1</v>
      </c>
      <c r="F61" s="40">
        <v>37</v>
      </c>
      <c r="G61" s="40">
        <v>23</v>
      </c>
      <c r="H61" s="40">
        <v>29</v>
      </c>
      <c r="I61" s="40">
        <v>26</v>
      </c>
      <c r="J61" s="40">
        <v>36</v>
      </c>
      <c r="K61" s="40">
        <v>35</v>
      </c>
      <c r="L61" s="40">
        <v>46</v>
      </c>
      <c r="M61" s="40">
        <v>58</v>
      </c>
      <c r="N61" s="40">
        <v>89</v>
      </c>
      <c r="O61" s="40">
        <v>95</v>
      </c>
      <c r="P61" s="40">
        <v>97</v>
      </c>
      <c r="Q61" s="40">
        <v>83</v>
      </c>
      <c r="R61" s="40">
        <v>56</v>
      </c>
      <c r="S61" s="34">
        <v>55</v>
      </c>
      <c r="T61" s="41">
        <v>766</v>
      </c>
      <c r="U61" s="39">
        <v>298</v>
      </c>
      <c r="V61" s="34">
        <v>468</v>
      </c>
      <c r="W61" s="38">
        <f>SUM(X61+Y61+Z61)</f>
        <v>0</v>
      </c>
      <c r="X61" s="39">
        <v>0</v>
      </c>
      <c r="Y61" s="40">
        <v>0</v>
      </c>
      <c r="Z61" s="34">
        <v>0</v>
      </c>
      <c r="AA61" s="45">
        <f t="shared" si="14"/>
        <v>245</v>
      </c>
      <c r="AB61" s="39">
        <v>40</v>
      </c>
      <c r="AC61" s="42">
        <v>205</v>
      </c>
      <c r="AD61" s="34">
        <v>0</v>
      </c>
      <c r="AE61" s="33"/>
      <c r="AF61" s="34"/>
      <c r="AG61" s="35" t="str">
        <f t="shared" si="12"/>
        <v/>
      </c>
      <c r="AH61" s="36"/>
      <c r="AI61" s="36"/>
      <c r="AJ61" s="36"/>
      <c r="AK61" s="36"/>
      <c r="AL61" s="36"/>
      <c r="AM61" s="36"/>
      <c r="AN61" s="36"/>
      <c r="AO61" s="16"/>
      <c r="AP61" s="16"/>
      <c r="AQ61" s="16"/>
      <c r="AR61" s="16"/>
      <c r="AS61" s="16"/>
      <c r="BE61" s="3"/>
      <c r="BF61" s="3"/>
      <c r="CA61" s="37" t="str">
        <f t="shared" si="0"/>
        <v/>
      </c>
      <c r="CB61" s="37" t="str">
        <f t="shared" si="1"/>
        <v/>
      </c>
      <c r="CC61" s="37" t="str">
        <f t="shared" si="2"/>
        <v/>
      </c>
      <c r="CD61" s="37" t="str">
        <f t="shared" si="3"/>
        <v/>
      </c>
      <c r="CE61" s="37" t="str">
        <f t="shared" si="4"/>
        <v/>
      </c>
      <c r="CF61" s="37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6"/>
      <c r="CT61" s="6"/>
      <c r="CU61" s="6"/>
      <c r="CV61" s="6"/>
      <c r="CW61" s="6"/>
      <c r="CX61" s="6"/>
      <c r="CY61" s="6"/>
      <c r="CZ61" s="6"/>
      <c r="DA61" s="8">
        <f t="shared" si="5"/>
        <v>0</v>
      </c>
      <c r="DB61" s="8">
        <f t="shared" si="6"/>
        <v>0</v>
      </c>
      <c r="DC61" s="8">
        <f t="shared" si="7"/>
        <v>0</v>
      </c>
      <c r="DD61" s="8">
        <f t="shared" si="8"/>
        <v>0</v>
      </c>
      <c r="DE61" s="8"/>
      <c r="DF61" s="8"/>
      <c r="DG61" s="8"/>
      <c r="DH61" s="8"/>
      <c r="DI61" s="8"/>
      <c r="DJ61" s="8"/>
      <c r="DK61" s="8"/>
      <c r="DL61" s="8"/>
    </row>
    <row r="62" spans="1:116" s="2" customFormat="1" x14ac:dyDescent="0.25">
      <c r="A62" s="38" t="s">
        <v>90</v>
      </c>
      <c r="B62" s="26">
        <f t="shared" si="9"/>
        <v>0</v>
      </c>
      <c r="C62" s="39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34"/>
      <c r="T62" s="41"/>
      <c r="U62" s="39"/>
      <c r="V62" s="34"/>
      <c r="W62" s="38">
        <f t="shared" si="13"/>
        <v>0</v>
      </c>
      <c r="X62" s="39">
        <v>0</v>
      </c>
      <c r="Y62" s="40">
        <v>0</v>
      </c>
      <c r="Z62" s="34">
        <v>0</v>
      </c>
      <c r="AA62" s="45">
        <f t="shared" si="14"/>
        <v>0</v>
      </c>
      <c r="AB62" s="39">
        <v>0</v>
      </c>
      <c r="AC62" s="42">
        <v>0</v>
      </c>
      <c r="AD62" s="34">
        <v>0</v>
      </c>
      <c r="AE62" s="33"/>
      <c r="AF62" s="34"/>
      <c r="AG62" s="35" t="str">
        <f t="shared" si="12"/>
        <v/>
      </c>
      <c r="AH62" s="36"/>
      <c r="AI62" s="36"/>
      <c r="AJ62" s="36"/>
      <c r="AK62" s="36"/>
      <c r="AL62" s="36"/>
      <c r="AM62" s="36"/>
      <c r="AN62" s="36"/>
      <c r="AO62" s="16"/>
      <c r="AP62" s="16"/>
      <c r="AQ62" s="16"/>
      <c r="AR62" s="16"/>
      <c r="AS62" s="16"/>
      <c r="BE62" s="3"/>
      <c r="BF62" s="3"/>
      <c r="CA62" s="37" t="str">
        <f t="shared" si="0"/>
        <v/>
      </c>
      <c r="CB62" s="37" t="str">
        <f t="shared" si="1"/>
        <v/>
      </c>
      <c r="CC62" s="37" t="str">
        <f t="shared" si="2"/>
        <v/>
      </c>
      <c r="CD62" s="37" t="str">
        <f t="shared" si="3"/>
        <v/>
      </c>
      <c r="CE62" s="37" t="str">
        <f t="shared" si="4"/>
        <v/>
      </c>
      <c r="CF62" s="37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6"/>
      <c r="CT62" s="6"/>
      <c r="CU62" s="6"/>
      <c r="CV62" s="6"/>
      <c r="CW62" s="6"/>
      <c r="CX62" s="6"/>
      <c r="CY62" s="6"/>
      <c r="CZ62" s="6"/>
      <c r="DA62" s="8">
        <f t="shared" si="5"/>
        <v>0</v>
      </c>
      <c r="DB62" s="8">
        <f t="shared" si="6"/>
        <v>0</v>
      </c>
      <c r="DC62" s="8">
        <f t="shared" si="7"/>
        <v>0</v>
      </c>
      <c r="DD62" s="8">
        <f t="shared" si="8"/>
        <v>0</v>
      </c>
      <c r="DE62" s="8"/>
      <c r="DF62" s="8"/>
      <c r="DG62" s="8"/>
      <c r="DH62" s="8"/>
      <c r="DI62" s="8"/>
      <c r="DJ62" s="8"/>
      <c r="DK62" s="8"/>
      <c r="DL62" s="8"/>
    </row>
    <row r="63" spans="1:116" s="2" customFormat="1" x14ac:dyDescent="0.25">
      <c r="A63" s="38" t="s">
        <v>91</v>
      </c>
      <c r="B63" s="26">
        <f t="shared" si="9"/>
        <v>228</v>
      </c>
      <c r="C63" s="39">
        <v>0</v>
      </c>
      <c r="D63" s="40">
        <v>0</v>
      </c>
      <c r="E63" s="40">
        <v>0</v>
      </c>
      <c r="F63" s="40">
        <v>1</v>
      </c>
      <c r="G63" s="40">
        <v>5</v>
      </c>
      <c r="H63" s="40">
        <v>3</v>
      </c>
      <c r="I63" s="40">
        <v>7</v>
      </c>
      <c r="J63" s="40">
        <v>4</v>
      </c>
      <c r="K63" s="40">
        <v>5</v>
      </c>
      <c r="L63" s="40">
        <v>7</v>
      </c>
      <c r="M63" s="40">
        <v>8</v>
      </c>
      <c r="N63" s="40">
        <v>20</v>
      </c>
      <c r="O63" s="40">
        <v>18</v>
      </c>
      <c r="P63" s="40">
        <v>37</v>
      </c>
      <c r="Q63" s="40">
        <v>44</v>
      </c>
      <c r="R63" s="40">
        <v>34</v>
      </c>
      <c r="S63" s="34">
        <v>35</v>
      </c>
      <c r="T63" s="41">
        <v>228</v>
      </c>
      <c r="U63" s="39">
        <v>197</v>
      </c>
      <c r="V63" s="34">
        <v>31</v>
      </c>
      <c r="W63" s="38">
        <f t="shared" si="13"/>
        <v>0</v>
      </c>
      <c r="X63" s="39">
        <v>0</v>
      </c>
      <c r="Y63" s="40">
        <v>0</v>
      </c>
      <c r="Z63" s="34">
        <v>0</v>
      </c>
      <c r="AA63" s="45">
        <f t="shared" si="14"/>
        <v>113</v>
      </c>
      <c r="AB63" s="39">
        <v>77</v>
      </c>
      <c r="AC63" s="42">
        <v>36</v>
      </c>
      <c r="AD63" s="34">
        <v>0</v>
      </c>
      <c r="AE63" s="33"/>
      <c r="AF63" s="34"/>
      <c r="AG63" s="35" t="str">
        <f t="shared" si="12"/>
        <v/>
      </c>
      <c r="AH63" s="36"/>
      <c r="AI63" s="36"/>
      <c r="AJ63" s="36"/>
      <c r="AK63" s="36"/>
      <c r="AL63" s="36"/>
      <c r="AM63" s="36"/>
      <c r="AN63" s="36"/>
      <c r="AO63" s="16"/>
      <c r="AP63" s="16"/>
      <c r="AQ63" s="16"/>
      <c r="AR63" s="16"/>
      <c r="AS63" s="16"/>
      <c r="BE63" s="3"/>
      <c r="BF63" s="3"/>
      <c r="BX63" s="3"/>
      <c r="BY63" s="3"/>
      <c r="BZ63" s="3"/>
      <c r="CA63" s="37" t="str">
        <f t="shared" si="0"/>
        <v/>
      </c>
      <c r="CB63" s="37" t="str">
        <f t="shared" si="1"/>
        <v/>
      </c>
      <c r="CC63" s="37" t="str">
        <f t="shared" si="2"/>
        <v/>
      </c>
      <c r="CD63" s="37" t="str">
        <f t="shared" si="3"/>
        <v/>
      </c>
      <c r="CE63" s="37" t="str">
        <f t="shared" si="4"/>
        <v/>
      </c>
      <c r="CF63" s="37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6"/>
      <c r="CT63" s="6"/>
      <c r="CU63" s="6"/>
      <c r="CV63" s="6"/>
      <c r="CW63" s="6"/>
      <c r="CX63" s="6"/>
      <c r="CY63" s="6"/>
      <c r="CZ63" s="6"/>
      <c r="DA63" s="8">
        <f t="shared" si="5"/>
        <v>0</v>
      </c>
      <c r="DB63" s="8">
        <f t="shared" si="6"/>
        <v>0</v>
      </c>
      <c r="DC63" s="8">
        <f t="shared" si="7"/>
        <v>0</v>
      </c>
      <c r="DD63" s="8">
        <f t="shared" si="8"/>
        <v>0</v>
      </c>
      <c r="DE63" s="8"/>
      <c r="DF63" s="8"/>
      <c r="DG63" s="8"/>
      <c r="DH63" s="8"/>
      <c r="DI63" s="8"/>
      <c r="DJ63" s="8"/>
      <c r="DK63" s="8"/>
      <c r="DL63" s="8"/>
    </row>
    <row r="64" spans="1:116" s="2" customFormat="1" x14ac:dyDescent="0.25">
      <c r="A64" s="38" t="s">
        <v>92</v>
      </c>
      <c r="B64" s="26">
        <f t="shared" si="9"/>
        <v>0</v>
      </c>
      <c r="C64" s="39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34">
        <v>0</v>
      </c>
      <c r="T64" s="41">
        <v>0</v>
      </c>
      <c r="U64" s="39">
        <v>0</v>
      </c>
      <c r="V64" s="34">
        <v>0</v>
      </c>
      <c r="W64" s="38">
        <f t="shared" si="13"/>
        <v>0</v>
      </c>
      <c r="X64" s="39">
        <v>0</v>
      </c>
      <c r="Y64" s="40">
        <v>0</v>
      </c>
      <c r="Z64" s="34">
        <v>0</v>
      </c>
      <c r="AA64" s="45">
        <f t="shared" si="14"/>
        <v>0</v>
      </c>
      <c r="AB64" s="39">
        <v>0</v>
      </c>
      <c r="AC64" s="42">
        <v>0</v>
      </c>
      <c r="AD64" s="34">
        <v>0</v>
      </c>
      <c r="AE64" s="33"/>
      <c r="AF64" s="34"/>
      <c r="AG64" s="35" t="str">
        <f t="shared" si="12"/>
        <v/>
      </c>
      <c r="AH64" s="36"/>
      <c r="AI64" s="36"/>
      <c r="AJ64" s="36"/>
      <c r="AK64" s="36"/>
      <c r="AL64" s="36"/>
      <c r="AM64" s="36"/>
      <c r="AN64" s="36"/>
      <c r="AO64" s="16"/>
      <c r="AP64" s="16"/>
      <c r="AQ64" s="16"/>
      <c r="AR64" s="16"/>
      <c r="AS64" s="16"/>
      <c r="BE64" s="3"/>
      <c r="BF64" s="3"/>
      <c r="CA64" s="37" t="str">
        <f t="shared" si="0"/>
        <v/>
      </c>
      <c r="CB64" s="37" t="str">
        <f t="shared" si="1"/>
        <v/>
      </c>
      <c r="CC64" s="37" t="str">
        <f t="shared" si="2"/>
        <v/>
      </c>
      <c r="CD64" s="37" t="str">
        <f t="shared" si="3"/>
        <v/>
      </c>
      <c r="CE64" s="37" t="str">
        <f t="shared" si="4"/>
        <v/>
      </c>
      <c r="CF64" s="37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6"/>
      <c r="CT64" s="6"/>
      <c r="CU64" s="6"/>
      <c r="CV64" s="6"/>
      <c r="CW64" s="6"/>
      <c r="CX64" s="6"/>
      <c r="CY64" s="6"/>
      <c r="CZ64" s="6"/>
      <c r="DA64" s="8">
        <f t="shared" si="5"/>
        <v>0</v>
      </c>
      <c r="DB64" s="8">
        <f t="shared" si="6"/>
        <v>0</v>
      </c>
      <c r="DC64" s="8">
        <f t="shared" si="7"/>
        <v>0</v>
      </c>
      <c r="DD64" s="8">
        <f t="shared" si="8"/>
        <v>0</v>
      </c>
      <c r="DE64" s="8"/>
      <c r="DF64" s="8"/>
      <c r="DG64" s="8"/>
      <c r="DH64" s="8"/>
      <c r="DI64" s="8"/>
      <c r="DJ64" s="8"/>
      <c r="DK64" s="8"/>
      <c r="DL64" s="8"/>
    </row>
    <row r="65" spans="1:130" ht="16.350000000000001" customHeight="1" x14ac:dyDescent="0.25">
      <c r="A65" s="38" t="s">
        <v>93</v>
      </c>
      <c r="B65" s="26">
        <f t="shared" si="9"/>
        <v>37</v>
      </c>
      <c r="C65" s="39">
        <v>0</v>
      </c>
      <c r="D65" s="40">
        <v>0</v>
      </c>
      <c r="E65" s="40">
        <v>0</v>
      </c>
      <c r="F65" s="40">
        <v>0</v>
      </c>
      <c r="G65" s="40">
        <v>0</v>
      </c>
      <c r="H65" s="40">
        <v>6</v>
      </c>
      <c r="I65" s="40">
        <v>4</v>
      </c>
      <c r="J65" s="40">
        <v>7</v>
      </c>
      <c r="K65" s="40">
        <v>1</v>
      </c>
      <c r="L65" s="40">
        <v>3</v>
      </c>
      <c r="M65" s="40">
        <v>3</v>
      </c>
      <c r="N65" s="40">
        <v>5</v>
      </c>
      <c r="O65" s="40">
        <v>4</v>
      </c>
      <c r="P65" s="40">
        <v>2</v>
      </c>
      <c r="Q65" s="40">
        <v>0</v>
      </c>
      <c r="R65" s="40">
        <v>2</v>
      </c>
      <c r="S65" s="34">
        <v>0</v>
      </c>
      <c r="T65" s="41">
        <v>37</v>
      </c>
      <c r="U65" s="39">
        <v>12</v>
      </c>
      <c r="V65" s="34">
        <v>25</v>
      </c>
      <c r="W65" s="38">
        <f t="shared" si="13"/>
        <v>0</v>
      </c>
      <c r="X65" s="39">
        <v>0</v>
      </c>
      <c r="Y65" s="40">
        <v>0</v>
      </c>
      <c r="Z65" s="34">
        <v>0</v>
      </c>
      <c r="AA65" s="45">
        <f t="shared" si="14"/>
        <v>15</v>
      </c>
      <c r="AB65" s="39">
        <v>0</v>
      </c>
      <c r="AC65" s="42">
        <v>15</v>
      </c>
      <c r="AD65" s="34">
        <v>0</v>
      </c>
      <c r="AE65" s="33"/>
      <c r="AF65" s="34"/>
      <c r="AG65" s="35" t="str">
        <f t="shared" si="12"/>
        <v/>
      </c>
      <c r="AH65" s="36"/>
      <c r="AI65" s="36"/>
      <c r="AJ65" s="36"/>
      <c r="AK65" s="36"/>
      <c r="AL65" s="36"/>
      <c r="AM65" s="36"/>
      <c r="AN65" s="36"/>
      <c r="AO65" s="16"/>
      <c r="AP65" s="16"/>
      <c r="AQ65" s="16"/>
      <c r="AR65" s="16"/>
      <c r="AS65" s="16"/>
      <c r="BE65" s="3"/>
      <c r="BF65" s="3"/>
      <c r="BX65" s="2"/>
      <c r="BY65" s="2"/>
      <c r="BZ65" s="2"/>
      <c r="CA65" s="37" t="str">
        <f t="shared" si="0"/>
        <v/>
      </c>
      <c r="CB65" s="37" t="str">
        <f t="shared" si="1"/>
        <v/>
      </c>
      <c r="CC65" s="37" t="str">
        <f t="shared" si="2"/>
        <v/>
      </c>
      <c r="CD65" s="37" t="str">
        <f t="shared" si="3"/>
        <v/>
      </c>
      <c r="CE65" s="37" t="str">
        <f t="shared" si="4"/>
        <v/>
      </c>
      <c r="CF65" s="37"/>
      <c r="CS65" s="6"/>
      <c r="CT65" s="6"/>
      <c r="CU65" s="6"/>
      <c r="CV65" s="6"/>
      <c r="CW65" s="6"/>
      <c r="CX65" s="6"/>
      <c r="CY65" s="6"/>
      <c r="CZ65" s="6"/>
      <c r="DA65" s="8">
        <f t="shared" si="5"/>
        <v>0</v>
      </c>
      <c r="DB65" s="8">
        <f t="shared" si="6"/>
        <v>0</v>
      </c>
      <c r="DC65" s="8">
        <f t="shared" si="7"/>
        <v>0</v>
      </c>
      <c r="DD65" s="8">
        <f t="shared" si="8"/>
        <v>0</v>
      </c>
      <c r="DE65" s="8"/>
      <c r="DF65" s="8"/>
      <c r="DG65" s="8"/>
      <c r="DH65" s="8"/>
      <c r="DI65" s="8"/>
      <c r="DJ65" s="8"/>
      <c r="DK65" s="8"/>
      <c r="DL65" s="8"/>
    </row>
    <row r="66" spans="1:130" ht="16.350000000000001" customHeight="1" x14ac:dyDescent="0.25">
      <c r="A66" s="38" t="s">
        <v>94</v>
      </c>
      <c r="B66" s="26">
        <f>SUM(L66:S66)</f>
        <v>0</v>
      </c>
      <c r="C66" s="51"/>
      <c r="D66" s="52"/>
      <c r="E66" s="52"/>
      <c r="F66" s="52"/>
      <c r="G66" s="52"/>
      <c r="H66" s="52"/>
      <c r="I66" s="52"/>
      <c r="J66" s="52"/>
      <c r="K66" s="52"/>
      <c r="L66" s="40"/>
      <c r="M66" s="40"/>
      <c r="N66" s="40"/>
      <c r="O66" s="40"/>
      <c r="P66" s="40"/>
      <c r="Q66" s="40"/>
      <c r="R66" s="40"/>
      <c r="S66" s="34"/>
      <c r="T66" s="41"/>
      <c r="U66" s="39"/>
      <c r="V66" s="34"/>
      <c r="W66" s="38">
        <f t="shared" si="13"/>
        <v>0</v>
      </c>
      <c r="X66" s="39">
        <v>0</v>
      </c>
      <c r="Y66" s="40">
        <v>0</v>
      </c>
      <c r="Z66" s="34">
        <v>0</v>
      </c>
      <c r="AA66" s="45">
        <f t="shared" si="14"/>
        <v>0</v>
      </c>
      <c r="AB66" s="39">
        <v>0</v>
      </c>
      <c r="AC66" s="42">
        <v>0</v>
      </c>
      <c r="AD66" s="34">
        <v>0</v>
      </c>
      <c r="AE66" s="33"/>
      <c r="AF66" s="34"/>
      <c r="AG66" s="35" t="str">
        <f t="shared" si="12"/>
        <v/>
      </c>
      <c r="AH66" s="36"/>
      <c r="AI66" s="36"/>
      <c r="AJ66" s="36"/>
      <c r="AK66" s="36"/>
      <c r="AL66" s="36"/>
      <c r="AM66" s="36"/>
      <c r="AN66" s="36"/>
      <c r="AO66" s="16"/>
      <c r="AP66" s="16"/>
      <c r="AQ66" s="16"/>
      <c r="AR66" s="16"/>
      <c r="AS66" s="16"/>
      <c r="BE66" s="3"/>
      <c r="BF66" s="3"/>
      <c r="BX66" s="2"/>
      <c r="BY66" s="2"/>
      <c r="BZ66" s="2"/>
      <c r="CA66" s="37" t="str">
        <f t="shared" si="0"/>
        <v/>
      </c>
      <c r="CB66" s="37" t="str">
        <f t="shared" si="1"/>
        <v/>
      </c>
      <c r="CC66" s="37" t="str">
        <f t="shared" si="2"/>
        <v/>
      </c>
      <c r="CD66" s="37" t="str">
        <f t="shared" si="3"/>
        <v/>
      </c>
      <c r="CE66" s="37" t="str">
        <f t="shared" si="4"/>
        <v/>
      </c>
      <c r="CF66" s="37"/>
      <c r="CS66" s="6"/>
      <c r="CT66" s="6"/>
      <c r="CU66" s="6"/>
      <c r="CV66" s="6"/>
      <c r="CW66" s="6"/>
      <c r="CX66" s="6"/>
      <c r="CY66" s="6"/>
      <c r="CZ66" s="6"/>
      <c r="DA66" s="8">
        <f t="shared" si="5"/>
        <v>0</v>
      </c>
      <c r="DB66" s="8">
        <f t="shared" si="6"/>
        <v>0</v>
      </c>
      <c r="DC66" s="8">
        <f t="shared" si="7"/>
        <v>0</v>
      </c>
      <c r="DD66" s="8">
        <f t="shared" si="8"/>
        <v>0</v>
      </c>
      <c r="DE66" s="8"/>
      <c r="DF66" s="8"/>
      <c r="DG66" s="8"/>
      <c r="DH66" s="8"/>
      <c r="DI66" s="8"/>
      <c r="DJ66" s="8"/>
      <c r="DK66" s="8"/>
      <c r="DL66" s="8"/>
    </row>
    <row r="67" spans="1:130" ht="16.350000000000001" customHeight="1" x14ac:dyDescent="0.25">
      <c r="A67" s="38" t="s">
        <v>95</v>
      </c>
      <c r="B67" s="26">
        <f t="shared" si="9"/>
        <v>0</v>
      </c>
      <c r="C67" s="39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34"/>
      <c r="T67" s="41"/>
      <c r="U67" s="39"/>
      <c r="V67" s="34"/>
      <c r="W67" s="38">
        <f t="shared" si="13"/>
        <v>0</v>
      </c>
      <c r="X67" s="39">
        <v>0</v>
      </c>
      <c r="Y67" s="40">
        <v>0</v>
      </c>
      <c r="Z67" s="34">
        <v>0</v>
      </c>
      <c r="AA67" s="45">
        <f t="shared" si="14"/>
        <v>0</v>
      </c>
      <c r="AB67" s="39">
        <v>0</v>
      </c>
      <c r="AC67" s="42">
        <v>0</v>
      </c>
      <c r="AD67" s="34">
        <v>0</v>
      </c>
      <c r="AE67" s="33"/>
      <c r="AF67" s="34"/>
      <c r="AG67" s="35" t="str">
        <f t="shared" si="12"/>
        <v/>
      </c>
      <c r="AH67" s="36"/>
      <c r="AI67" s="36"/>
      <c r="AJ67" s="36"/>
      <c r="AK67" s="36"/>
      <c r="AL67" s="36"/>
      <c r="AM67" s="36"/>
      <c r="AN67" s="36"/>
      <c r="AO67" s="16"/>
      <c r="AP67" s="16"/>
      <c r="AQ67" s="16"/>
      <c r="AR67" s="16"/>
      <c r="AS67" s="16"/>
      <c r="BE67" s="3"/>
      <c r="BF67" s="3"/>
      <c r="BX67" s="2"/>
      <c r="BY67" s="2"/>
      <c r="BZ67" s="2"/>
      <c r="CA67" s="37" t="str">
        <f t="shared" si="0"/>
        <v/>
      </c>
      <c r="CB67" s="37" t="str">
        <f t="shared" si="1"/>
        <v/>
      </c>
      <c r="CC67" s="37" t="str">
        <f t="shared" si="2"/>
        <v/>
      </c>
      <c r="CD67" s="37" t="str">
        <f t="shared" si="3"/>
        <v/>
      </c>
      <c r="CE67" s="37" t="str">
        <f t="shared" si="4"/>
        <v/>
      </c>
      <c r="CF67" s="37"/>
      <c r="CS67" s="6"/>
      <c r="CT67" s="6"/>
      <c r="CU67" s="6"/>
      <c r="CV67" s="6"/>
      <c r="CW67" s="6"/>
      <c r="CX67" s="6"/>
      <c r="CY67" s="6"/>
      <c r="CZ67" s="6"/>
      <c r="DA67" s="8">
        <f t="shared" si="5"/>
        <v>0</v>
      </c>
      <c r="DB67" s="8">
        <f t="shared" si="6"/>
        <v>0</v>
      </c>
      <c r="DC67" s="8">
        <f t="shared" si="7"/>
        <v>0</v>
      </c>
      <c r="DD67" s="8">
        <f t="shared" si="8"/>
        <v>0</v>
      </c>
      <c r="DE67" s="8"/>
      <c r="DF67" s="8"/>
      <c r="DG67" s="8"/>
      <c r="DH67" s="8"/>
      <c r="DI67" s="8"/>
      <c r="DJ67" s="8"/>
      <c r="DK67" s="8"/>
      <c r="DL67" s="8"/>
    </row>
    <row r="68" spans="1:130" ht="16.350000000000001" customHeight="1" x14ac:dyDescent="0.25">
      <c r="A68" s="38" t="s">
        <v>96</v>
      </c>
      <c r="B68" s="26">
        <f t="shared" si="9"/>
        <v>0</v>
      </c>
      <c r="C68" s="3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34"/>
      <c r="T68" s="41"/>
      <c r="U68" s="39"/>
      <c r="V68" s="34"/>
      <c r="W68" s="38">
        <f>SUM(X68+Y68+Z68)</f>
        <v>0</v>
      </c>
      <c r="X68" s="39">
        <v>0</v>
      </c>
      <c r="Y68" s="40">
        <v>0</v>
      </c>
      <c r="Z68" s="34">
        <v>0</v>
      </c>
      <c r="AA68" s="45">
        <f t="shared" si="14"/>
        <v>0</v>
      </c>
      <c r="AB68" s="39">
        <v>0</v>
      </c>
      <c r="AC68" s="42">
        <v>0</v>
      </c>
      <c r="AD68" s="34">
        <v>0</v>
      </c>
      <c r="AE68" s="33"/>
      <c r="AF68" s="34"/>
      <c r="AG68" s="35" t="str">
        <f t="shared" si="12"/>
        <v/>
      </c>
      <c r="AH68" s="36"/>
      <c r="AI68" s="36"/>
      <c r="AJ68" s="36"/>
      <c r="AK68" s="36"/>
      <c r="AL68" s="36"/>
      <c r="AM68" s="36"/>
      <c r="AN68" s="36"/>
      <c r="AO68" s="16"/>
      <c r="AP68" s="16"/>
      <c r="AQ68" s="16"/>
      <c r="AR68" s="16"/>
      <c r="AS68" s="16"/>
      <c r="BE68" s="3"/>
      <c r="BF68" s="3"/>
      <c r="BX68" s="2"/>
      <c r="BY68" s="2"/>
      <c r="BZ68" s="2"/>
      <c r="CA68" s="37" t="str">
        <f t="shared" si="0"/>
        <v/>
      </c>
      <c r="CB68" s="37" t="str">
        <f t="shared" si="1"/>
        <v/>
      </c>
      <c r="CC68" s="37" t="str">
        <f t="shared" si="2"/>
        <v/>
      </c>
      <c r="CD68" s="37" t="str">
        <f t="shared" si="3"/>
        <v/>
      </c>
      <c r="CE68" s="37" t="str">
        <f t="shared" si="4"/>
        <v/>
      </c>
      <c r="CF68" s="37"/>
      <c r="CS68" s="6"/>
      <c r="CT68" s="6"/>
      <c r="CU68" s="6"/>
      <c r="CV68" s="6"/>
      <c r="CW68" s="6"/>
      <c r="CX68" s="6"/>
      <c r="CY68" s="6"/>
      <c r="CZ68" s="6"/>
      <c r="DA68" s="8">
        <f t="shared" si="5"/>
        <v>0</v>
      </c>
      <c r="DB68" s="8">
        <f t="shared" si="6"/>
        <v>0</v>
      </c>
      <c r="DC68" s="8">
        <f t="shared" si="7"/>
        <v>0</v>
      </c>
      <c r="DD68" s="8">
        <f t="shared" si="8"/>
        <v>0</v>
      </c>
      <c r="DE68" s="8"/>
      <c r="DF68" s="8"/>
      <c r="DG68" s="8"/>
      <c r="DH68" s="8"/>
      <c r="DI68" s="8"/>
      <c r="DJ68" s="8"/>
      <c r="DK68" s="8"/>
      <c r="DL68" s="8"/>
    </row>
    <row r="69" spans="1:130" ht="16.350000000000001" customHeight="1" x14ac:dyDescent="0.25">
      <c r="A69" s="25" t="s">
        <v>97</v>
      </c>
      <c r="B69" s="26">
        <f t="shared" si="9"/>
        <v>0</v>
      </c>
      <c r="C69" s="39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34"/>
      <c r="T69" s="28"/>
      <c r="U69" s="53"/>
      <c r="V69" s="30"/>
      <c r="W69" s="25">
        <f>SUM(X69+Y69+Z69)</f>
        <v>0</v>
      </c>
      <c r="X69" s="39">
        <v>0</v>
      </c>
      <c r="Y69" s="40">
        <v>0</v>
      </c>
      <c r="Z69" s="34">
        <v>0</v>
      </c>
      <c r="AA69" s="54">
        <f t="shared" si="14"/>
        <v>0</v>
      </c>
      <c r="AB69" s="39">
        <v>0</v>
      </c>
      <c r="AC69" s="42">
        <v>0</v>
      </c>
      <c r="AD69" s="34">
        <v>0</v>
      </c>
      <c r="AE69" s="33"/>
      <c r="AF69" s="34"/>
      <c r="AG69" s="35" t="str">
        <f t="shared" si="12"/>
        <v/>
      </c>
      <c r="AH69" s="36"/>
      <c r="AI69" s="36"/>
      <c r="AJ69" s="36"/>
      <c r="AK69" s="36"/>
      <c r="AL69" s="36"/>
      <c r="AM69" s="36"/>
      <c r="AN69" s="36"/>
      <c r="AO69" s="16"/>
      <c r="AP69" s="16"/>
      <c r="AQ69" s="16"/>
      <c r="AR69" s="16"/>
      <c r="AS69" s="16"/>
      <c r="BE69" s="3"/>
      <c r="BF69" s="3"/>
      <c r="BX69" s="2"/>
      <c r="BY69" s="2"/>
      <c r="BZ69" s="2"/>
      <c r="CA69" s="37" t="str">
        <f t="shared" si="0"/>
        <v/>
      </c>
      <c r="CB69" s="37" t="str">
        <f t="shared" si="1"/>
        <v/>
      </c>
      <c r="CC69" s="37" t="str">
        <f t="shared" si="2"/>
        <v/>
      </c>
      <c r="CD69" s="37" t="str">
        <f t="shared" si="3"/>
        <v/>
      </c>
      <c r="CE69" s="37" t="str">
        <f t="shared" si="4"/>
        <v/>
      </c>
      <c r="CF69" s="37"/>
      <c r="CS69" s="6"/>
      <c r="CT69" s="6"/>
      <c r="CU69" s="6"/>
      <c r="CV69" s="6"/>
      <c r="CW69" s="6"/>
      <c r="CX69" s="6"/>
      <c r="CY69" s="6"/>
      <c r="CZ69" s="6"/>
      <c r="DA69" s="8">
        <f t="shared" si="5"/>
        <v>0</v>
      </c>
      <c r="DB69" s="8">
        <f t="shared" si="6"/>
        <v>0</v>
      </c>
      <c r="DC69" s="8">
        <f t="shared" si="7"/>
        <v>0</v>
      </c>
      <c r="DD69" s="8">
        <f t="shared" si="8"/>
        <v>0</v>
      </c>
      <c r="DE69" s="8"/>
      <c r="DF69" s="8"/>
      <c r="DG69" s="8"/>
      <c r="DH69" s="8"/>
      <c r="DI69" s="8"/>
      <c r="DJ69" s="8"/>
      <c r="DK69" s="8"/>
      <c r="DL69" s="8"/>
    </row>
    <row r="70" spans="1:130" ht="16.350000000000001" customHeight="1" x14ac:dyDescent="0.25">
      <c r="A70" s="232" t="s">
        <v>98</v>
      </c>
      <c r="B70" s="233">
        <f t="shared" si="9"/>
        <v>0</v>
      </c>
      <c r="C70" s="5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8"/>
      <c r="T70" s="59"/>
      <c r="U70" s="60"/>
      <c r="V70" s="58"/>
      <c r="W70" s="61">
        <f>SUM(X70+Y70+Z70)</f>
        <v>0</v>
      </c>
      <c r="X70" s="56">
        <v>0</v>
      </c>
      <c r="Y70" s="57">
        <v>0</v>
      </c>
      <c r="Z70" s="58">
        <v>0</v>
      </c>
      <c r="AA70" s="62">
        <f t="shared" si="14"/>
        <v>0</v>
      </c>
      <c r="AB70" s="56">
        <v>0</v>
      </c>
      <c r="AC70" s="63">
        <v>0</v>
      </c>
      <c r="AD70" s="58">
        <v>0</v>
      </c>
      <c r="AE70" s="60"/>
      <c r="AF70" s="58"/>
      <c r="AG70" s="35" t="str">
        <f t="shared" si="12"/>
        <v/>
      </c>
      <c r="AH70" s="36"/>
      <c r="AI70" s="36"/>
      <c r="AJ70" s="36"/>
      <c r="AK70" s="36"/>
      <c r="AL70" s="36"/>
      <c r="AM70" s="36"/>
      <c r="AN70" s="36"/>
      <c r="AO70" s="16"/>
      <c r="AP70" s="16"/>
      <c r="AQ70" s="16"/>
      <c r="AR70" s="16"/>
      <c r="AS70" s="16"/>
      <c r="BE70" s="3"/>
      <c r="BF70" s="3"/>
      <c r="BX70" s="2"/>
      <c r="BY70" s="2"/>
      <c r="BZ70" s="2"/>
      <c r="CA70" s="37" t="str">
        <f t="shared" si="0"/>
        <v/>
      </c>
      <c r="CB70" s="37" t="str">
        <f t="shared" si="1"/>
        <v/>
      </c>
      <c r="CC70" s="37" t="str">
        <f t="shared" si="2"/>
        <v/>
      </c>
      <c r="CD70" s="37" t="str">
        <f t="shared" si="3"/>
        <v/>
      </c>
      <c r="CE70" s="37" t="str">
        <f t="shared" si="4"/>
        <v/>
      </c>
      <c r="CF70" s="37"/>
      <c r="CS70" s="6"/>
      <c r="CT70" s="6"/>
      <c r="CU70" s="6"/>
      <c r="CV70" s="6"/>
      <c r="CW70" s="6"/>
      <c r="CX70" s="6"/>
      <c r="CY70" s="6"/>
      <c r="CZ70" s="6"/>
      <c r="DA70" s="8">
        <f t="shared" si="5"/>
        <v>0</v>
      </c>
      <c r="DB70" s="8">
        <f t="shared" si="6"/>
        <v>0</v>
      </c>
      <c r="DC70" s="8">
        <f t="shared" si="7"/>
        <v>0</v>
      </c>
      <c r="DD70" s="8">
        <f t="shared" si="8"/>
        <v>0</v>
      </c>
      <c r="DE70" s="8"/>
      <c r="DF70" s="8"/>
      <c r="DG70" s="8"/>
      <c r="DH70" s="8"/>
      <c r="DI70" s="8"/>
      <c r="DJ70" s="8"/>
      <c r="DK70" s="8"/>
      <c r="DL70" s="8"/>
    </row>
    <row r="71" spans="1:130" s="9" customFormat="1" ht="16.350000000000001" customHeight="1" x14ac:dyDescent="0.2">
      <c r="A71" s="462" t="s">
        <v>99</v>
      </c>
      <c r="B71" s="378">
        <f t="shared" ref="B71:AA71" si="15">SUM(B11:B70)</f>
        <v>7847</v>
      </c>
      <c r="C71" s="66">
        <f>SUM(C11:C70)</f>
        <v>727</v>
      </c>
      <c r="D71" s="67">
        <f t="shared" si="15"/>
        <v>487</v>
      </c>
      <c r="E71" s="67">
        <f t="shared" si="15"/>
        <v>424</v>
      </c>
      <c r="F71" s="67">
        <f t="shared" si="15"/>
        <v>230</v>
      </c>
      <c r="G71" s="67">
        <f t="shared" si="15"/>
        <v>196</v>
      </c>
      <c r="H71" s="67">
        <f t="shared" si="15"/>
        <v>317</v>
      </c>
      <c r="I71" s="67">
        <f t="shared" si="15"/>
        <v>343</v>
      </c>
      <c r="J71" s="67">
        <f t="shared" si="15"/>
        <v>350</v>
      </c>
      <c r="K71" s="67">
        <f t="shared" si="15"/>
        <v>375</v>
      </c>
      <c r="L71" s="67">
        <f t="shared" si="15"/>
        <v>390</v>
      </c>
      <c r="M71" s="67">
        <f t="shared" si="15"/>
        <v>426</v>
      </c>
      <c r="N71" s="67">
        <f t="shared" si="15"/>
        <v>566</v>
      </c>
      <c r="O71" s="67">
        <f t="shared" si="15"/>
        <v>645</v>
      </c>
      <c r="P71" s="67">
        <f t="shared" si="15"/>
        <v>649</v>
      </c>
      <c r="Q71" s="67">
        <f t="shared" si="15"/>
        <v>624</v>
      </c>
      <c r="R71" s="67">
        <f t="shared" si="15"/>
        <v>524</v>
      </c>
      <c r="S71" s="68">
        <f t="shared" si="15"/>
        <v>574</v>
      </c>
      <c r="T71" s="69">
        <f t="shared" si="15"/>
        <v>7847</v>
      </c>
      <c r="U71" s="70">
        <f t="shared" si="15"/>
        <v>3127</v>
      </c>
      <c r="V71" s="68">
        <f t="shared" si="15"/>
        <v>4720</v>
      </c>
      <c r="W71" s="70">
        <f t="shared" si="15"/>
        <v>667</v>
      </c>
      <c r="X71" s="70">
        <f t="shared" si="15"/>
        <v>198</v>
      </c>
      <c r="Y71" s="67">
        <f t="shared" si="15"/>
        <v>469</v>
      </c>
      <c r="Z71" s="69">
        <f t="shared" si="15"/>
        <v>0</v>
      </c>
      <c r="AA71" s="71">
        <f t="shared" si="15"/>
        <v>2463</v>
      </c>
      <c r="AB71" s="70">
        <f>SUM(AB11:AB70)</f>
        <v>944</v>
      </c>
      <c r="AC71" s="67">
        <f>SUM(AC11:AC70)</f>
        <v>1518</v>
      </c>
      <c r="AD71" s="68">
        <f>SUM(AD11:AD70)</f>
        <v>1</v>
      </c>
      <c r="AE71" s="72">
        <f>SUM(AE11:AE70)</f>
        <v>0</v>
      </c>
      <c r="AF71" s="73">
        <f>SUM(AF11:AF70)</f>
        <v>366</v>
      </c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BE71" s="75"/>
      <c r="BR71" s="2"/>
      <c r="BS71" s="2"/>
      <c r="BT71" s="2"/>
      <c r="BU71" s="2"/>
      <c r="BV71" s="2"/>
      <c r="BW71" s="2"/>
      <c r="BX71" s="2"/>
      <c r="BY71" s="2"/>
      <c r="BZ71" s="2"/>
      <c r="CA71" s="76"/>
      <c r="CB71" s="76"/>
      <c r="CC71" s="76"/>
      <c r="CD71" s="76"/>
      <c r="CE71" s="76"/>
      <c r="CF71" s="76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8"/>
      <c r="DB71" s="78"/>
      <c r="DC71" s="78"/>
      <c r="DD71" s="78"/>
      <c r="DE71" s="78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</row>
    <row r="72" spans="1:130" s="9" customFormat="1" ht="16.350000000000001" customHeight="1" x14ac:dyDescent="0.2">
      <c r="A72" s="234" t="s">
        <v>100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BE72" s="75"/>
      <c r="BR72" s="2"/>
      <c r="BS72" s="2"/>
      <c r="BT72" s="2"/>
      <c r="BU72" s="2"/>
      <c r="BV72" s="2"/>
      <c r="BW72" s="2"/>
      <c r="BX72" s="2"/>
      <c r="BY72" s="2"/>
      <c r="BZ72" s="2"/>
      <c r="CA72" s="76"/>
      <c r="CB72" s="76"/>
      <c r="CC72" s="76"/>
      <c r="CD72" s="76"/>
      <c r="CE72" s="76"/>
      <c r="CF72" s="76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8"/>
      <c r="DB72" s="78"/>
      <c r="DC72" s="78"/>
      <c r="DD72" s="78"/>
      <c r="DE72" s="78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</row>
    <row r="73" spans="1:130" s="9" customFormat="1" ht="28.15" customHeight="1" x14ac:dyDescent="0.15">
      <c r="A73" s="1034" t="s">
        <v>3</v>
      </c>
      <c r="B73" s="1018" t="s">
        <v>101</v>
      </c>
      <c r="C73" s="927"/>
      <c r="D73" s="927"/>
      <c r="E73" s="928"/>
      <c r="F73" s="1018" t="s">
        <v>102</v>
      </c>
      <c r="G73" s="927"/>
      <c r="H73" s="927"/>
      <c r="I73" s="928"/>
      <c r="J73" s="927" t="s">
        <v>103</v>
      </c>
      <c r="K73" s="927"/>
      <c r="L73" s="927"/>
      <c r="M73" s="928"/>
      <c r="N73" s="1019" t="s">
        <v>104</v>
      </c>
      <c r="O73" s="933"/>
      <c r="P73" s="934"/>
      <c r="Q73" s="1008" t="s">
        <v>105</v>
      </c>
      <c r="R73" s="917"/>
      <c r="S73" s="1008" t="s">
        <v>106</v>
      </c>
      <c r="T73" s="917"/>
      <c r="U73" s="1008" t="s">
        <v>107</v>
      </c>
      <c r="V73" s="917"/>
      <c r="W73" s="1034" t="s">
        <v>108</v>
      </c>
      <c r="X73" s="1008" t="s">
        <v>109</v>
      </c>
      <c r="Y73" s="917"/>
      <c r="Z73" s="1008" t="s">
        <v>110</v>
      </c>
      <c r="AA73" s="917"/>
      <c r="AB73" s="1008" t="s">
        <v>111</v>
      </c>
      <c r="AC73" s="917"/>
      <c r="AD73" s="1034" t="s">
        <v>112</v>
      </c>
      <c r="AE73" s="1020" t="s">
        <v>113</v>
      </c>
      <c r="AF73" s="939"/>
      <c r="AG73" s="993" t="s">
        <v>114</v>
      </c>
      <c r="AH73" s="993"/>
      <c r="AI73" s="993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Q73" s="75"/>
      <c r="CA73" s="76"/>
      <c r="CB73" s="76"/>
      <c r="CC73" s="76"/>
      <c r="CD73" s="76"/>
      <c r="CE73" s="76"/>
      <c r="CF73" s="76"/>
      <c r="CG73" s="81"/>
      <c r="CH73" s="81"/>
      <c r="CI73" s="81"/>
      <c r="CJ73" s="81"/>
      <c r="CK73" s="81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</row>
    <row r="74" spans="1:130" s="9" customFormat="1" ht="22.9" customHeight="1" x14ac:dyDescent="0.15">
      <c r="A74" s="989"/>
      <c r="B74" s="929"/>
      <c r="C74" s="930"/>
      <c r="D74" s="930"/>
      <c r="E74" s="931"/>
      <c r="F74" s="929"/>
      <c r="G74" s="930"/>
      <c r="H74" s="930"/>
      <c r="I74" s="931"/>
      <c r="J74" s="930"/>
      <c r="K74" s="930"/>
      <c r="L74" s="930"/>
      <c r="M74" s="931"/>
      <c r="N74" s="935"/>
      <c r="O74" s="936"/>
      <c r="P74" s="937"/>
      <c r="Q74" s="912"/>
      <c r="R74" s="921"/>
      <c r="S74" s="912"/>
      <c r="T74" s="921"/>
      <c r="U74" s="912"/>
      <c r="V74" s="921"/>
      <c r="W74" s="989"/>
      <c r="X74" s="912"/>
      <c r="Y74" s="921"/>
      <c r="Z74" s="912"/>
      <c r="AA74" s="921"/>
      <c r="AB74" s="912"/>
      <c r="AC74" s="921"/>
      <c r="AD74" s="989"/>
      <c r="AE74" s="940"/>
      <c r="AF74" s="941"/>
      <c r="AG74" s="993"/>
      <c r="AH74" s="993"/>
      <c r="AI74" s="993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Q74" s="75"/>
      <c r="CA74" s="76"/>
      <c r="CB74" s="76"/>
      <c r="CC74" s="76"/>
      <c r="CD74" s="76"/>
      <c r="CE74" s="76"/>
      <c r="CF74" s="76"/>
      <c r="CG74" s="81"/>
      <c r="CH74" s="81"/>
      <c r="CI74" s="81"/>
      <c r="CJ74" s="81"/>
      <c r="CK74" s="81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</row>
    <row r="75" spans="1:130" s="9" customFormat="1" ht="63" customHeight="1" x14ac:dyDescent="0.15">
      <c r="A75" s="920"/>
      <c r="B75" s="364" t="s">
        <v>32</v>
      </c>
      <c r="C75" s="379" t="s">
        <v>33</v>
      </c>
      <c r="D75" s="380" t="s">
        <v>115</v>
      </c>
      <c r="E75" s="381" t="s">
        <v>36</v>
      </c>
      <c r="F75" s="382" t="s">
        <v>32</v>
      </c>
      <c r="G75" s="379" t="s">
        <v>33</v>
      </c>
      <c r="H75" s="380" t="s">
        <v>115</v>
      </c>
      <c r="I75" s="381" t="s">
        <v>36</v>
      </c>
      <c r="J75" s="364" t="s">
        <v>32</v>
      </c>
      <c r="K75" s="379" t="s">
        <v>33</v>
      </c>
      <c r="L75" s="380" t="s">
        <v>115</v>
      </c>
      <c r="M75" s="380" t="s">
        <v>36</v>
      </c>
      <c r="N75" s="463" t="s">
        <v>32</v>
      </c>
      <c r="O75" s="464" t="s">
        <v>11</v>
      </c>
      <c r="P75" s="365" t="s">
        <v>116</v>
      </c>
      <c r="Q75" s="368" t="s">
        <v>37</v>
      </c>
      <c r="R75" s="371" t="s">
        <v>38</v>
      </c>
      <c r="S75" s="368" t="s">
        <v>37</v>
      </c>
      <c r="T75" s="371" t="s">
        <v>38</v>
      </c>
      <c r="U75" s="368" t="s">
        <v>117</v>
      </c>
      <c r="V75" s="371" t="s">
        <v>118</v>
      </c>
      <c r="W75" s="920"/>
      <c r="X75" s="368" t="s">
        <v>37</v>
      </c>
      <c r="Y75" s="371" t="s">
        <v>38</v>
      </c>
      <c r="Z75" s="383" t="s">
        <v>119</v>
      </c>
      <c r="AA75" s="383" t="s">
        <v>120</v>
      </c>
      <c r="AB75" s="363" t="s">
        <v>121</v>
      </c>
      <c r="AC75" s="363" t="s">
        <v>122</v>
      </c>
      <c r="AD75" s="920"/>
      <c r="AE75" s="384" t="s">
        <v>11</v>
      </c>
      <c r="AF75" s="465" t="s">
        <v>116</v>
      </c>
      <c r="AG75" s="385" t="s">
        <v>123</v>
      </c>
      <c r="AH75" s="386" t="s">
        <v>124</v>
      </c>
      <c r="AI75" s="466" t="s">
        <v>125</v>
      </c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Q75" s="75"/>
      <c r="CA75" s="76"/>
      <c r="CB75" s="76"/>
      <c r="CC75" s="76"/>
      <c r="CD75" s="76"/>
      <c r="CE75" s="76"/>
      <c r="CF75" s="76"/>
      <c r="CG75" s="81"/>
      <c r="CH75" s="81"/>
      <c r="CI75" s="81"/>
      <c r="CJ75" s="81"/>
      <c r="CK75" s="81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</row>
    <row r="76" spans="1:130" s="9" customFormat="1" ht="16.350000000000001" customHeight="1" x14ac:dyDescent="0.15">
      <c r="A76" s="25" t="s">
        <v>39</v>
      </c>
      <c r="B76" s="467">
        <f>SUM(C76:E76)</f>
        <v>0</v>
      </c>
      <c r="C76" s="456"/>
      <c r="D76" s="468"/>
      <c r="E76" s="468"/>
      <c r="F76" s="467">
        <f>SUM(G76:I76)</f>
        <v>0</v>
      </c>
      <c r="G76" s="456"/>
      <c r="H76" s="468"/>
      <c r="I76" s="468"/>
      <c r="J76" s="467">
        <f>SUM(K76:M76)</f>
        <v>28</v>
      </c>
      <c r="K76" s="456">
        <v>25</v>
      </c>
      <c r="L76" s="468">
        <v>3</v>
      </c>
      <c r="M76" s="469"/>
      <c r="N76" s="387">
        <f>SUM(O76:P76)</f>
        <v>34</v>
      </c>
      <c r="O76" s="99">
        <v>34</v>
      </c>
      <c r="P76" s="100"/>
      <c r="Q76" s="33">
        <v>3</v>
      </c>
      <c r="R76" s="34">
        <v>4</v>
      </c>
      <c r="S76" s="373">
        <v>37</v>
      </c>
      <c r="T76" s="388">
        <v>1</v>
      </c>
      <c r="U76" s="389">
        <v>8</v>
      </c>
      <c r="V76" s="388">
        <v>29</v>
      </c>
      <c r="W76" s="101">
        <v>139</v>
      </c>
      <c r="X76" s="33">
        <v>0</v>
      </c>
      <c r="Y76" s="34">
        <v>0</v>
      </c>
      <c r="Z76" s="30">
        <v>0</v>
      </c>
      <c r="AA76" s="30">
        <v>0</v>
      </c>
      <c r="AB76" s="30">
        <v>0</v>
      </c>
      <c r="AC76" s="30">
        <v>0</v>
      </c>
      <c r="AD76" s="30"/>
      <c r="AE76" s="102"/>
      <c r="AF76" s="103"/>
      <c r="AG76" s="373"/>
      <c r="AH76" s="374"/>
      <c r="AI76" s="28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Q76" s="75"/>
      <c r="CA76" s="76"/>
      <c r="CB76" s="76"/>
      <c r="CC76" s="76"/>
      <c r="CD76" s="76"/>
      <c r="CE76" s="76"/>
      <c r="CF76" s="76"/>
      <c r="CG76" s="81"/>
      <c r="CH76" s="81"/>
      <c r="CI76" s="81"/>
      <c r="CJ76" s="81"/>
      <c r="CK76" s="81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</row>
    <row r="77" spans="1:130" s="9" customFormat="1" ht="16.350000000000001" customHeight="1" x14ac:dyDescent="0.15">
      <c r="A77" s="38" t="s">
        <v>40</v>
      </c>
      <c r="B77" s="104">
        <f>SUM(C77:E77)</f>
        <v>0</v>
      </c>
      <c r="C77" s="105"/>
      <c r="D77" s="106"/>
      <c r="E77" s="106"/>
      <c r="F77" s="104">
        <f t="shared" ref="F77:F135" si="16">SUM(G77:I77)</f>
        <v>0</v>
      </c>
      <c r="G77" s="105"/>
      <c r="H77" s="106"/>
      <c r="I77" s="106"/>
      <c r="J77" s="104">
        <f>SUM(K77:M77)</f>
        <v>91</v>
      </c>
      <c r="K77" s="105">
        <v>72</v>
      </c>
      <c r="L77" s="106">
        <v>19</v>
      </c>
      <c r="M77" s="107"/>
      <c r="N77" s="108">
        <f t="shared" ref="N77:N135" si="17">SUM(O77:P77)</f>
        <v>99</v>
      </c>
      <c r="O77" s="109">
        <v>1</v>
      </c>
      <c r="P77" s="110">
        <v>98</v>
      </c>
      <c r="Q77" s="33"/>
      <c r="R77" s="34">
        <v>28</v>
      </c>
      <c r="S77" s="39">
        <v>0</v>
      </c>
      <c r="T77" s="34">
        <v>48</v>
      </c>
      <c r="U77" s="42">
        <v>58</v>
      </c>
      <c r="V77" s="34">
        <v>80</v>
      </c>
      <c r="W77" s="101">
        <v>1416</v>
      </c>
      <c r="X77" s="33">
        <v>0</v>
      </c>
      <c r="Y77" s="34">
        <v>30</v>
      </c>
      <c r="Z77" s="30">
        <v>0</v>
      </c>
      <c r="AA77" s="30">
        <v>0</v>
      </c>
      <c r="AB77" s="30">
        <v>0</v>
      </c>
      <c r="AC77" s="30">
        <v>0</v>
      </c>
      <c r="AD77" s="30"/>
      <c r="AE77" s="102"/>
      <c r="AF77" s="103"/>
      <c r="AG77" s="29"/>
      <c r="AH77" s="31"/>
      <c r="AI77" s="28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Q77" s="75"/>
      <c r="CA77" s="76"/>
      <c r="CB77" s="76"/>
      <c r="CC77" s="76"/>
      <c r="CD77" s="76"/>
      <c r="CE77" s="76"/>
      <c r="CF77" s="76"/>
      <c r="CG77" s="81"/>
      <c r="CH77" s="81"/>
      <c r="CI77" s="81"/>
      <c r="CJ77" s="81"/>
      <c r="CK77" s="81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</row>
    <row r="78" spans="1:130" s="9" customFormat="1" ht="16.350000000000001" customHeight="1" x14ac:dyDescent="0.15">
      <c r="A78" s="38" t="s">
        <v>41</v>
      </c>
      <c r="B78" s="108">
        <f t="shared" ref="B78:B135" si="18">SUM(C78:E78)</f>
        <v>0</v>
      </c>
      <c r="C78" s="39"/>
      <c r="D78" s="40"/>
      <c r="E78" s="40"/>
      <c r="F78" s="108">
        <f t="shared" si="16"/>
        <v>0</v>
      </c>
      <c r="G78" s="39"/>
      <c r="H78" s="40"/>
      <c r="I78" s="40"/>
      <c r="J78" s="108">
        <f>SUM(K78:M78)</f>
        <v>0</v>
      </c>
      <c r="K78" s="39"/>
      <c r="L78" s="40"/>
      <c r="M78" s="111"/>
      <c r="N78" s="108">
        <f t="shared" si="17"/>
        <v>0</v>
      </c>
      <c r="O78" s="42"/>
      <c r="P78" s="101"/>
      <c r="Q78" s="33"/>
      <c r="R78" s="34"/>
      <c r="S78" s="39">
        <v>0</v>
      </c>
      <c r="T78" s="34">
        <v>0</v>
      </c>
      <c r="U78" s="42">
        <v>0</v>
      </c>
      <c r="V78" s="34">
        <v>0</v>
      </c>
      <c r="W78" s="101">
        <v>0</v>
      </c>
      <c r="X78" s="33">
        <v>0</v>
      </c>
      <c r="Y78" s="34">
        <v>0</v>
      </c>
      <c r="Z78" s="30">
        <v>0</v>
      </c>
      <c r="AA78" s="30">
        <v>0</v>
      </c>
      <c r="AB78" s="30">
        <v>0</v>
      </c>
      <c r="AC78" s="30">
        <v>0</v>
      </c>
      <c r="AD78" s="30"/>
      <c r="AE78" s="102"/>
      <c r="AF78" s="103"/>
      <c r="AG78" s="29"/>
      <c r="AH78" s="31"/>
      <c r="AI78" s="28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Q78" s="75"/>
      <c r="CA78" s="76"/>
      <c r="CB78" s="76"/>
      <c r="CC78" s="76"/>
      <c r="CD78" s="76"/>
      <c r="CE78" s="76"/>
      <c r="CF78" s="76"/>
      <c r="CG78" s="81"/>
      <c r="CH78" s="81"/>
      <c r="CI78" s="81"/>
      <c r="CJ78" s="81"/>
      <c r="CK78" s="81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</row>
    <row r="79" spans="1:130" s="9" customFormat="1" ht="16.350000000000001" customHeight="1" x14ac:dyDescent="0.15">
      <c r="A79" s="38" t="s">
        <v>42</v>
      </c>
      <c r="B79" s="108">
        <f t="shared" si="18"/>
        <v>0</v>
      </c>
      <c r="C79" s="39"/>
      <c r="D79" s="40"/>
      <c r="E79" s="40"/>
      <c r="F79" s="108">
        <f>SUM(G79:I79)</f>
        <v>0</v>
      </c>
      <c r="G79" s="39"/>
      <c r="H79" s="40"/>
      <c r="I79" s="40"/>
      <c r="J79" s="108">
        <f>SUM(K79:M79)</f>
        <v>0</v>
      </c>
      <c r="K79" s="39"/>
      <c r="L79" s="40"/>
      <c r="M79" s="111"/>
      <c r="N79" s="108">
        <f t="shared" si="17"/>
        <v>0</v>
      </c>
      <c r="O79" s="42"/>
      <c r="P79" s="101"/>
      <c r="Q79" s="33"/>
      <c r="R79" s="34"/>
      <c r="S79" s="39">
        <v>3</v>
      </c>
      <c r="T79" s="34">
        <v>0</v>
      </c>
      <c r="U79" s="42">
        <v>1</v>
      </c>
      <c r="V79" s="34">
        <v>8</v>
      </c>
      <c r="W79" s="101">
        <v>0</v>
      </c>
      <c r="X79" s="33">
        <v>0</v>
      </c>
      <c r="Y79" s="34">
        <v>0</v>
      </c>
      <c r="Z79" s="30">
        <v>0</v>
      </c>
      <c r="AA79" s="30">
        <v>0</v>
      </c>
      <c r="AB79" s="30">
        <v>0</v>
      </c>
      <c r="AC79" s="30">
        <v>0</v>
      </c>
      <c r="AD79" s="30"/>
      <c r="AE79" s="102"/>
      <c r="AF79" s="103"/>
      <c r="AG79" s="29"/>
      <c r="AH79" s="31"/>
      <c r="AI79" s="28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Q79" s="75"/>
      <c r="CA79" s="76"/>
      <c r="CB79" s="76"/>
      <c r="CC79" s="76"/>
      <c r="CD79" s="76"/>
      <c r="CE79" s="76"/>
      <c r="CF79" s="76"/>
      <c r="CG79" s="81"/>
      <c r="CH79" s="81"/>
      <c r="CI79" s="81"/>
      <c r="CJ79" s="81"/>
      <c r="CK79" s="81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</row>
    <row r="80" spans="1:130" s="9" customFormat="1" ht="16.350000000000001" customHeight="1" x14ac:dyDescent="0.15">
      <c r="A80" s="38" t="s">
        <v>43</v>
      </c>
      <c r="B80" s="108">
        <f>SUM(C80:E80)</f>
        <v>0</v>
      </c>
      <c r="C80" s="39"/>
      <c r="D80" s="40"/>
      <c r="E80" s="40"/>
      <c r="F80" s="108">
        <f t="shared" si="16"/>
        <v>0</v>
      </c>
      <c r="G80" s="39"/>
      <c r="H80" s="40"/>
      <c r="I80" s="40"/>
      <c r="J80" s="108">
        <f t="shared" ref="J80:J135" si="19">SUM(K80:M80)</f>
        <v>14</v>
      </c>
      <c r="K80" s="39">
        <v>10</v>
      </c>
      <c r="L80" s="40">
        <v>4</v>
      </c>
      <c r="M80" s="111"/>
      <c r="N80" s="108">
        <f t="shared" si="17"/>
        <v>14</v>
      </c>
      <c r="O80" s="42"/>
      <c r="P80" s="101">
        <v>14</v>
      </c>
      <c r="Q80" s="33"/>
      <c r="R80" s="34">
        <v>9</v>
      </c>
      <c r="S80" s="39">
        <v>0</v>
      </c>
      <c r="T80" s="34">
        <v>10</v>
      </c>
      <c r="U80" s="42">
        <v>5</v>
      </c>
      <c r="V80" s="34">
        <v>4</v>
      </c>
      <c r="W80" s="101">
        <v>3</v>
      </c>
      <c r="X80" s="33">
        <v>0</v>
      </c>
      <c r="Y80" s="34">
        <v>2</v>
      </c>
      <c r="Z80" s="30">
        <v>0</v>
      </c>
      <c r="AA80" s="30">
        <v>0</v>
      </c>
      <c r="AB80" s="30">
        <v>0</v>
      </c>
      <c r="AC80" s="30">
        <v>0</v>
      </c>
      <c r="AD80" s="30"/>
      <c r="AE80" s="102"/>
      <c r="AF80" s="103"/>
      <c r="AG80" s="29"/>
      <c r="AH80" s="31"/>
      <c r="AI80" s="28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Q80" s="75"/>
      <c r="CA80" s="76"/>
      <c r="CB80" s="76"/>
      <c r="CC80" s="76"/>
      <c r="CD80" s="76"/>
      <c r="CE80" s="76"/>
      <c r="CF80" s="76"/>
      <c r="CG80" s="81"/>
      <c r="CH80" s="81"/>
      <c r="CI80" s="81"/>
      <c r="CJ80" s="81"/>
      <c r="CK80" s="81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</row>
    <row r="81" spans="1:104" s="9" customFormat="1" ht="10.5" x14ac:dyDescent="0.15">
      <c r="A81" s="38" t="s">
        <v>44</v>
      </c>
      <c r="B81" s="108">
        <f t="shared" si="18"/>
        <v>0</v>
      </c>
      <c r="C81" s="39"/>
      <c r="D81" s="40"/>
      <c r="E81" s="40"/>
      <c r="F81" s="108">
        <f t="shared" si="16"/>
        <v>0</v>
      </c>
      <c r="G81" s="39"/>
      <c r="H81" s="40"/>
      <c r="I81" s="40"/>
      <c r="J81" s="108">
        <f t="shared" si="19"/>
        <v>13</v>
      </c>
      <c r="K81" s="39">
        <v>9</v>
      </c>
      <c r="L81" s="40">
        <v>4</v>
      </c>
      <c r="M81" s="111"/>
      <c r="N81" s="108">
        <f t="shared" si="17"/>
        <v>13</v>
      </c>
      <c r="O81" s="42">
        <v>13</v>
      </c>
      <c r="P81" s="101"/>
      <c r="Q81" s="33"/>
      <c r="R81" s="34">
        <v>9</v>
      </c>
      <c r="S81" s="39">
        <v>2</v>
      </c>
      <c r="T81" s="34">
        <v>0</v>
      </c>
      <c r="U81" s="42">
        <v>0</v>
      </c>
      <c r="V81" s="34">
        <v>0</v>
      </c>
      <c r="W81" s="101">
        <v>48</v>
      </c>
      <c r="X81" s="33">
        <v>0</v>
      </c>
      <c r="Y81" s="34">
        <v>0</v>
      </c>
      <c r="Z81" s="30">
        <v>0</v>
      </c>
      <c r="AA81" s="30">
        <v>0</v>
      </c>
      <c r="AB81" s="30">
        <v>0</v>
      </c>
      <c r="AC81" s="30">
        <v>0</v>
      </c>
      <c r="AD81" s="30"/>
      <c r="AE81" s="102"/>
      <c r="AF81" s="103"/>
      <c r="AG81" s="29"/>
      <c r="AH81" s="31"/>
      <c r="AI81" s="28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Q81" s="75"/>
      <c r="CA81" s="76"/>
      <c r="CB81" s="76"/>
      <c r="CC81" s="76"/>
      <c r="CD81" s="76"/>
      <c r="CE81" s="76"/>
      <c r="CF81" s="76"/>
      <c r="CG81" s="81"/>
      <c r="CH81" s="81"/>
      <c r="CI81" s="81"/>
      <c r="CJ81" s="81"/>
      <c r="CK81" s="81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</row>
    <row r="82" spans="1:104" s="9" customFormat="1" ht="10.5" x14ac:dyDescent="0.15">
      <c r="A82" s="38" t="s">
        <v>45</v>
      </c>
      <c r="B82" s="108">
        <f t="shared" si="18"/>
        <v>0</v>
      </c>
      <c r="C82" s="39"/>
      <c r="D82" s="40"/>
      <c r="E82" s="40"/>
      <c r="F82" s="108">
        <f t="shared" si="16"/>
        <v>0</v>
      </c>
      <c r="G82" s="39"/>
      <c r="H82" s="40"/>
      <c r="I82" s="40"/>
      <c r="J82" s="108">
        <f t="shared" si="19"/>
        <v>36</v>
      </c>
      <c r="K82" s="39">
        <v>32</v>
      </c>
      <c r="L82" s="40">
        <v>4</v>
      </c>
      <c r="M82" s="111"/>
      <c r="N82" s="108">
        <f t="shared" si="17"/>
        <v>37</v>
      </c>
      <c r="O82" s="42">
        <v>1</v>
      </c>
      <c r="P82" s="101">
        <v>36</v>
      </c>
      <c r="Q82" s="33"/>
      <c r="R82" s="34">
        <v>4</v>
      </c>
      <c r="S82" s="39">
        <v>0</v>
      </c>
      <c r="T82" s="34">
        <v>17</v>
      </c>
      <c r="U82" s="42">
        <v>29</v>
      </c>
      <c r="V82" s="34">
        <v>40</v>
      </c>
      <c r="W82" s="101">
        <v>730</v>
      </c>
      <c r="X82" s="33">
        <v>0</v>
      </c>
      <c r="Y82" s="34">
        <v>0</v>
      </c>
      <c r="Z82" s="30">
        <v>0</v>
      </c>
      <c r="AA82" s="30">
        <v>0</v>
      </c>
      <c r="AB82" s="30">
        <v>0</v>
      </c>
      <c r="AC82" s="30">
        <v>0</v>
      </c>
      <c r="AD82" s="30"/>
      <c r="AE82" s="102"/>
      <c r="AF82" s="103"/>
      <c r="AG82" s="29"/>
      <c r="AH82" s="31"/>
      <c r="AI82" s="28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Q82" s="75"/>
      <c r="CA82" s="76"/>
      <c r="CB82" s="76"/>
      <c r="CC82" s="76"/>
      <c r="CD82" s="76"/>
      <c r="CE82" s="76"/>
      <c r="CF82" s="76"/>
      <c r="CG82" s="81"/>
      <c r="CH82" s="81"/>
      <c r="CI82" s="81"/>
      <c r="CJ82" s="81"/>
      <c r="CK82" s="81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</row>
    <row r="83" spans="1:104" s="9" customFormat="1" ht="10.5" x14ac:dyDescent="0.15">
      <c r="A83" s="38" t="s">
        <v>46</v>
      </c>
      <c r="B83" s="108">
        <f t="shared" si="18"/>
        <v>0</v>
      </c>
      <c r="C83" s="39"/>
      <c r="D83" s="40"/>
      <c r="E83" s="40"/>
      <c r="F83" s="108">
        <f t="shared" si="16"/>
        <v>0</v>
      </c>
      <c r="G83" s="39"/>
      <c r="H83" s="40"/>
      <c r="I83" s="40"/>
      <c r="J83" s="108">
        <f t="shared" si="19"/>
        <v>0</v>
      </c>
      <c r="K83" s="39"/>
      <c r="L83" s="40"/>
      <c r="M83" s="111"/>
      <c r="N83" s="108">
        <f t="shared" si="17"/>
        <v>0</v>
      </c>
      <c r="O83" s="42"/>
      <c r="P83" s="101"/>
      <c r="Q83" s="33"/>
      <c r="R83" s="34"/>
      <c r="S83" s="39">
        <v>0</v>
      </c>
      <c r="T83" s="34">
        <v>0</v>
      </c>
      <c r="U83" s="42">
        <v>0</v>
      </c>
      <c r="V83" s="34">
        <v>0</v>
      </c>
      <c r="W83" s="101">
        <v>0</v>
      </c>
      <c r="X83" s="33">
        <v>0</v>
      </c>
      <c r="Y83" s="34">
        <v>0</v>
      </c>
      <c r="Z83" s="30">
        <v>0</v>
      </c>
      <c r="AA83" s="30">
        <v>0</v>
      </c>
      <c r="AB83" s="30">
        <v>0</v>
      </c>
      <c r="AC83" s="30">
        <v>0</v>
      </c>
      <c r="AD83" s="30"/>
      <c r="AE83" s="102"/>
      <c r="AF83" s="103"/>
      <c r="AG83" s="29"/>
      <c r="AH83" s="31"/>
      <c r="AI83" s="28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Q83" s="75"/>
      <c r="CA83" s="76"/>
      <c r="CB83" s="76"/>
      <c r="CC83" s="76"/>
      <c r="CD83" s="76"/>
      <c r="CE83" s="76"/>
      <c r="CF83" s="76"/>
      <c r="CG83" s="81"/>
      <c r="CH83" s="81"/>
      <c r="CI83" s="81"/>
      <c r="CJ83" s="81"/>
      <c r="CK83" s="81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</row>
    <row r="84" spans="1:104" s="9" customFormat="1" ht="10.5" x14ac:dyDescent="0.15">
      <c r="A84" s="38" t="s">
        <v>47</v>
      </c>
      <c r="B84" s="108">
        <f t="shared" si="18"/>
        <v>0</v>
      </c>
      <c r="C84" s="39"/>
      <c r="D84" s="40"/>
      <c r="E84" s="40"/>
      <c r="F84" s="108">
        <f t="shared" si="16"/>
        <v>0</v>
      </c>
      <c r="G84" s="39"/>
      <c r="H84" s="40"/>
      <c r="I84" s="40"/>
      <c r="J84" s="108">
        <f t="shared" si="19"/>
        <v>10</v>
      </c>
      <c r="K84" s="39">
        <v>10</v>
      </c>
      <c r="L84" s="40"/>
      <c r="M84" s="111"/>
      <c r="N84" s="108">
        <f t="shared" si="17"/>
        <v>10</v>
      </c>
      <c r="O84" s="42"/>
      <c r="P84" s="101">
        <v>10</v>
      </c>
      <c r="Q84" s="33"/>
      <c r="R84" s="34">
        <v>6</v>
      </c>
      <c r="S84" s="39">
        <v>0</v>
      </c>
      <c r="T84" s="34">
        <v>6</v>
      </c>
      <c r="U84" s="42">
        <v>5</v>
      </c>
      <c r="V84" s="34">
        <v>12</v>
      </c>
      <c r="W84" s="101">
        <v>15</v>
      </c>
      <c r="X84" s="33">
        <v>0</v>
      </c>
      <c r="Y84" s="34">
        <v>1</v>
      </c>
      <c r="Z84" s="30">
        <v>0</v>
      </c>
      <c r="AA84" s="30">
        <v>0</v>
      </c>
      <c r="AB84" s="30">
        <v>0</v>
      </c>
      <c r="AC84" s="30">
        <v>0</v>
      </c>
      <c r="AD84" s="30"/>
      <c r="AE84" s="102"/>
      <c r="AF84" s="103"/>
      <c r="AG84" s="29"/>
      <c r="AH84" s="31"/>
      <c r="AI84" s="28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Q84" s="75"/>
      <c r="CA84" s="76"/>
      <c r="CB84" s="76"/>
      <c r="CC84" s="76"/>
      <c r="CD84" s="76"/>
      <c r="CE84" s="76"/>
      <c r="CF84" s="76"/>
      <c r="CG84" s="81"/>
      <c r="CH84" s="81"/>
      <c r="CI84" s="81"/>
      <c r="CJ84" s="81"/>
      <c r="CK84" s="81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</row>
    <row r="85" spans="1:104" s="9" customFormat="1" ht="10.5" x14ac:dyDescent="0.15">
      <c r="A85" s="38" t="s">
        <v>48</v>
      </c>
      <c r="B85" s="108">
        <f t="shared" si="18"/>
        <v>0</v>
      </c>
      <c r="C85" s="39"/>
      <c r="D85" s="40"/>
      <c r="E85" s="40"/>
      <c r="F85" s="108">
        <f t="shared" si="16"/>
        <v>0</v>
      </c>
      <c r="G85" s="39"/>
      <c r="H85" s="40"/>
      <c r="I85" s="40"/>
      <c r="J85" s="108">
        <f t="shared" si="19"/>
        <v>0</v>
      </c>
      <c r="K85" s="39"/>
      <c r="L85" s="40"/>
      <c r="M85" s="111"/>
      <c r="N85" s="108">
        <f t="shared" si="17"/>
        <v>0</v>
      </c>
      <c r="O85" s="42"/>
      <c r="P85" s="101"/>
      <c r="Q85" s="33"/>
      <c r="R85" s="34"/>
      <c r="S85" s="39">
        <v>0</v>
      </c>
      <c r="T85" s="34">
        <v>0</v>
      </c>
      <c r="U85" s="42">
        <v>0</v>
      </c>
      <c r="V85" s="34">
        <v>0</v>
      </c>
      <c r="W85" s="101">
        <v>0</v>
      </c>
      <c r="X85" s="33">
        <v>0</v>
      </c>
      <c r="Y85" s="34">
        <v>0</v>
      </c>
      <c r="Z85" s="30">
        <v>0</v>
      </c>
      <c r="AA85" s="30">
        <v>0</v>
      </c>
      <c r="AB85" s="30">
        <v>0</v>
      </c>
      <c r="AC85" s="30">
        <v>0</v>
      </c>
      <c r="AD85" s="30"/>
      <c r="AE85" s="102"/>
      <c r="AF85" s="103"/>
      <c r="AG85" s="29"/>
      <c r="AH85" s="31"/>
      <c r="AI85" s="28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Q85" s="75"/>
      <c r="CA85" s="76"/>
      <c r="CB85" s="76"/>
      <c r="CC85" s="76"/>
      <c r="CD85" s="76"/>
      <c r="CE85" s="76"/>
      <c r="CF85" s="76"/>
      <c r="CG85" s="81"/>
      <c r="CH85" s="81"/>
      <c r="CI85" s="81"/>
      <c r="CJ85" s="81"/>
      <c r="CK85" s="81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</row>
    <row r="86" spans="1:104" s="9" customFormat="1" ht="10.5" x14ac:dyDescent="0.15">
      <c r="A86" s="38" t="s">
        <v>49</v>
      </c>
      <c r="B86" s="108">
        <f t="shared" si="18"/>
        <v>0</v>
      </c>
      <c r="C86" s="39"/>
      <c r="D86" s="40"/>
      <c r="E86" s="40"/>
      <c r="F86" s="108">
        <f t="shared" si="16"/>
        <v>0</v>
      </c>
      <c r="G86" s="39"/>
      <c r="H86" s="40"/>
      <c r="I86" s="40"/>
      <c r="J86" s="108">
        <f t="shared" si="19"/>
        <v>39</v>
      </c>
      <c r="K86" s="39">
        <v>34</v>
      </c>
      <c r="L86" s="40">
        <v>5</v>
      </c>
      <c r="M86" s="111"/>
      <c r="N86" s="108">
        <f t="shared" si="17"/>
        <v>47</v>
      </c>
      <c r="O86" s="42"/>
      <c r="P86" s="101">
        <v>47</v>
      </c>
      <c r="Q86" s="33"/>
      <c r="R86" s="34">
        <v>3</v>
      </c>
      <c r="S86" s="39">
        <v>0</v>
      </c>
      <c r="T86" s="34">
        <v>3</v>
      </c>
      <c r="U86" s="42">
        <v>9</v>
      </c>
      <c r="V86" s="34">
        <v>12</v>
      </c>
      <c r="W86" s="101">
        <v>2</v>
      </c>
      <c r="X86" s="33">
        <v>0</v>
      </c>
      <c r="Y86" s="34">
        <v>17</v>
      </c>
      <c r="Z86" s="30">
        <v>0</v>
      </c>
      <c r="AA86" s="30">
        <v>0</v>
      </c>
      <c r="AB86" s="30">
        <v>17</v>
      </c>
      <c r="AC86" s="30">
        <v>0</v>
      </c>
      <c r="AD86" s="30"/>
      <c r="AE86" s="102"/>
      <c r="AF86" s="103"/>
      <c r="AG86" s="29"/>
      <c r="AH86" s="31"/>
      <c r="AI86" s="28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Q86" s="75"/>
      <c r="CA86" s="76"/>
      <c r="CB86" s="76"/>
      <c r="CC86" s="76"/>
      <c r="CD86" s="76"/>
      <c r="CE86" s="76"/>
      <c r="CF86" s="76"/>
      <c r="CG86" s="81"/>
      <c r="CH86" s="81"/>
      <c r="CI86" s="81"/>
      <c r="CJ86" s="81"/>
      <c r="CK86" s="81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</row>
    <row r="87" spans="1:104" s="9" customFormat="1" ht="10.5" x14ac:dyDescent="0.15">
      <c r="A87" s="38" t="s">
        <v>50</v>
      </c>
      <c r="B87" s="108">
        <f t="shared" si="18"/>
        <v>0</v>
      </c>
      <c r="C87" s="39"/>
      <c r="D87" s="40"/>
      <c r="E87" s="40"/>
      <c r="F87" s="108">
        <f t="shared" si="16"/>
        <v>0</v>
      </c>
      <c r="G87" s="39"/>
      <c r="H87" s="40"/>
      <c r="I87" s="40"/>
      <c r="J87" s="108">
        <f t="shared" si="19"/>
        <v>0</v>
      </c>
      <c r="K87" s="39"/>
      <c r="L87" s="40"/>
      <c r="M87" s="111"/>
      <c r="N87" s="108">
        <f t="shared" si="17"/>
        <v>0</v>
      </c>
      <c r="O87" s="42"/>
      <c r="P87" s="101"/>
      <c r="Q87" s="33"/>
      <c r="R87" s="34"/>
      <c r="S87" s="39">
        <v>0</v>
      </c>
      <c r="T87" s="34">
        <v>0</v>
      </c>
      <c r="U87" s="42">
        <v>0</v>
      </c>
      <c r="V87" s="34">
        <v>0</v>
      </c>
      <c r="W87" s="101">
        <v>0</v>
      </c>
      <c r="X87" s="33">
        <v>0</v>
      </c>
      <c r="Y87" s="34">
        <v>0</v>
      </c>
      <c r="Z87" s="30">
        <v>0</v>
      </c>
      <c r="AA87" s="30">
        <v>0</v>
      </c>
      <c r="AB87" s="30">
        <v>0</v>
      </c>
      <c r="AC87" s="30">
        <v>0</v>
      </c>
      <c r="AD87" s="30"/>
      <c r="AE87" s="102"/>
      <c r="AF87" s="103"/>
      <c r="AG87" s="29"/>
      <c r="AH87" s="31"/>
      <c r="AI87" s="28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Q87" s="75"/>
      <c r="CA87" s="76"/>
      <c r="CB87" s="76"/>
      <c r="CC87" s="76"/>
      <c r="CD87" s="76"/>
      <c r="CE87" s="76"/>
      <c r="CF87" s="76"/>
      <c r="CG87" s="81"/>
      <c r="CH87" s="81"/>
      <c r="CI87" s="81"/>
      <c r="CJ87" s="81"/>
      <c r="CK87" s="81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</row>
    <row r="88" spans="1:104" s="9" customFormat="1" ht="10.5" x14ac:dyDescent="0.15">
      <c r="A88" s="38" t="s">
        <v>51</v>
      </c>
      <c r="B88" s="108">
        <f t="shared" si="18"/>
        <v>0</v>
      </c>
      <c r="C88" s="39"/>
      <c r="D88" s="40"/>
      <c r="E88" s="40"/>
      <c r="F88" s="108">
        <f t="shared" si="16"/>
        <v>0</v>
      </c>
      <c r="G88" s="39"/>
      <c r="H88" s="40"/>
      <c r="I88" s="40"/>
      <c r="J88" s="108">
        <f t="shared" si="19"/>
        <v>0</v>
      </c>
      <c r="K88" s="39"/>
      <c r="L88" s="40"/>
      <c r="M88" s="111"/>
      <c r="N88" s="108">
        <f t="shared" si="17"/>
        <v>0</v>
      </c>
      <c r="O88" s="42"/>
      <c r="P88" s="101"/>
      <c r="Q88" s="33"/>
      <c r="R88" s="34"/>
      <c r="S88" s="39">
        <v>0</v>
      </c>
      <c r="T88" s="34">
        <v>0</v>
      </c>
      <c r="U88" s="42">
        <v>0</v>
      </c>
      <c r="V88" s="34">
        <v>0</v>
      </c>
      <c r="W88" s="101">
        <v>0</v>
      </c>
      <c r="X88" s="33">
        <v>0</v>
      </c>
      <c r="Y88" s="34">
        <v>0</v>
      </c>
      <c r="Z88" s="30">
        <v>0</v>
      </c>
      <c r="AA88" s="30">
        <v>0</v>
      </c>
      <c r="AB88" s="30">
        <v>0</v>
      </c>
      <c r="AC88" s="30">
        <v>0</v>
      </c>
      <c r="AD88" s="30"/>
      <c r="AE88" s="102"/>
      <c r="AF88" s="103"/>
      <c r="AG88" s="29"/>
      <c r="AH88" s="31"/>
      <c r="AI88" s="28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Q88" s="75"/>
      <c r="CA88" s="76"/>
      <c r="CB88" s="76"/>
      <c r="CC88" s="76"/>
      <c r="CD88" s="76"/>
      <c r="CE88" s="76"/>
      <c r="CF88" s="76"/>
      <c r="CG88" s="81"/>
      <c r="CH88" s="81"/>
      <c r="CI88" s="81"/>
      <c r="CJ88" s="81"/>
      <c r="CK88" s="81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</row>
    <row r="89" spans="1:104" s="9" customFormat="1" ht="10.5" x14ac:dyDescent="0.15">
      <c r="A89" s="38" t="s">
        <v>52</v>
      </c>
      <c r="B89" s="108">
        <f t="shared" si="18"/>
        <v>0</v>
      </c>
      <c r="C89" s="39"/>
      <c r="D89" s="40"/>
      <c r="E89" s="40"/>
      <c r="F89" s="108">
        <f t="shared" si="16"/>
        <v>0</v>
      </c>
      <c r="G89" s="39"/>
      <c r="H89" s="40"/>
      <c r="I89" s="40"/>
      <c r="J89" s="108">
        <f t="shared" si="19"/>
        <v>0</v>
      </c>
      <c r="K89" s="39"/>
      <c r="L89" s="40"/>
      <c r="M89" s="111"/>
      <c r="N89" s="108">
        <f t="shared" si="17"/>
        <v>0</v>
      </c>
      <c r="O89" s="42"/>
      <c r="P89" s="101"/>
      <c r="Q89" s="33"/>
      <c r="R89" s="34"/>
      <c r="S89" s="39">
        <v>0</v>
      </c>
      <c r="T89" s="34">
        <v>0</v>
      </c>
      <c r="U89" s="42">
        <v>0</v>
      </c>
      <c r="V89" s="34">
        <v>0</v>
      </c>
      <c r="W89" s="101">
        <v>0</v>
      </c>
      <c r="X89" s="33">
        <v>0</v>
      </c>
      <c r="Y89" s="34">
        <v>0</v>
      </c>
      <c r="Z89" s="30">
        <v>0</v>
      </c>
      <c r="AA89" s="30">
        <v>0</v>
      </c>
      <c r="AB89" s="30">
        <v>0</v>
      </c>
      <c r="AC89" s="30">
        <v>0</v>
      </c>
      <c r="AD89" s="30"/>
      <c r="AE89" s="102"/>
      <c r="AF89" s="103"/>
      <c r="AG89" s="29"/>
      <c r="AH89" s="31"/>
      <c r="AI89" s="28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Q89" s="75"/>
      <c r="CA89" s="76"/>
      <c r="CB89" s="76"/>
      <c r="CC89" s="76"/>
      <c r="CD89" s="76"/>
      <c r="CE89" s="76"/>
      <c r="CF89" s="76"/>
      <c r="CG89" s="81"/>
      <c r="CH89" s="81"/>
      <c r="CI89" s="81"/>
      <c r="CJ89" s="81"/>
      <c r="CK89" s="81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</row>
    <row r="90" spans="1:104" s="9" customFormat="1" ht="10.5" x14ac:dyDescent="0.15">
      <c r="A90" s="38" t="s">
        <v>53</v>
      </c>
      <c r="B90" s="108">
        <f t="shared" si="18"/>
        <v>0</v>
      </c>
      <c r="C90" s="39"/>
      <c r="D90" s="40"/>
      <c r="E90" s="40"/>
      <c r="F90" s="108">
        <f t="shared" si="16"/>
        <v>0</v>
      </c>
      <c r="G90" s="39"/>
      <c r="H90" s="40"/>
      <c r="I90" s="40"/>
      <c r="J90" s="108">
        <f t="shared" si="19"/>
        <v>0</v>
      </c>
      <c r="K90" s="39"/>
      <c r="L90" s="40"/>
      <c r="M90" s="111"/>
      <c r="N90" s="108">
        <f t="shared" si="17"/>
        <v>0</v>
      </c>
      <c r="O90" s="42"/>
      <c r="P90" s="101"/>
      <c r="Q90" s="33"/>
      <c r="R90" s="34"/>
      <c r="S90" s="39">
        <v>0</v>
      </c>
      <c r="T90" s="34">
        <v>0</v>
      </c>
      <c r="U90" s="42">
        <v>0</v>
      </c>
      <c r="V90" s="34">
        <v>0</v>
      </c>
      <c r="W90" s="101">
        <v>0</v>
      </c>
      <c r="X90" s="33">
        <v>0</v>
      </c>
      <c r="Y90" s="34">
        <v>0</v>
      </c>
      <c r="Z90" s="30">
        <v>0</v>
      </c>
      <c r="AA90" s="30">
        <v>0</v>
      </c>
      <c r="AB90" s="30">
        <v>0</v>
      </c>
      <c r="AC90" s="30">
        <v>0</v>
      </c>
      <c r="AD90" s="30"/>
      <c r="AE90" s="102"/>
      <c r="AF90" s="103"/>
      <c r="AG90" s="29"/>
      <c r="AH90" s="31"/>
      <c r="AI90" s="28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Q90" s="75"/>
      <c r="CA90" s="76"/>
      <c r="CB90" s="76"/>
      <c r="CC90" s="76"/>
      <c r="CD90" s="76"/>
      <c r="CE90" s="76"/>
      <c r="CF90" s="76"/>
      <c r="CG90" s="81"/>
      <c r="CH90" s="81"/>
      <c r="CI90" s="81"/>
      <c r="CJ90" s="81"/>
      <c r="CK90" s="81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</row>
    <row r="91" spans="1:104" s="9" customFormat="1" ht="10.5" x14ac:dyDescent="0.15">
      <c r="A91" s="38" t="s">
        <v>54</v>
      </c>
      <c r="B91" s="108">
        <f t="shared" si="18"/>
        <v>0</v>
      </c>
      <c r="C91" s="39"/>
      <c r="D91" s="40"/>
      <c r="E91" s="40"/>
      <c r="F91" s="108">
        <f t="shared" si="16"/>
        <v>0</v>
      </c>
      <c r="G91" s="39"/>
      <c r="H91" s="40"/>
      <c r="I91" s="40"/>
      <c r="J91" s="108">
        <f t="shared" si="19"/>
        <v>0</v>
      </c>
      <c r="K91" s="39"/>
      <c r="L91" s="40"/>
      <c r="M91" s="111"/>
      <c r="N91" s="108">
        <f t="shared" si="17"/>
        <v>0</v>
      </c>
      <c r="O91" s="42"/>
      <c r="P91" s="101"/>
      <c r="Q91" s="33"/>
      <c r="R91" s="34"/>
      <c r="S91" s="39">
        <v>0</v>
      </c>
      <c r="T91" s="34">
        <v>0</v>
      </c>
      <c r="U91" s="42">
        <v>0</v>
      </c>
      <c r="V91" s="34">
        <v>0</v>
      </c>
      <c r="W91" s="101">
        <v>0</v>
      </c>
      <c r="X91" s="33">
        <v>0</v>
      </c>
      <c r="Y91" s="34">
        <v>0</v>
      </c>
      <c r="Z91" s="30">
        <v>0</v>
      </c>
      <c r="AA91" s="30">
        <v>0</v>
      </c>
      <c r="AB91" s="30">
        <v>0</v>
      </c>
      <c r="AC91" s="30">
        <v>0</v>
      </c>
      <c r="AD91" s="30"/>
      <c r="AE91" s="102"/>
      <c r="AF91" s="103"/>
      <c r="AG91" s="29"/>
      <c r="AH91" s="31"/>
      <c r="AI91" s="28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Q91" s="75"/>
      <c r="CA91" s="76"/>
      <c r="CB91" s="76"/>
      <c r="CC91" s="76"/>
      <c r="CD91" s="76"/>
      <c r="CE91" s="76"/>
      <c r="CF91" s="76"/>
      <c r="CG91" s="81"/>
      <c r="CH91" s="81"/>
      <c r="CI91" s="81"/>
      <c r="CJ91" s="81"/>
      <c r="CK91" s="81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</row>
    <row r="92" spans="1:104" s="9" customFormat="1" ht="10.5" x14ac:dyDescent="0.15">
      <c r="A92" s="38" t="s">
        <v>55</v>
      </c>
      <c r="B92" s="108">
        <f t="shared" si="18"/>
        <v>0</v>
      </c>
      <c r="C92" s="39"/>
      <c r="D92" s="40"/>
      <c r="E92" s="40"/>
      <c r="F92" s="108">
        <f t="shared" si="16"/>
        <v>0</v>
      </c>
      <c r="G92" s="39"/>
      <c r="H92" s="40"/>
      <c r="I92" s="40"/>
      <c r="J92" s="108">
        <f t="shared" si="19"/>
        <v>0</v>
      </c>
      <c r="K92" s="39"/>
      <c r="L92" s="40"/>
      <c r="M92" s="111"/>
      <c r="N92" s="108">
        <f t="shared" si="17"/>
        <v>0</v>
      </c>
      <c r="O92" s="42"/>
      <c r="P92" s="101"/>
      <c r="Q92" s="33"/>
      <c r="R92" s="34"/>
      <c r="S92" s="39">
        <v>0</v>
      </c>
      <c r="T92" s="34">
        <v>0</v>
      </c>
      <c r="U92" s="42">
        <v>0</v>
      </c>
      <c r="V92" s="34">
        <v>0</v>
      </c>
      <c r="W92" s="101">
        <v>0</v>
      </c>
      <c r="X92" s="33">
        <v>0</v>
      </c>
      <c r="Y92" s="34">
        <v>0</v>
      </c>
      <c r="Z92" s="30">
        <v>0</v>
      </c>
      <c r="AA92" s="30">
        <v>0</v>
      </c>
      <c r="AB92" s="30">
        <v>0</v>
      </c>
      <c r="AC92" s="30">
        <v>0</v>
      </c>
      <c r="AD92" s="30"/>
      <c r="AE92" s="102"/>
      <c r="AF92" s="103"/>
      <c r="AG92" s="29"/>
      <c r="AH92" s="31"/>
      <c r="AI92" s="28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Q92" s="75"/>
      <c r="CA92" s="76"/>
      <c r="CB92" s="76"/>
      <c r="CC92" s="76"/>
      <c r="CD92" s="76"/>
      <c r="CE92" s="76"/>
      <c r="CF92" s="76"/>
      <c r="CG92" s="81"/>
      <c r="CH92" s="81"/>
      <c r="CI92" s="81"/>
      <c r="CJ92" s="81"/>
      <c r="CK92" s="81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</row>
    <row r="93" spans="1:104" s="9" customFormat="1" ht="10.5" x14ac:dyDescent="0.15">
      <c r="A93" s="38" t="s">
        <v>56</v>
      </c>
      <c r="B93" s="108">
        <f t="shared" si="18"/>
        <v>0</v>
      </c>
      <c r="C93" s="39"/>
      <c r="D93" s="40"/>
      <c r="E93" s="40"/>
      <c r="F93" s="108">
        <f t="shared" si="16"/>
        <v>0</v>
      </c>
      <c r="G93" s="39"/>
      <c r="H93" s="40"/>
      <c r="I93" s="40"/>
      <c r="J93" s="108">
        <f t="shared" si="19"/>
        <v>0</v>
      </c>
      <c r="K93" s="39"/>
      <c r="L93" s="40"/>
      <c r="M93" s="111"/>
      <c r="N93" s="108">
        <f t="shared" si="17"/>
        <v>0</v>
      </c>
      <c r="O93" s="42"/>
      <c r="P93" s="101"/>
      <c r="Q93" s="33"/>
      <c r="R93" s="34"/>
      <c r="S93" s="39">
        <v>0</v>
      </c>
      <c r="T93" s="34">
        <v>0</v>
      </c>
      <c r="U93" s="42">
        <v>0</v>
      </c>
      <c r="V93" s="34">
        <v>0</v>
      </c>
      <c r="W93" s="101">
        <v>0</v>
      </c>
      <c r="X93" s="33">
        <v>0</v>
      </c>
      <c r="Y93" s="34">
        <v>0</v>
      </c>
      <c r="Z93" s="30">
        <v>0</v>
      </c>
      <c r="AA93" s="30">
        <v>0</v>
      </c>
      <c r="AB93" s="30">
        <v>0</v>
      </c>
      <c r="AC93" s="30">
        <v>0</v>
      </c>
      <c r="AD93" s="30"/>
      <c r="AE93" s="102"/>
      <c r="AF93" s="103"/>
      <c r="AG93" s="29"/>
      <c r="AH93" s="31"/>
      <c r="AI93" s="28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Q93" s="75"/>
      <c r="CA93" s="76"/>
      <c r="CB93" s="76"/>
      <c r="CC93" s="76"/>
      <c r="CD93" s="76"/>
      <c r="CE93" s="76"/>
      <c r="CF93" s="76"/>
      <c r="CG93" s="81"/>
      <c r="CH93" s="81"/>
      <c r="CI93" s="81"/>
      <c r="CJ93" s="81"/>
      <c r="CK93" s="81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</row>
    <row r="94" spans="1:104" s="9" customFormat="1" ht="10.5" x14ac:dyDescent="0.15">
      <c r="A94" s="38" t="s">
        <v>57</v>
      </c>
      <c r="B94" s="108">
        <f t="shared" si="18"/>
        <v>0</v>
      </c>
      <c r="C94" s="39"/>
      <c r="D94" s="40"/>
      <c r="E94" s="40"/>
      <c r="F94" s="108">
        <f t="shared" si="16"/>
        <v>0</v>
      </c>
      <c r="G94" s="39"/>
      <c r="H94" s="40"/>
      <c r="I94" s="40"/>
      <c r="J94" s="108">
        <f t="shared" si="19"/>
        <v>0</v>
      </c>
      <c r="K94" s="39"/>
      <c r="L94" s="40"/>
      <c r="M94" s="111"/>
      <c r="N94" s="108">
        <f t="shared" si="17"/>
        <v>0</v>
      </c>
      <c r="O94" s="42"/>
      <c r="P94" s="101"/>
      <c r="Q94" s="33"/>
      <c r="R94" s="34"/>
      <c r="S94" s="39">
        <v>0</v>
      </c>
      <c r="T94" s="34">
        <v>0</v>
      </c>
      <c r="U94" s="42">
        <v>0</v>
      </c>
      <c r="V94" s="34">
        <v>0</v>
      </c>
      <c r="W94" s="101">
        <v>0</v>
      </c>
      <c r="X94" s="33">
        <v>0</v>
      </c>
      <c r="Y94" s="34">
        <v>0</v>
      </c>
      <c r="Z94" s="30">
        <v>0</v>
      </c>
      <c r="AA94" s="30">
        <v>0</v>
      </c>
      <c r="AB94" s="30">
        <v>0</v>
      </c>
      <c r="AC94" s="30">
        <v>0</v>
      </c>
      <c r="AD94" s="30"/>
      <c r="AE94" s="102"/>
      <c r="AF94" s="103"/>
      <c r="AG94" s="29"/>
      <c r="AH94" s="31"/>
      <c r="AI94" s="28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Q94" s="75"/>
      <c r="CA94" s="76"/>
      <c r="CB94" s="76"/>
      <c r="CC94" s="76"/>
      <c r="CD94" s="76"/>
      <c r="CE94" s="76"/>
      <c r="CF94" s="76"/>
      <c r="CG94" s="81"/>
      <c r="CH94" s="81"/>
      <c r="CI94" s="81"/>
      <c r="CJ94" s="81"/>
      <c r="CK94" s="81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</row>
    <row r="95" spans="1:104" s="9" customFormat="1" ht="10.5" x14ac:dyDescent="0.15">
      <c r="A95" s="38" t="s">
        <v>58</v>
      </c>
      <c r="B95" s="108">
        <f t="shared" si="18"/>
        <v>0</v>
      </c>
      <c r="C95" s="39"/>
      <c r="D95" s="40"/>
      <c r="E95" s="40"/>
      <c r="F95" s="108">
        <f t="shared" si="16"/>
        <v>0</v>
      </c>
      <c r="G95" s="39"/>
      <c r="H95" s="40"/>
      <c r="I95" s="40"/>
      <c r="J95" s="108">
        <f t="shared" si="19"/>
        <v>0</v>
      </c>
      <c r="K95" s="39"/>
      <c r="L95" s="40"/>
      <c r="M95" s="111"/>
      <c r="N95" s="108">
        <f t="shared" si="17"/>
        <v>0</v>
      </c>
      <c r="O95" s="42"/>
      <c r="P95" s="101"/>
      <c r="Q95" s="33"/>
      <c r="R95" s="34"/>
      <c r="S95" s="39">
        <v>0</v>
      </c>
      <c r="T95" s="34">
        <v>0</v>
      </c>
      <c r="U95" s="42">
        <v>0</v>
      </c>
      <c r="V95" s="34">
        <v>0</v>
      </c>
      <c r="W95" s="101">
        <v>0</v>
      </c>
      <c r="X95" s="33">
        <v>0</v>
      </c>
      <c r="Y95" s="34">
        <v>0</v>
      </c>
      <c r="Z95" s="30">
        <v>0</v>
      </c>
      <c r="AA95" s="30">
        <v>0</v>
      </c>
      <c r="AB95" s="30">
        <v>0</v>
      </c>
      <c r="AC95" s="30">
        <v>0</v>
      </c>
      <c r="AD95" s="30"/>
      <c r="AE95" s="102"/>
      <c r="AF95" s="103"/>
      <c r="AG95" s="29"/>
      <c r="AH95" s="31"/>
      <c r="AI95" s="28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Q95" s="75"/>
      <c r="CA95" s="76"/>
      <c r="CB95" s="76"/>
      <c r="CC95" s="76"/>
      <c r="CD95" s="76"/>
      <c r="CE95" s="76"/>
      <c r="CF95" s="76"/>
      <c r="CG95" s="81"/>
      <c r="CH95" s="81"/>
      <c r="CI95" s="81"/>
      <c r="CJ95" s="81"/>
      <c r="CK95" s="81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</row>
    <row r="96" spans="1:104" s="9" customFormat="1" ht="10.5" x14ac:dyDescent="0.15">
      <c r="A96" s="38" t="s">
        <v>59</v>
      </c>
      <c r="B96" s="108">
        <f t="shared" si="18"/>
        <v>0</v>
      </c>
      <c r="C96" s="39"/>
      <c r="D96" s="40"/>
      <c r="E96" s="40"/>
      <c r="F96" s="108">
        <f t="shared" si="16"/>
        <v>0</v>
      </c>
      <c r="G96" s="39"/>
      <c r="H96" s="40"/>
      <c r="I96" s="40"/>
      <c r="J96" s="108">
        <f t="shared" si="19"/>
        <v>60</v>
      </c>
      <c r="K96" s="39">
        <v>45</v>
      </c>
      <c r="L96" s="40">
        <v>15</v>
      </c>
      <c r="M96" s="111"/>
      <c r="N96" s="108">
        <f t="shared" si="17"/>
        <v>61</v>
      </c>
      <c r="O96" s="42">
        <v>8</v>
      </c>
      <c r="P96" s="101">
        <v>53</v>
      </c>
      <c r="Q96" s="33">
        <v>4</v>
      </c>
      <c r="R96" s="34">
        <v>15</v>
      </c>
      <c r="S96" s="39">
        <v>4</v>
      </c>
      <c r="T96" s="34">
        <v>23</v>
      </c>
      <c r="U96" s="42">
        <v>27</v>
      </c>
      <c r="V96" s="34">
        <v>11</v>
      </c>
      <c r="W96" s="101">
        <v>0</v>
      </c>
      <c r="X96" s="33">
        <v>0</v>
      </c>
      <c r="Y96" s="34">
        <v>4</v>
      </c>
      <c r="Z96" s="30">
        <v>0</v>
      </c>
      <c r="AA96" s="30">
        <v>0</v>
      </c>
      <c r="AB96" s="30">
        <v>0</v>
      </c>
      <c r="AC96" s="30">
        <v>0</v>
      </c>
      <c r="AD96" s="30"/>
      <c r="AE96" s="102"/>
      <c r="AF96" s="103"/>
      <c r="AG96" s="29"/>
      <c r="AH96" s="31"/>
      <c r="AI96" s="28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Q96" s="75"/>
      <c r="CA96" s="76"/>
      <c r="CB96" s="76"/>
      <c r="CC96" s="76"/>
      <c r="CD96" s="76"/>
      <c r="CE96" s="76"/>
      <c r="CF96" s="76"/>
      <c r="CG96" s="81"/>
      <c r="CH96" s="81"/>
      <c r="CI96" s="81"/>
      <c r="CJ96" s="81"/>
      <c r="CK96" s="81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</row>
    <row r="97" spans="1:104" s="9" customFormat="1" ht="10.5" x14ac:dyDescent="0.15">
      <c r="A97" s="38" t="s">
        <v>60</v>
      </c>
      <c r="B97" s="108">
        <f t="shared" si="18"/>
        <v>0</v>
      </c>
      <c r="C97" s="39"/>
      <c r="D97" s="40"/>
      <c r="E97" s="40"/>
      <c r="F97" s="108">
        <f t="shared" si="16"/>
        <v>0</v>
      </c>
      <c r="G97" s="39"/>
      <c r="H97" s="40"/>
      <c r="I97" s="40"/>
      <c r="J97" s="108">
        <f t="shared" si="19"/>
        <v>0</v>
      </c>
      <c r="K97" s="39"/>
      <c r="L97" s="40"/>
      <c r="M97" s="111"/>
      <c r="N97" s="108">
        <f t="shared" si="17"/>
        <v>0</v>
      </c>
      <c r="O97" s="42"/>
      <c r="P97" s="101"/>
      <c r="Q97" s="33"/>
      <c r="R97" s="34"/>
      <c r="S97" s="39">
        <v>0</v>
      </c>
      <c r="T97" s="34">
        <v>0</v>
      </c>
      <c r="U97" s="42">
        <v>0</v>
      </c>
      <c r="V97" s="34">
        <v>0</v>
      </c>
      <c r="W97" s="101">
        <v>0</v>
      </c>
      <c r="X97" s="33">
        <v>0</v>
      </c>
      <c r="Y97" s="34">
        <v>0</v>
      </c>
      <c r="Z97" s="30">
        <v>0</v>
      </c>
      <c r="AA97" s="30">
        <v>0</v>
      </c>
      <c r="AB97" s="30">
        <v>0</v>
      </c>
      <c r="AC97" s="30">
        <v>0</v>
      </c>
      <c r="AD97" s="30"/>
      <c r="AE97" s="102"/>
      <c r="AF97" s="103"/>
      <c r="AG97" s="29"/>
      <c r="AH97" s="31"/>
      <c r="AI97" s="28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Q97" s="75"/>
      <c r="CA97" s="76"/>
      <c r="CB97" s="76"/>
      <c r="CC97" s="76"/>
      <c r="CD97" s="76"/>
      <c r="CE97" s="76"/>
      <c r="CF97" s="76"/>
      <c r="CG97" s="81"/>
      <c r="CH97" s="81"/>
      <c r="CI97" s="81"/>
      <c r="CJ97" s="81"/>
      <c r="CK97" s="81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</row>
    <row r="98" spans="1:104" s="9" customFormat="1" ht="10.5" x14ac:dyDescent="0.15">
      <c r="A98" s="38" t="s">
        <v>61</v>
      </c>
      <c r="B98" s="108">
        <f t="shared" si="18"/>
        <v>0</v>
      </c>
      <c r="C98" s="39"/>
      <c r="D98" s="40"/>
      <c r="E98" s="40"/>
      <c r="F98" s="108">
        <f t="shared" si="16"/>
        <v>0</v>
      </c>
      <c r="G98" s="39"/>
      <c r="H98" s="40"/>
      <c r="I98" s="40"/>
      <c r="J98" s="108">
        <f t="shared" si="19"/>
        <v>0</v>
      </c>
      <c r="K98" s="39"/>
      <c r="L98" s="40"/>
      <c r="M98" s="111"/>
      <c r="N98" s="108">
        <f t="shared" si="17"/>
        <v>0</v>
      </c>
      <c r="O98" s="42"/>
      <c r="P98" s="101"/>
      <c r="Q98" s="33"/>
      <c r="R98" s="34"/>
      <c r="S98" s="39">
        <v>0</v>
      </c>
      <c r="T98" s="34">
        <v>0</v>
      </c>
      <c r="U98" s="42">
        <v>0</v>
      </c>
      <c r="V98" s="34">
        <v>0</v>
      </c>
      <c r="W98" s="101">
        <v>0</v>
      </c>
      <c r="X98" s="33">
        <v>0</v>
      </c>
      <c r="Y98" s="34">
        <v>0</v>
      </c>
      <c r="Z98" s="30">
        <v>0</v>
      </c>
      <c r="AA98" s="30">
        <v>0</v>
      </c>
      <c r="AB98" s="30">
        <v>0</v>
      </c>
      <c r="AC98" s="30">
        <v>0</v>
      </c>
      <c r="AD98" s="30"/>
      <c r="AE98" s="102"/>
      <c r="AF98" s="103"/>
      <c r="AG98" s="29"/>
      <c r="AH98" s="31"/>
      <c r="AI98" s="28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Q98" s="75"/>
      <c r="CA98" s="76"/>
      <c r="CB98" s="76"/>
      <c r="CC98" s="76"/>
      <c r="CD98" s="76"/>
      <c r="CE98" s="76"/>
      <c r="CF98" s="76"/>
      <c r="CG98" s="81"/>
      <c r="CH98" s="81"/>
      <c r="CI98" s="81"/>
      <c r="CJ98" s="81"/>
      <c r="CK98" s="81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</row>
    <row r="99" spans="1:104" s="9" customFormat="1" ht="10.5" x14ac:dyDescent="0.15">
      <c r="A99" s="38" t="s">
        <v>62</v>
      </c>
      <c r="B99" s="108">
        <f t="shared" si="18"/>
        <v>0</v>
      </c>
      <c r="C99" s="39"/>
      <c r="D99" s="40"/>
      <c r="E99" s="40"/>
      <c r="F99" s="108">
        <f t="shared" si="16"/>
        <v>0</v>
      </c>
      <c r="G99" s="39"/>
      <c r="H99" s="40"/>
      <c r="I99" s="40"/>
      <c r="J99" s="108">
        <f t="shared" si="19"/>
        <v>0</v>
      </c>
      <c r="K99" s="39"/>
      <c r="L99" s="40"/>
      <c r="M99" s="111"/>
      <c r="N99" s="108">
        <f t="shared" si="17"/>
        <v>0</v>
      </c>
      <c r="O99" s="42"/>
      <c r="P99" s="101"/>
      <c r="Q99" s="33"/>
      <c r="R99" s="34"/>
      <c r="S99" s="39">
        <v>0</v>
      </c>
      <c r="T99" s="34">
        <v>0</v>
      </c>
      <c r="U99" s="42">
        <v>0</v>
      </c>
      <c r="V99" s="34">
        <v>0</v>
      </c>
      <c r="W99" s="101">
        <v>0</v>
      </c>
      <c r="X99" s="33">
        <v>0</v>
      </c>
      <c r="Y99" s="34">
        <v>0</v>
      </c>
      <c r="Z99" s="30">
        <v>0</v>
      </c>
      <c r="AA99" s="30">
        <v>0</v>
      </c>
      <c r="AB99" s="30">
        <v>0</v>
      </c>
      <c r="AC99" s="30">
        <v>0</v>
      </c>
      <c r="AD99" s="30"/>
      <c r="AE99" s="102"/>
      <c r="AF99" s="103"/>
      <c r="AG99" s="29"/>
      <c r="AH99" s="31"/>
      <c r="AI99" s="28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Q99" s="75"/>
      <c r="CA99" s="76"/>
      <c r="CB99" s="76"/>
      <c r="CC99" s="76"/>
      <c r="CD99" s="76"/>
      <c r="CE99" s="76"/>
      <c r="CF99" s="76"/>
      <c r="CG99" s="81"/>
      <c r="CH99" s="81"/>
      <c r="CI99" s="81"/>
      <c r="CJ99" s="81"/>
      <c r="CK99" s="81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</row>
    <row r="100" spans="1:104" s="9" customFormat="1" ht="10.5" x14ac:dyDescent="0.15">
      <c r="A100" s="38" t="s">
        <v>63</v>
      </c>
      <c r="B100" s="108">
        <f t="shared" si="18"/>
        <v>0</v>
      </c>
      <c r="C100" s="39"/>
      <c r="D100" s="40"/>
      <c r="E100" s="40"/>
      <c r="F100" s="108">
        <f t="shared" si="16"/>
        <v>0</v>
      </c>
      <c r="G100" s="39"/>
      <c r="H100" s="40"/>
      <c r="I100" s="40"/>
      <c r="J100" s="108">
        <f t="shared" si="19"/>
        <v>0</v>
      </c>
      <c r="K100" s="39"/>
      <c r="L100" s="40"/>
      <c r="M100" s="111"/>
      <c r="N100" s="108">
        <f t="shared" si="17"/>
        <v>0</v>
      </c>
      <c r="O100" s="42"/>
      <c r="P100" s="101"/>
      <c r="Q100" s="33"/>
      <c r="R100" s="34"/>
      <c r="S100" s="39">
        <v>0</v>
      </c>
      <c r="T100" s="34">
        <v>0</v>
      </c>
      <c r="U100" s="42">
        <v>0</v>
      </c>
      <c r="V100" s="34">
        <v>0</v>
      </c>
      <c r="W100" s="101">
        <v>0</v>
      </c>
      <c r="X100" s="33">
        <v>0</v>
      </c>
      <c r="Y100" s="34">
        <v>0</v>
      </c>
      <c r="Z100" s="30">
        <v>0</v>
      </c>
      <c r="AA100" s="30">
        <v>0</v>
      </c>
      <c r="AB100" s="30">
        <v>0</v>
      </c>
      <c r="AC100" s="30">
        <v>0</v>
      </c>
      <c r="AD100" s="30"/>
      <c r="AE100" s="102"/>
      <c r="AF100" s="103"/>
      <c r="AG100" s="29"/>
      <c r="AH100" s="31"/>
      <c r="AI100" s="28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Q100" s="75"/>
      <c r="CA100" s="76"/>
      <c r="CB100" s="76"/>
      <c r="CC100" s="76"/>
      <c r="CD100" s="76"/>
      <c r="CE100" s="76"/>
      <c r="CF100" s="76"/>
      <c r="CG100" s="81"/>
      <c r="CH100" s="81"/>
      <c r="CI100" s="81"/>
      <c r="CJ100" s="81"/>
      <c r="CK100" s="81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</row>
    <row r="101" spans="1:104" s="9" customFormat="1" ht="10.5" x14ac:dyDescent="0.15">
      <c r="A101" s="38" t="s">
        <v>64</v>
      </c>
      <c r="B101" s="108">
        <f t="shared" si="18"/>
        <v>0</v>
      </c>
      <c r="C101" s="39"/>
      <c r="D101" s="40"/>
      <c r="E101" s="40"/>
      <c r="F101" s="108">
        <f t="shared" si="16"/>
        <v>0</v>
      </c>
      <c r="G101" s="39"/>
      <c r="H101" s="40"/>
      <c r="I101" s="40"/>
      <c r="J101" s="108">
        <f t="shared" si="19"/>
        <v>0</v>
      </c>
      <c r="K101" s="39"/>
      <c r="L101" s="40"/>
      <c r="M101" s="111"/>
      <c r="N101" s="108">
        <f t="shared" si="17"/>
        <v>0</v>
      </c>
      <c r="O101" s="42"/>
      <c r="P101" s="101"/>
      <c r="Q101" s="33"/>
      <c r="R101" s="34"/>
      <c r="S101" s="39">
        <v>0</v>
      </c>
      <c r="T101" s="34">
        <v>0</v>
      </c>
      <c r="U101" s="42">
        <v>0</v>
      </c>
      <c r="V101" s="34">
        <v>0</v>
      </c>
      <c r="W101" s="101">
        <v>0</v>
      </c>
      <c r="X101" s="33">
        <v>0</v>
      </c>
      <c r="Y101" s="34">
        <v>0</v>
      </c>
      <c r="Z101" s="30">
        <v>0</v>
      </c>
      <c r="AA101" s="30">
        <v>0</v>
      </c>
      <c r="AB101" s="30">
        <v>0</v>
      </c>
      <c r="AC101" s="30">
        <v>0</v>
      </c>
      <c r="AD101" s="30"/>
      <c r="AE101" s="102"/>
      <c r="AF101" s="103"/>
      <c r="AG101" s="29"/>
      <c r="AH101" s="31"/>
      <c r="AI101" s="28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Q101" s="75"/>
      <c r="CA101" s="76"/>
      <c r="CB101" s="76"/>
      <c r="CC101" s="76"/>
      <c r="CD101" s="76"/>
      <c r="CE101" s="76"/>
      <c r="CF101" s="76"/>
      <c r="CG101" s="81"/>
      <c r="CH101" s="81"/>
      <c r="CI101" s="81"/>
      <c r="CJ101" s="81"/>
      <c r="CK101" s="81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</row>
    <row r="102" spans="1:104" s="9" customFormat="1" ht="10.5" x14ac:dyDescent="0.15">
      <c r="A102" s="38" t="s">
        <v>65</v>
      </c>
      <c r="B102" s="108">
        <f t="shared" si="18"/>
        <v>0</v>
      </c>
      <c r="C102" s="39"/>
      <c r="D102" s="40"/>
      <c r="E102" s="40"/>
      <c r="F102" s="108">
        <f t="shared" si="16"/>
        <v>0</v>
      </c>
      <c r="G102" s="39"/>
      <c r="H102" s="40"/>
      <c r="I102" s="40"/>
      <c r="J102" s="108">
        <f t="shared" si="19"/>
        <v>0</v>
      </c>
      <c r="K102" s="39"/>
      <c r="L102" s="40"/>
      <c r="M102" s="111"/>
      <c r="N102" s="108">
        <f t="shared" si="17"/>
        <v>0</v>
      </c>
      <c r="O102" s="42"/>
      <c r="P102" s="101"/>
      <c r="Q102" s="33"/>
      <c r="R102" s="34"/>
      <c r="S102" s="39">
        <v>0</v>
      </c>
      <c r="T102" s="34">
        <v>0</v>
      </c>
      <c r="U102" s="42">
        <v>0</v>
      </c>
      <c r="V102" s="34">
        <v>0</v>
      </c>
      <c r="W102" s="101">
        <v>0</v>
      </c>
      <c r="X102" s="33">
        <v>0</v>
      </c>
      <c r="Y102" s="34">
        <v>0</v>
      </c>
      <c r="Z102" s="30">
        <v>0</v>
      </c>
      <c r="AA102" s="30">
        <v>0</v>
      </c>
      <c r="AB102" s="30">
        <v>0</v>
      </c>
      <c r="AC102" s="30">
        <v>0</v>
      </c>
      <c r="AD102" s="30"/>
      <c r="AE102" s="102"/>
      <c r="AF102" s="103"/>
      <c r="AG102" s="29"/>
      <c r="AH102" s="31"/>
      <c r="AI102" s="28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Q102" s="75"/>
      <c r="CA102" s="76"/>
      <c r="CB102" s="76"/>
      <c r="CC102" s="76"/>
      <c r="CD102" s="76"/>
      <c r="CE102" s="76"/>
      <c r="CF102" s="76"/>
      <c r="CG102" s="81"/>
      <c r="CH102" s="81"/>
      <c r="CI102" s="81"/>
      <c r="CJ102" s="81"/>
      <c r="CK102" s="81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</row>
    <row r="103" spans="1:104" s="9" customFormat="1" ht="10.5" x14ac:dyDescent="0.15">
      <c r="A103" s="38" t="s">
        <v>66</v>
      </c>
      <c r="B103" s="108">
        <f t="shared" si="18"/>
        <v>0</v>
      </c>
      <c r="C103" s="39"/>
      <c r="D103" s="40"/>
      <c r="E103" s="40"/>
      <c r="F103" s="108">
        <f t="shared" si="16"/>
        <v>0</v>
      </c>
      <c r="G103" s="39"/>
      <c r="H103" s="40"/>
      <c r="I103" s="40"/>
      <c r="J103" s="108">
        <f t="shared" si="19"/>
        <v>26</v>
      </c>
      <c r="K103" s="39">
        <v>22</v>
      </c>
      <c r="L103" s="40">
        <v>4</v>
      </c>
      <c r="M103" s="111"/>
      <c r="N103" s="108">
        <f t="shared" si="17"/>
        <v>27</v>
      </c>
      <c r="O103" s="42">
        <v>27</v>
      </c>
      <c r="P103" s="101"/>
      <c r="Q103" s="33">
        <v>1</v>
      </c>
      <c r="R103" s="34"/>
      <c r="S103" s="39">
        <v>2</v>
      </c>
      <c r="T103" s="34">
        <v>1</v>
      </c>
      <c r="U103" s="42">
        <v>0</v>
      </c>
      <c r="V103" s="34">
        <v>0</v>
      </c>
      <c r="W103" s="101">
        <v>195</v>
      </c>
      <c r="X103" s="33">
        <v>0</v>
      </c>
      <c r="Y103" s="34">
        <v>0</v>
      </c>
      <c r="Z103" s="30">
        <v>0</v>
      </c>
      <c r="AA103" s="30">
        <v>0</v>
      </c>
      <c r="AB103" s="30">
        <v>0</v>
      </c>
      <c r="AC103" s="30">
        <v>0</v>
      </c>
      <c r="AD103" s="30"/>
      <c r="AE103" s="102"/>
      <c r="AF103" s="103"/>
      <c r="AG103" s="29"/>
      <c r="AH103" s="31"/>
      <c r="AI103" s="28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Q103" s="75"/>
      <c r="CA103" s="76"/>
      <c r="CB103" s="76"/>
      <c r="CC103" s="76"/>
      <c r="CD103" s="76"/>
      <c r="CE103" s="76"/>
      <c r="CF103" s="76"/>
      <c r="CG103" s="81"/>
      <c r="CH103" s="81"/>
      <c r="CI103" s="81"/>
      <c r="CJ103" s="81"/>
      <c r="CK103" s="81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</row>
    <row r="104" spans="1:104" s="9" customFormat="1" ht="10.5" x14ac:dyDescent="0.15">
      <c r="A104" s="38" t="s">
        <v>67</v>
      </c>
      <c r="B104" s="115">
        <f t="shared" si="18"/>
        <v>0</v>
      </c>
      <c r="C104" s="113"/>
      <c r="D104" s="114"/>
      <c r="E104" s="114"/>
      <c r="F104" s="115">
        <f t="shared" si="16"/>
        <v>0</v>
      </c>
      <c r="G104" s="113"/>
      <c r="H104" s="114"/>
      <c r="I104" s="114"/>
      <c r="J104" s="115">
        <f t="shared" si="19"/>
        <v>51</v>
      </c>
      <c r="K104" s="113">
        <v>39</v>
      </c>
      <c r="L104" s="114">
        <v>12</v>
      </c>
      <c r="M104" s="116"/>
      <c r="N104" s="108">
        <f t="shared" si="17"/>
        <v>52</v>
      </c>
      <c r="O104" s="99"/>
      <c r="P104" s="100">
        <v>52</v>
      </c>
      <c r="Q104" s="33"/>
      <c r="R104" s="34">
        <v>1</v>
      </c>
      <c r="S104" s="39">
        <v>0</v>
      </c>
      <c r="T104" s="34">
        <v>2</v>
      </c>
      <c r="U104" s="42">
        <v>10</v>
      </c>
      <c r="V104" s="34">
        <v>16</v>
      </c>
      <c r="W104" s="101">
        <v>24</v>
      </c>
      <c r="X104" s="33">
        <v>0</v>
      </c>
      <c r="Y104" s="34">
        <v>69</v>
      </c>
      <c r="Z104" s="30">
        <v>0</v>
      </c>
      <c r="AA104" s="30">
        <v>0</v>
      </c>
      <c r="AB104" s="30">
        <v>0</v>
      </c>
      <c r="AC104" s="30">
        <v>0</v>
      </c>
      <c r="AD104" s="30"/>
      <c r="AE104" s="102"/>
      <c r="AF104" s="103"/>
      <c r="AG104" s="29"/>
      <c r="AH104" s="31"/>
      <c r="AI104" s="28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Q104" s="75"/>
      <c r="CA104" s="76"/>
      <c r="CB104" s="76"/>
      <c r="CC104" s="76"/>
      <c r="CD104" s="76"/>
      <c r="CE104" s="76"/>
      <c r="CF104" s="76"/>
      <c r="CG104" s="81"/>
      <c r="CH104" s="81"/>
      <c r="CI104" s="81"/>
      <c r="CJ104" s="81"/>
      <c r="CK104" s="81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</row>
    <row r="105" spans="1:104" s="9" customFormat="1" ht="10.5" x14ac:dyDescent="0.15">
      <c r="A105" s="38" t="s">
        <v>68</v>
      </c>
      <c r="B105" s="108">
        <f t="shared" si="18"/>
        <v>0</v>
      </c>
      <c r="C105" s="39"/>
      <c r="D105" s="40"/>
      <c r="E105" s="40"/>
      <c r="F105" s="108">
        <f t="shared" si="16"/>
        <v>0</v>
      </c>
      <c r="G105" s="39"/>
      <c r="H105" s="40"/>
      <c r="I105" s="40"/>
      <c r="J105" s="108">
        <f t="shared" si="19"/>
        <v>0</v>
      </c>
      <c r="K105" s="39"/>
      <c r="L105" s="40"/>
      <c r="M105" s="111"/>
      <c r="N105" s="108">
        <f t="shared" si="17"/>
        <v>0</v>
      </c>
      <c r="O105" s="42"/>
      <c r="P105" s="101"/>
      <c r="Q105" s="33"/>
      <c r="R105" s="34"/>
      <c r="S105" s="39">
        <v>0</v>
      </c>
      <c r="T105" s="34">
        <v>0</v>
      </c>
      <c r="U105" s="42">
        <v>0</v>
      </c>
      <c r="V105" s="34">
        <v>0</v>
      </c>
      <c r="W105" s="101">
        <v>0</v>
      </c>
      <c r="X105" s="33">
        <v>0</v>
      </c>
      <c r="Y105" s="34">
        <v>0</v>
      </c>
      <c r="Z105" s="30">
        <v>0</v>
      </c>
      <c r="AA105" s="30">
        <v>0</v>
      </c>
      <c r="AB105" s="30">
        <v>0</v>
      </c>
      <c r="AC105" s="30">
        <v>0</v>
      </c>
      <c r="AD105" s="30"/>
      <c r="AE105" s="102"/>
      <c r="AF105" s="103"/>
      <c r="AG105" s="29"/>
      <c r="AH105" s="31"/>
      <c r="AI105" s="28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Q105" s="75"/>
      <c r="CA105" s="76"/>
      <c r="CB105" s="76"/>
      <c r="CC105" s="76"/>
      <c r="CD105" s="76"/>
      <c r="CE105" s="76"/>
      <c r="CF105" s="76"/>
      <c r="CG105" s="81"/>
      <c r="CH105" s="81"/>
      <c r="CI105" s="81"/>
      <c r="CJ105" s="81"/>
      <c r="CK105" s="81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</row>
    <row r="106" spans="1:104" s="9" customFormat="1" ht="10.5" x14ac:dyDescent="0.15">
      <c r="A106" s="38" t="s">
        <v>69</v>
      </c>
      <c r="B106" s="108">
        <f t="shared" si="18"/>
        <v>0</v>
      </c>
      <c r="C106" s="39"/>
      <c r="D106" s="40"/>
      <c r="E106" s="40"/>
      <c r="F106" s="108">
        <f t="shared" si="16"/>
        <v>0</v>
      </c>
      <c r="G106" s="39"/>
      <c r="H106" s="40"/>
      <c r="I106" s="40"/>
      <c r="J106" s="108">
        <f t="shared" si="19"/>
        <v>6</v>
      </c>
      <c r="K106" s="39">
        <v>2</v>
      </c>
      <c r="L106" s="40">
        <v>4</v>
      </c>
      <c r="M106" s="111"/>
      <c r="N106" s="108">
        <f t="shared" si="17"/>
        <v>7</v>
      </c>
      <c r="O106" s="42">
        <v>6</v>
      </c>
      <c r="P106" s="101">
        <v>1</v>
      </c>
      <c r="Q106" s="33">
        <v>1</v>
      </c>
      <c r="R106" s="34">
        <v>2</v>
      </c>
      <c r="S106" s="39">
        <v>4</v>
      </c>
      <c r="T106" s="34">
        <v>1</v>
      </c>
      <c r="U106" s="42">
        <v>0</v>
      </c>
      <c r="V106" s="34">
        <v>0</v>
      </c>
      <c r="W106" s="101">
        <v>1</v>
      </c>
      <c r="X106" s="33">
        <v>4</v>
      </c>
      <c r="Y106" s="34">
        <v>2</v>
      </c>
      <c r="Z106" s="30">
        <v>0</v>
      </c>
      <c r="AA106" s="30">
        <v>0</v>
      </c>
      <c r="AB106" s="30">
        <v>0</v>
      </c>
      <c r="AC106" s="30">
        <v>0</v>
      </c>
      <c r="AD106" s="30"/>
      <c r="AE106" s="102"/>
      <c r="AF106" s="103"/>
      <c r="AG106" s="29"/>
      <c r="AH106" s="31"/>
      <c r="AI106" s="28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Q106" s="75"/>
      <c r="CA106" s="76"/>
      <c r="CB106" s="76"/>
      <c r="CC106" s="76"/>
      <c r="CD106" s="76"/>
      <c r="CE106" s="76"/>
      <c r="CF106" s="76"/>
      <c r="CG106" s="81"/>
      <c r="CH106" s="81"/>
      <c r="CI106" s="81"/>
      <c r="CJ106" s="81"/>
      <c r="CK106" s="81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</row>
    <row r="107" spans="1:104" s="9" customFormat="1" ht="10.5" x14ac:dyDescent="0.15">
      <c r="A107" s="38" t="s">
        <v>70</v>
      </c>
      <c r="B107" s="108">
        <f t="shared" si="18"/>
        <v>0</v>
      </c>
      <c r="C107" s="39"/>
      <c r="D107" s="40"/>
      <c r="E107" s="40"/>
      <c r="F107" s="108">
        <f t="shared" si="16"/>
        <v>0</v>
      </c>
      <c r="G107" s="39"/>
      <c r="H107" s="40"/>
      <c r="I107" s="40"/>
      <c r="J107" s="108">
        <f t="shared" si="19"/>
        <v>9</v>
      </c>
      <c r="K107" s="39">
        <v>4</v>
      </c>
      <c r="L107" s="40">
        <v>5</v>
      </c>
      <c r="M107" s="111"/>
      <c r="N107" s="108">
        <f t="shared" si="17"/>
        <v>9</v>
      </c>
      <c r="O107" s="42"/>
      <c r="P107" s="101">
        <v>9</v>
      </c>
      <c r="Q107" s="33"/>
      <c r="R107" s="34">
        <v>7</v>
      </c>
      <c r="S107" s="39">
        <v>0</v>
      </c>
      <c r="T107" s="34">
        <v>5</v>
      </c>
      <c r="U107" s="42">
        <v>7</v>
      </c>
      <c r="V107" s="34">
        <v>15</v>
      </c>
      <c r="W107" s="101">
        <v>360</v>
      </c>
      <c r="X107" s="33">
        <v>0</v>
      </c>
      <c r="Y107" s="34">
        <v>8</v>
      </c>
      <c r="Z107" s="30">
        <v>0</v>
      </c>
      <c r="AA107" s="30">
        <v>0</v>
      </c>
      <c r="AB107" s="30">
        <v>0</v>
      </c>
      <c r="AC107" s="30">
        <v>0</v>
      </c>
      <c r="AD107" s="30"/>
      <c r="AE107" s="102"/>
      <c r="AF107" s="103"/>
      <c r="AG107" s="29">
        <v>4</v>
      </c>
      <c r="AH107" s="31">
        <v>10</v>
      </c>
      <c r="AI107" s="28">
        <v>10</v>
      </c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Q107" s="75"/>
      <c r="CA107" s="76"/>
      <c r="CB107" s="76"/>
      <c r="CC107" s="76"/>
      <c r="CD107" s="76"/>
      <c r="CE107" s="76"/>
      <c r="CF107" s="76"/>
      <c r="CG107" s="81"/>
      <c r="CH107" s="81"/>
      <c r="CI107" s="81"/>
      <c r="CJ107" s="81"/>
      <c r="CK107" s="81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</row>
    <row r="108" spans="1:104" s="9" customFormat="1" ht="10.5" x14ac:dyDescent="0.15">
      <c r="A108" s="38" t="s">
        <v>71</v>
      </c>
      <c r="B108" s="117">
        <f t="shared" si="18"/>
        <v>0</v>
      </c>
      <c r="C108" s="29"/>
      <c r="D108" s="31"/>
      <c r="E108" s="31"/>
      <c r="F108" s="117">
        <f t="shared" si="16"/>
        <v>0</v>
      </c>
      <c r="G108" s="29"/>
      <c r="H108" s="31"/>
      <c r="I108" s="31"/>
      <c r="J108" s="117">
        <f t="shared" si="19"/>
        <v>78</v>
      </c>
      <c r="K108" s="29">
        <v>66</v>
      </c>
      <c r="L108" s="31">
        <v>12</v>
      </c>
      <c r="M108" s="118"/>
      <c r="N108" s="108">
        <f t="shared" si="17"/>
        <v>80</v>
      </c>
      <c r="O108" s="119">
        <v>80</v>
      </c>
      <c r="P108" s="120"/>
      <c r="Q108" s="33">
        <v>5</v>
      </c>
      <c r="R108" s="34">
        <v>30</v>
      </c>
      <c r="S108" s="39">
        <v>38</v>
      </c>
      <c r="T108" s="34">
        <v>0</v>
      </c>
      <c r="U108" s="42">
        <v>11</v>
      </c>
      <c r="V108" s="34">
        <v>11</v>
      </c>
      <c r="W108" s="101">
        <v>1</v>
      </c>
      <c r="X108" s="33">
        <v>0</v>
      </c>
      <c r="Y108" s="34">
        <v>0</v>
      </c>
      <c r="Z108" s="30">
        <v>0</v>
      </c>
      <c r="AA108" s="30">
        <v>0</v>
      </c>
      <c r="AB108" s="30">
        <v>0</v>
      </c>
      <c r="AC108" s="30">
        <v>0</v>
      </c>
      <c r="AD108" s="30"/>
      <c r="AE108" s="102"/>
      <c r="AF108" s="103"/>
      <c r="AG108" s="29"/>
      <c r="AH108" s="31"/>
      <c r="AI108" s="28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Q108" s="75"/>
      <c r="CA108" s="76"/>
      <c r="CB108" s="76"/>
      <c r="CC108" s="76"/>
      <c r="CD108" s="76"/>
      <c r="CE108" s="76"/>
      <c r="CF108" s="76"/>
      <c r="CG108" s="81"/>
      <c r="CH108" s="81"/>
      <c r="CI108" s="81"/>
      <c r="CJ108" s="81"/>
      <c r="CK108" s="81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</row>
    <row r="109" spans="1:104" s="9" customFormat="1" ht="10.5" x14ac:dyDescent="0.15">
      <c r="A109" s="38" t="s">
        <v>72</v>
      </c>
      <c r="B109" s="115">
        <f t="shared" si="18"/>
        <v>0</v>
      </c>
      <c r="C109" s="113"/>
      <c r="D109" s="114"/>
      <c r="E109" s="114"/>
      <c r="F109" s="115">
        <f t="shared" si="16"/>
        <v>0</v>
      </c>
      <c r="G109" s="113"/>
      <c r="H109" s="114"/>
      <c r="I109" s="114"/>
      <c r="J109" s="115">
        <f t="shared" si="19"/>
        <v>154</v>
      </c>
      <c r="K109" s="113">
        <v>136</v>
      </c>
      <c r="L109" s="114">
        <v>18</v>
      </c>
      <c r="M109" s="116"/>
      <c r="N109" s="108">
        <f t="shared" si="17"/>
        <v>160</v>
      </c>
      <c r="O109" s="99"/>
      <c r="P109" s="100">
        <v>160</v>
      </c>
      <c r="Q109" s="33"/>
      <c r="R109" s="34">
        <v>24</v>
      </c>
      <c r="S109" s="39">
        <v>0</v>
      </c>
      <c r="T109" s="34">
        <v>29</v>
      </c>
      <c r="U109" s="42">
        <v>0</v>
      </c>
      <c r="V109" s="34">
        <v>0</v>
      </c>
      <c r="W109" s="41">
        <v>77</v>
      </c>
      <c r="X109" s="33">
        <v>0</v>
      </c>
      <c r="Y109" s="34">
        <v>4</v>
      </c>
      <c r="Z109" s="30">
        <v>0</v>
      </c>
      <c r="AA109" s="30">
        <v>0</v>
      </c>
      <c r="AB109" s="30">
        <v>41</v>
      </c>
      <c r="AC109" s="30">
        <v>0</v>
      </c>
      <c r="AD109" s="30"/>
      <c r="AE109" s="102"/>
      <c r="AF109" s="103"/>
      <c r="AG109" s="29"/>
      <c r="AH109" s="31"/>
      <c r="AI109" s="28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Q109" s="75"/>
      <c r="CA109" s="76"/>
      <c r="CB109" s="76"/>
      <c r="CC109" s="76"/>
      <c r="CD109" s="76"/>
      <c r="CE109" s="76"/>
      <c r="CF109" s="76"/>
      <c r="CG109" s="81"/>
      <c r="CH109" s="81"/>
      <c r="CI109" s="81"/>
      <c r="CJ109" s="81"/>
      <c r="CK109" s="81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</row>
    <row r="110" spans="1:104" s="9" customFormat="1" ht="10.5" x14ac:dyDescent="0.15">
      <c r="A110" s="49" t="s">
        <v>73</v>
      </c>
      <c r="B110" s="108">
        <f t="shared" si="18"/>
        <v>0</v>
      </c>
      <c r="C110" s="39"/>
      <c r="D110" s="40"/>
      <c r="E110" s="40"/>
      <c r="F110" s="108">
        <f t="shared" si="16"/>
        <v>0</v>
      </c>
      <c r="G110" s="39"/>
      <c r="H110" s="40"/>
      <c r="I110" s="40"/>
      <c r="J110" s="108">
        <f t="shared" si="19"/>
        <v>0</v>
      </c>
      <c r="K110" s="39"/>
      <c r="L110" s="40"/>
      <c r="M110" s="111"/>
      <c r="N110" s="108">
        <f t="shared" si="17"/>
        <v>0</v>
      </c>
      <c r="O110" s="42"/>
      <c r="P110" s="101"/>
      <c r="Q110" s="33"/>
      <c r="R110" s="34"/>
      <c r="S110" s="39">
        <v>0</v>
      </c>
      <c r="T110" s="34">
        <v>0</v>
      </c>
      <c r="U110" s="42">
        <v>0</v>
      </c>
      <c r="V110" s="34">
        <v>0</v>
      </c>
      <c r="W110" s="101">
        <v>0</v>
      </c>
      <c r="X110" s="33">
        <v>0</v>
      </c>
      <c r="Y110" s="34">
        <v>0</v>
      </c>
      <c r="Z110" s="30">
        <v>0</v>
      </c>
      <c r="AA110" s="30">
        <v>0</v>
      </c>
      <c r="AB110" s="30">
        <v>0</v>
      </c>
      <c r="AC110" s="30">
        <v>0</v>
      </c>
      <c r="AD110" s="30"/>
      <c r="AE110" s="102"/>
      <c r="AF110" s="103"/>
      <c r="AG110" s="29"/>
      <c r="AH110" s="31"/>
      <c r="AI110" s="28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Q110" s="75"/>
      <c r="CA110" s="76"/>
      <c r="CB110" s="76"/>
      <c r="CC110" s="76"/>
      <c r="CD110" s="76"/>
      <c r="CE110" s="76"/>
      <c r="CF110" s="76"/>
      <c r="CG110" s="81"/>
      <c r="CH110" s="81"/>
      <c r="CI110" s="81"/>
      <c r="CJ110" s="81"/>
      <c r="CK110" s="81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</row>
    <row r="111" spans="1:104" s="9" customFormat="1" ht="10.5" x14ac:dyDescent="0.15">
      <c r="A111" s="50" t="s">
        <v>74</v>
      </c>
      <c r="B111" s="115">
        <f t="shared" si="18"/>
        <v>0</v>
      </c>
      <c r="C111" s="113"/>
      <c r="D111" s="114"/>
      <c r="E111" s="114"/>
      <c r="F111" s="115">
        <f t="shared" si="16"/>
        <v>0</v>
      </c>
      <c r="G111" s="113"/>
      <c r="H111" s="114"/>
      <c r="I111" s="114"/>
      <c r="J111" s="115">
        <f t="shared" si="19"/>
        <v>0</v>
      </c>
      <c r="K111" s="113"/>
      <c r="L111" s="114"/>
      <c r="M111" s="116"/>
      <c r="N111" s="108">
        <f t="shared" si="17"/>
        <v>0</v>
      </c>
      <c r="O111" s="99"/>
      <c r="P111" s="100"/>
      <c r="Q111" s="33"/>
      <c r="R111" s="34"/>
      <c r="S111" s="39">
        <v>0</v>
      </c>
      <c r="T111" s="34">
        <v>0</v>
      </c>
      <c r="U111" s="42">
        <v>0</v>
      </c>
      <c r="V111" s="34">
        <v>0</v>
      </c>
      <c r="W111" s="101">
        <v>0</v>
      </c>
      <c r="X111" s="33">
        <v>0</v>
      </c>
      <c r="Y111" s="34">
        <v>0</v>
      </c>
      <c r="Z111" s="30">
        <v>0</v>
      </c>
      <c r="AA111" s="30">
        <v>0</v>
      </c>
      <c r="AB111" s="30">
        <v>0</v>
      </c>
      <c r="AC111" s="30">
        <v>0</v>
      </c>
      <c r="AD111" s="30"/>
      <c r="AE111" s="102"/>
      <c r="AF111" s="103"/>
      <c r="AG111" s="29"/>
      <c r="AH111" s="31"/>
      <c r="AI111" s="28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Q111" s="75"/>
      <c r="CA111" s="76"/>
      <c r="CB111" s="76"/>
      <c r="CC111" s="76"/>
      <c r="CD111" s="76"/>
      <c r="CE111" s="76"/>
      <c r="CF111" s="76"/>
      <c r="CG111" s="81"/>
      <c r="CH111" s="81"/>
      <c r="CI111" s="81"/>
      <c r="CJ111" s="81"/>
      <c r="CK111" s="81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</row>
    <row r="112" spans="1:104" s="9" customFormat="1" ht="10.5" x14ac:dyDescent="0.15">
      <c r="A112" s="38" t="s">
        <v>75</v>
      </c>
      <c r="B112" s="108">
        <f t="shared" si="18"/>
        <v>0</v>
      </c>
      <c r="C112" s="39"/>
      <c r="D112" s="40"/>
      <c r="E112" s="40"/>
      <c r="F112" s="108">
        <f t="shared" si="16"/>
        <v>0</v>
      </c>
      <c r="G112" s="39"/>
      <c r="H112" s="40"/>
      <c r="I112" s="40"/>
      <c r="J112" s="108">
        <f t="shared" si="19"/>
        <v>0</v>
      </c>
      <c r="K112" s="39"/>
      <c r="L112" s="40"/>
      <c r="M112" s="111"/>
      <c r="N112" s="108">
        <f t="shared" si="17"/>
        <v>0</v>
      </c>
      <c r="O112" s="42"/>
      <c r="P112" s="101"/>
      <c r="Q112" s="33"/>
      <c r="R112" s="34"/>
      <c r="S112" s="39">
        <v>0</v>
      </c>
      <c r="T112" s="34">
        <v>0</v>
      </c>
      <c r="U112" s="42">
        <v>0</v>
      </c>
      <c r="V112" s="34">
        <v>0</v>
      </c>
      <c r="W112" s="101">
        <v>0</v>
      </c>
      <c r="X112" s="33">
        <v>0</v>
      </c>
      <c r="Y112" s="34">
        <v>0</v>
      </c>
      <c r="Z112" s="30">
        <v>0</v>
      </c>
      <c r="AA112" s="30">
        <v>0</v>
      </c>
      <c r="AB112" s="30">
        <v>0</v>
      </c>
      <c r="AC112" s="30">
        <v>0</v>
      </c>
      <c r="AD112" s="30"/>
      <c r="AE112" s="102"/>
      <c r="AF112" s="103"/>
      <c r="AG112" s="29"/>
      <c r="AH112" s="31"/>
      <c r="AI112" s="28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Q112" s="75"/>
      <c r="CA112" s="76"/>
      <c r="CB112" s="76"/>
      <c r="CC112" s="76"/>
      <c r="CD112" s="76"/>
      <c r="CE112" s="76"/>
      <c r="CF112" s="76"/>
      <c r="CG112" s="81"/>
      <c r="CH112" s="81"/>
      <c r="CI112" s="81"/>
      <c r="CJ112" s="81"/>
      <c r="CK112" s="81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</row>
    <row r="113" spans="1:104" s="9" customFormat="1" ht="10.5" x14ac:dyDescent="0.15">
      <c r="A113" s="38" t="s">
        <v>76</v>
      </c>
      <c r="B113" s="108">
        <f t="shared" si="18"/>
        <v>0</v>
      </c>
      <c r="C113" s="39"/>
      <c r="D113" s="40"/>
      <c r="E113" s="40"/>
      <c r="F113" s="108">
        <f t="shared" si="16"/>
        <v>0</v>
      </c>
      <c r="G113" s="39"/>
      <c r="H113" s="40"/>
      <c r="I113" s="40"/>
      <c r="J113" s="108">
        <f t="shared" si="19"/>
        <v>0</v>
      </c>
      <c r="K113" s="39"/>
      <c r="L113" s="40"/>
      <c r="M113" s="111"/>
      <c r="N113" s="108">
        <f t="shared" si="17"/>
        <v>0</v>
      </c>
      <c r="O113" s="42"/>
      <c r="P113" s="101"/>
      <c r="Q113" s="33"/>
      <c r="R113" s="34"/>
      <c r="S113" s="39">
        <v>0</v>
      </c>
      <c r="T113" s="34">
        <v>0</v>
      </c>
      <c r="U113" s="42">
        <v>0</v>
      </c>
      <c r="V113" s="34">
        <v>0</v>
      </c>
      <c r="W113" s="101">
        <v>0</v>
      </c>
      <c r="X113" s="33">
        <v>0</v>
      </c>
      <c r="Y113" s="34">
        <v>0</v>
      </c>
      <c r="Z113" s="30">
        <v>0</v>
      </c>
      <c r="AA113" s="30">
        <v>0</v>
      </c>
      <c r="AB113" s="30">
        <v>0</v>
      </c>
      <c r="AC113" s="30">
        <v>0</v>
      </c>
      <c r="AD113" s="30"/>
      <c r="AE113" s="102"/>
      <c r="AF113" s="103"/>
      <c r="AG113" s="29"/>
      <c r="AH113" s="31"/>
      <c r="AI113" s="28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Q113" s="75"/>
      <c r="CA113" s="76"/>
      <c r="CB113" s="76"/>
      <c r="CC113" s="76"/>
      <c r="CD113" s="76"/>
      <c r="CE113" s="76"/>
      <c r="CF113" s="76"/>
      <c r="CG113" s="81"/>
      <c r="CH113" s="81"/>
      <c r="CI113" s="81"/>
      <c r="CJ113" s="81"/>
      <c r="CK113" s="81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</row>
    <row r="114" spans="1:104" s="9" customFormat="1" ht="10.5" x14ac:dyDescent="0.15">
      <c r="A114" s="38" t="s">
        <v>77</v>
      </c>
      <c r="B114" s="115">
        <f t="shared" si="18"/>
        <v>0</v>
      </c>
      <c r="C114" s="113"/>
      <c r="D114" s="114"/>
      <c r="E114" s="114"/>
      <c r="F114" s="115">
        <f t="shared" si="16"/>
        <v>0</v>
      </c>
      <c r="G114" s="113"/>
      <c r="H114" s="114"/>
      <c r="I114" s="114"/>
      <c r="J114" s="115">
        <f t="shared" si="19"/>
        <v>0</v>
      </c>
      <c r="K114" s="113"/>
      <c r="L114" s="114"/>
      <c r="M114" s="116"/>
      <c r="N114" s="108">
        <f t="shared" si="17"/>
        <v>0</v>
      </c>
      <c r="O114" s="99"/>
      <c r="P114" s="100"/>
      <c r="Q114" s="33"/>
      <c r="R114" s="34"/>
      <c r="S114" s="39">
        <v>0</v>
      </c>
      <c r="T114" s="34">
        <v>0</v>
      </c>
      <c r="U114" s="42">
        <v>0</v>
      </c>
      <c r="V114" s="34">
        <v>0</v>
      </c>
      <c r="W114" s="101">
        <v>0</v>
      </c>
      <c r="X114" s="33">
        <v>0</v>
      </c>
      <c r="Y114" s="34">
        <v>0</v>
      </c>
      <c r="Z114" s="30">
        <v>0</v>
      </c>
      <c r="AA114" s="30">
        <v>0</v>
      </c>
      <c r="AB114" s="30">
        <v>0</v>
      </c>
      <c r="AC114" s="30">
        <v>0</v>
      </c>
      <c r="AD114" s="30"/>
      <c r="AE114" s="102"/>
      <c r="AF114" s="103"/>
      <c r="AG114" s="29"/>
      <c r="AH114" s="31"/>
      <c r="AI114" s="28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Q114" s="75"/>
      <c r="CA114" s="76"/>
      <c r="CB114" s="76"/>
      <c r="CC114" s="76"/>
      <c r="CD114" s="76"/>
      <c r="CE114" s="76"/>
      <c r="CF114" s="76"/>
      <c r="CG114" s="81"/>
      <c r="CH114" s="81"/>
      <c r="CI114" s="81"/>
      <c r="CJ114" s="81"/>
      <c r="CK114" s="81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</row>
    <row r="115" spans="1:104" s="9" customFormat="1" ht="10.5" x14ac:dyDescent="0.15">
      <c r="A115" s="38" t="s">
        <v>78</v>
      </c>
      <c r="B115" s="108">
        <f t="shared" si="18"/>
        <v>0</v>
      </c>
      <c r="C115" s="39"/>
      <c r="D115" s="40"/>
      <c r="E115" s="40"/>
      <c r="F115" s="108">
        <f t="shared" si="16"/>
        <v>0</v>
      </c>
      <c r="G115" s="39"/>
      <c r="H115" s="40"/>
      <c r="I115" s="40"/>
      <c r="J115" s="108">
        <f t="shared" si="19"/>
        <v>12</v>
      </c>
      <c r="K115" s="39">
        <v>12</v>
      </c>
      <c r="L115" s="40"/>
      <c r="M115" s="111"/>
      <c r="N115" s="108">
        <f t="shared" si="17"/>
        <v>12</v>
      </c>
      <c r="O115" s="42"/>
      <c r="P115" s="101">
        <v>12</v>
      </c>
      <c r="Q115" s="33"/>
      <c r="R115" s="34"/>
      <c r="S115" s="39">
        <v>0</v>
      </c>
      <c r="T115" s="34">
        <v>5</v>
      </c>
      <c r="U115" s="42">
        <v>0</v>
      </c>
      <c r="V115" s="34">
        <v>0</v>
      </c>
      <c r="W115" s="101">
        <v>0</v>
      </c>
      <c r="X115" s="33">
        <v>0</v>
      </c>
      <c r="Y115" s="34">
        <v>0</v>
      </c>
      <c r="Z115" s="30">
        <v>0</v>
      </c>
      <c r="AA115" s="30">
        <v>0</v>
      </c>
      <c r="AB115" s="30">
        <v>0</v>
      </c>
      <c r="AC115" s="30">
        <v>0</v>
      </c>
      <c r="AD115" s="30"/>
      <c r="AE115" s="102"/>
      <c r="AF115" s="103"/>
      <c r="AG115" s="29"/>
      <c r="AH115" s="31"/>
      <c r="AI115" s="28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Q115" s="75"/>
      <c r="CA115" s="76"/>
      <c r="CB115" s="76"/>
      <c r="CC115" s="76"/>
      <c r="CD115" s="76"/>
      <c r="CE115" s="76"/>
      <c r="CF115" s="76"/>
      <c r="CG115" s="81"/>
      <c r="CH115" s="81"/>
      <c r="CI115" s="81"/>
      <c r="CJ115" s="81"/>
      <c r="CK115" s="81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</row>
    <row r="116" spans="1:104" s="9" customFormat="1" ht="10.5" x14ac:dyDescent="0.15">
      <c r="A116" s="38" t="s">
        <v>79</v>
      </c>
      <c r="B116" s="104">
        <f t="shared" si="18"/>
        <v>0</v>
      </c>
      <c r="C116" s="105"/>
      <c r="D116" s="106"/>
      <c r="E116" s="106"/>
      <c r="F116" s="104">
        <f t="shared" si="16"/>
        <v>0</v>
      </c>
      <c r="G116" s="105"/>
      <c r="H116" s="106"/>
      <c r="I116" s="106"/>
      <c r="J116" s="104">
        <f t="shared" si="19"/>
        <v>0</v>
      </c>
      <c r="K116" s="105"/>
      <c r="L116" s="106"/>
      <c r="M116" s="107"/>
      <c r="N116" s="108">
        <f t="shared" si="17"/>
        <v>0</v>
      </c>
      <c r="O116" s="109"/>
      <c r="P116" s="110"/>
      <c r="Q116" s="33"/>
      <c r="R116" s="34"/>
      <c r="S116" s="39">
        <v>0</v>
      </c>
      <c r="T116" s="34">
        <v>0</v>
      </c>
      <c r="U116" s="42">
        <v>0</v>
      </c>
      <c r="V116" s="34">
        <v>0</v>
      </c>
      <c r="W116" s="101">
        <v>0</v>
      </c>
      <c r="X116" s="33">
        <v>0</v>
      </c>
      <c r="Y116" s="34">
        <v>0</v>
      </c>
      <c r="Z116" s="121">
        <v>0</v>
      </c>
      <c r="AA116" s="34">
        <v>0</v>
      </c>
      <c r="AB116" s="30">
        <v>0</v>
      </c>
      <c r="AC116" s="30">
        <v>0</v>
      </c>
      <c r="AD116" s="30"/>
      <c r="AE116" s="102"/>
      <c r="AF116" s="103"/>
      <c r="AG116" s="29"/>
      <c r="AH116" s="31"/>
      <c r="AI116" s="28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Q116" s="75"/>
      <c r="CA116" s="76"/>
      <c r="CB116" s="76"/>
      <c r="CC116" s="76"/>
      <c r="CD116" s="76"/>
      <c r="CE116" s="76"/>
      <c r="CF116" s="76"/>
      <c r="CG116" s="81"/>
      <c r="CH116" s="81"/>
      <c r="CI116" s="81"/>
      <c r="CJ116" s="81"/>
      <c r="CK116" s="81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</row>
    <row r="117" spans="1:104" s="9" customFormat="1" ht="10.5" x14ac:dyDescent="0.15">
      <c r="A117" s="38" t="s">
        <v>80</v>
      </c>
      <c r="B117" s="104">
        <f t="shared" si="18"/>
        <v>0</v>
      </c>
      <c r="C117" s="105"/>
      <c r="D117" s="106"/>
      <c r="E117" s="106"/>
      <c r="F117" s="104">
        <f t="shared" si="16"/>
        <v>0</v>
      </c>
      <c r="G117" s="105"/>
      <c r="H117" s="106"/>
      <c r="I117" s="106"/>
      <c r="J117" s="104">
        <f t="shared" si="19"/>
        <v>0</v>
      </c>
      <c r="K117" s="105"/>
      <c r="L117" s="106"/>
      <c r="M117" s="107"/>
      <c r="N117" s="108">
        <f t="shared" si="17"/>
        <v>0</v>
      </c>
      <c r="O117" s="109"/>
      <c r="P117" s="110"/>
      <c r="Q117" s="33"/>
      <c r="R117" s="34"/>
      <c r="S117" s="39">
        <v>0</v>
      </c>
      <c r="T117" s="34">
        <v>0</v>
      </c>
      <c r="U117" s="42">
        <v>0</v>
      </c>
      <c r="V117" s="34">
        <v>0</v>
      </c>
      <c r="W117" s="101">
        <v>0</v>
      </c>
      <c r="X117" s="33">
        <v>0</v>
      </c>
      <c r="Y117" s="34">
        <v>0</v>
      </c>
      <c r="Z117" s="121">
        <v>0</v>
      </c>
      <c r="AA117" s="34">
        <v>0</v>
      </c>
      <c r="AB117" s="30">
        <v>0</v>
      </c>
      <c r="AC117" s="30">
        <v>0</v>
      </c>
      <c r="AD117" s="30"/>
      <c r="AE117" s="102"/>
      <c r="AF117" s="103"/>
      <c r="AG117" s="29"/>
      <c r="AH117" s="31"/>
      <c r="AI117" s="28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Q117" s="75"/>
      <c r="CA117" s="76"/>
      <c r="CB117" s="76"/>
      <c r="CC117" s="76"/>
      <c r="CD117" s="76"/>
      <c r="CE117" s="76"/>
      <c r="CF117" s="76"/>
      <c r="CG117" s="81"/>
      <c r="CH117" s="81"/>
      <c r="CI117" s="81"/>
      <c r="CJ117" s="81"/>
      <c r="CK117" s="81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</row>
    <row r="118" spans="1:104" s="9" customFormat="1" ht="10.5" x14ac:dyDescent="0.15">
      <c r="A118" s="38" t="s">
        <v>81</v>
      </c>
      <c r="B118" s="104">
        <f t="shared" si="18"/>
        <v>0</v>
      </c>
      <c r="C118" s="105"/>
      <c r="D118" s="106"/>
      <c r="E118" s="106"/>
      <c r="F118" s="104">
        <f t="shared" si="16"/>
        <v>0</v>
      </c>
      <c r="G118" s="105"/>
      <c r="H118" s="106"/>
      <c r="I118" s="106"/>
      <c r="J118" s="104">
        <f t="shared" si="19"/>
        <v>0</v>
      </c>
      <c r="K118" s="105"/>
      <c r="L118" s="106"/>
      <c r="M118" s="107"/>
      <c r="N118" s="108">
        <f t="shared" si="17"/>
        <v>0</v>
      </c>
      <c r="O118" s="109"/>
      <c r="P118" s="110"/>
      <c r="Q118" s="33"/>
      <c r="R118" s="34"/>
      <c r="S118" s="39">
        <v>0</v>
      </c>
      <c r="T118" s="34">
        <v>0</v>
      </c>
      <c r="U118" s="42">
        <v>0</v>
      </c>
      <c r="V118" s="34">
        <v>0</v>
      </c>
      <c r="W118" s="101">
        <v>0</v>
      </c>
      <c r="X118" s="33">
        <v>0</v>
      </c>
      <c r="Y118" s="34">
        <v>0</v>
      </c>
      <c r="Z118" s="121">
        <v>0</v>
      </c>
      <c r="AA118" s="34">
        <v>0</v>
      </c>
      <c r="AB118" s="30">
        <v>0</v>
      </c>
      <c r="AC118" s="30">
        <v>0</v>
      </c>
      <c r="AD118" s="30"/>
      <c r="AE118" s="102"/>
      <c r="AF118" s="103"/>
      <c r="AG118" s="29"/>
      <c r="AH118" s="31"/>
      <c r="AI118" s="28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Q118" s="75"/>
      <c r="CA118" s="76"/>
      <c r="CB118" s="76"/>
      <c r="CC118" s="76"/>
      <c r="CD118" s="76"/>
      <c r="CE118" s="76"/>
      <c r="CF118" s="76"/>
      <c r="CG118" s="81"/>
      <c r="CH118" s="81"/>
      <c r="CI118" s="81"/>
      <c r="CJ118" s="81"/>
      <c r="CK118" s="81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</row>
    <row r="119" spans="1:104" s="9" customFormat="1" ht="10.5" x14ac:dyDescent="0.15">
      <c r="A119" s="25" t="s">
        <v>82</v>
      </c>
      <c r="B119" s="104">
        <f t="shared" si="18"/>
        <v>0</v>
      </c>
      <c r="C119" s="105"/>
      <c r="D119" s="106"/>
      <c r="E119" s="106"/>
      <c r="F119" s="104">
        <f t="shared" si="16"/>
        <v>0</v>
      </c>
      <c r="G119" s="105"/>
      <c r="H119" s="106"/>
      <c r="I119" s="106"/>
      <c r="J119" s="104">
        <f t="shared" si="19"/>
        <v>6</v>
      </c>
      <c r="K119" s="105">
        <v>2</v>
      </c>
      <c r="L119" s="106">
        <v>4</v>
      </c>
      <c r="M119" s="107"/>
      <c r="N119" s="108">
        <f t="shared" si="17"/>
        <v>6</v>
      </c>
      <c r="O119" s="109"/>
      <c r="P119" s="110">
        <v>6</v>
      </c>
      <c r="Q119" s="33"/>
      <c r="R119" s="34"/>
      <c r="S119" s="39">
        <v>0</v>
      </c>
      <c r="T119" s="34">
        <v>0</v>
      </c>
      <c r="U119" s="42">
        <v>0</v>
      </c>
      <c r="V119" s="34">
        <v>2</v>
      </c>
      <c r="W119" s="101">
        <v>40</v>
      </c>
      <c r="X119" s="33">
        <v>0</v>
      </c>
      <c r="Y119" s="34">
        <v>0</v>
      </c>
      <c r="Z119" s="121">
        <v>0</v>
      </c>
      <c r="AA119" s="34">
        <v>0</v>
      </c>
      <c r="AB119" s="30">
        <v>0</v>
      </c>
      <c r="AC119" s="30">
        <v>0</v>
      </c>
      <c r="AD119" s="30"/>
      <c r="AE119" s="102"/>
      <c r="AF119" s="103"/>
      <c r="AG119" s="29"/>
      <c r="AH119" s="31"/>
      <c r="AI119" s="28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Q119" s="75"/>
      <c r="CA119" s="76"/>
      <c r="CB119" s="76"/>
      <c r="CC119" s="76"/>
      <c r="CD119" s="76"/>
      <c r="CE119" s="76"/>
      <c r="CF119" s="76"/>
      <c r="CG119" s="81"/>
      <c r="CH119" s="81"/>
      <c r="CI119" s="81"/>
      <c r="CJ119" s="81"/>
      <c r="CK119" s="81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</row>
    <row r="120" spans="1:104" s="9" customFormat="1" ht="10.5" x14ac:dyDescent="0.15">
      <c r="A120" s="50" t="s">
        <v>83</v>
      </c>
      <c r="B120" s="104">
        <f t="shared" si="18"/>
        <v>0</v>
      </c>
      <c r="C120" s="105"/>
      <c r="D120" s="106"/>
      <c r="E120" s="106"/>
      <c r="F120" s="104">
        <f t="shared" si="16"/>
        <v>0</v>
      </c>
      <c r="G120" s="105"/>
      <c r="H120" s="106"/>
      <c r="I120" s="106"/>
      <c r="J120" s="104">
        <f t="shared" si="19"/>
        <v>45</v>
      </c>
      <c r="K120" s="105">
        <v>43</v>
      </c>
      <c r="L120" s="106">
        <v>2</v>
      </c>
      <c r="M120" s="107"/>
      <c r="N120" s="108">
        <f t="shared" si="17"/>
        <v>46</v>
      </c>
      <c r="O120" s="109"/>
      <c r="P120" s="110">
        <v>46</v>
      </c>
      <c r="Q120" s="33"/>
      <c r="R120" s="34">
        <v>11</v>
      </c>
      <c r="S120" s="39">
        <v>0</v>
      </c>
      <c r="T120" s="34">
        <v>10</v>
      </c>
      <c r="U120" s="42">
        <v>20</v>
      </c>
      <c r="V120" s="34">
        <v>6</v>
      </c>
      <c r="W120" s="101">
        <v>8</v>
      </c>
      <c r="X120" s="33">
        <v>0</v>
      </c>
      <c r="Y120" s="34">
        <v>6</v>
      </c>
      <c r="Z120" s="121">
        <v>0</v>
      </c>
      <c r="AA120" s="34">
        <v>0</v>
      </c>
      <c r="AB120" s="30">
        <v>0</v>
      </c>
      <c r="AC120" s="30">
        <v>0</v>
      </c>
      <c r="AD120" s="30"/>
      <c r="AE120" s="102"/>
      <c r="AF120" s="103"/>
      <c r="AG120" s="29"/>
      <c r="AH120" s="31"/>
      <c r="AI120" s="28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Q120" s="75"/>
      <c r="CA120" s="76"/>
      <c r="CB120" s="76"/>
      <c r="CC120" s="76"/>
      <c r="CD120" s="76"/>
      <c r="CE120" s="76"/>
      <c r="CF120" s="76"/>
      <c r="CG120" s="81"/>
      <c r="CH120" s="81"/>
      <c r="CI120" s="81"/>
      <c r="CJ120" s="81"/>
      <c r="CK120" s="81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</row>
    <row r="121" spans="1:104" s="9" customFormat="1" ht="10.5" x14ac:dyDescent="0.15">
      <c r="A121" s="50" t="s">
        <v>84</v>
      </c>
      <c r="B121" s="104">
        <f t="shared" si="18"/>
        <v>0</v>
      </c>
      <c r="C121" s="105"/>
      <c r="D121" s="106"/>
      <c r="E121" s="106"/>
      <c r="F121" s="104">
        <f t="shared" si="16"/>
        <v>0</v>
      </c>
      <c r="G121" s="105"/>
      <c r="H121" s="106"/>
      <c r="I121" s="106"/>
      <c r="J121" s="104">
        <f t="shared" si="19"/>
        <v>5</v>
      </c>
      <c r="K121" s="105">
        <v>4</v>
      </c>
      <c r="L121" s="106">
        <v>1</v>
      </c>
      <c r="M121" s="107"/>
      <c r="N121" s="108">
        <f t="shared" si="17"/>
        <v>5</v>
      </c>
      <c r="O121" s="109">
        <v>5</v>
      </c>
      <c r="P121" s="110"/>
      <c r="Q121" s="33"/>
      <c r="R121" s="34"/>
      <c r="S121" s="39">
        <v>0</v>
      </c>
      <c r="T121" s="34">
        <v>1</v>
      </c>
      <c r="U121" s="42">
        <v>3</v>
      </c>
      <c r="V121" s="34">
        <v>1</v>
      </c>
      <c r="W121" s="101">
        <v>11</v>
      </c>
      <c r="X121" s="33">
        <v>0</v>
      </c>
      <c r="Y121" s="34">
        <v>5</v>
      </c>
      <c r="Z121" s="121">
        <v>0</v>
      </c>
      <c r="AA121" s="34">
        <v>0</v>
      </c>
      <c r="AB121" s="30">
        <v>0</v>
      </c>
      <c r="AC121" s="30">
        <v>0</v>
      </c>
      <c r="AD121" s="30"/>
      <c r="AE121" s="102"/>
      <c r="AF121" s="103"/>
      <c r="AG121" s="29"/>
      <c r="AH121" s="31"/>
      <c r="AI121" s="28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Q121" s="75"/>
      <c r="CA121" s="76"/>
      <c r="CB121" s="76"/>
      <c r="CC121" s="76"/>
      <c r="CD121" s="76"/>
      <c r="CE121" s="76"/>
      <c r="CF121" s="76"/>
      <c r="CG121" s="81"/>
      <c r="CH121" s="81"/>
      <c r="CI121" s="81"/>
      <c r="CJ121" s="81"/>
      <c r="CK121" s="81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</row>
    <row r="122" spans="1:104" s="9" customFormat="1" ht="10.5" x14ac:dyDescent="0.15">
      <c r="A122" s="50" t="s">
        <v>85</v>
      </c>
      <c r="B122" s="104">
        <f t="shared" si="18"/>
        <v>0</v>
      </c>
      <c r="C122" s="105"/>
      <c r="D122" s="106"/>
      <c r="E122" s="106"/>
      <c r="F122" s="104">
        <f t="shared" si="16"/>
        <v>0</v>
      </c>
      <c r="G122" s="105"/>
      <c r="H122" s="106"/>
      <c r="I122" s="106"/>
      <c r="J122" s="104">
        <f t="shared" si="19"/>
        <v>113</v>
      </c>
      <c r="K122" s="105">
        <v>103</v>
      </c>
      <c r="L122" s="106">
        <v>10</v>
      </c>
      <c r="M122" s="107"/>
      <c r="N122" s="108">
        <f t="shared" si="17"/>
        <v>175</v>
      </c>
      <c r="O122" s="109"/>
      <c r="P122" s="110">
        <v>175</v>
      </c>
      <c r="Q122" s="33"/>
      <c r="R122" s="34">
        <v>91</v>
      </c>
      <c r="S122" s="39">
        <v>0</v>
      </c>
      <c r="T122" s="34">
        <v>48</v>
      </c>
      <c r="U122" s="42">
        <v>51</v>
      </c>
      <c r="V122" s="34">
        <v>53</v>
      </c>
      <c r="W122" s="101">
        <v>42</v>
      </c>
      <c r="X122" s="33">
        <v>0</v>
      </c>
      <c r="Y122" s="34">
        <v>0</v>
      </c>
      <c r="Z122" s="121">
        <v>0</v>
      </c>
      <c r="AA122" s="34">
        <v>0</v>
      </c>
      <c r="AB122" s="30">
        <v>208</v>
      </c>
      <c r="AC122" s="30">
        <v>0</v>
      </c>
      <c r="AD122" s="30"/>
      <c r="AE122" s="102"/>
      <c r="AF122" s="103"/>
      <c r="AG122" s="29"/>
      <c r="AH122" s="31"/>
      <c r="AI122" s="28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Q122" s="75"/>
      <c r="CA122" s="76"/>
      <c r="CB122" s="76"/>
      <c r="CC122" s="76"/>
      <c r="CD122" s="76"/>
      <c r="CE122" s="76"/>
      <c r="CF122" s="76"/>
      <c r="CG122" s="81"/>
      <c r="CH122" s="81"/>
      <c r="CI122" s="81"/>
      <c r="CJ122" s="81"/>
      <c r="CK122" s="81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</row>
    <row r="123" spans="1:104" s="9" customFormat="1" ht="10.5" x14ac:dyDescent="0.15">
      <c r="A123" s="38" t="s">
        <v>86</v>
      </c>
      <c r="B123" s="104">
        <f t="shared" si="18"/>
        <v>0</v>
      </c>
      <c r="C123" s="105"/>
      <c r="D123" s="106"/>
      <c r="E123" s="106"/>
      <c r="F123" s="104">
        <f t="shared" si="16"/>
        <v>0</v>
      </c>
      <c r="G123" s="105"/>
      <c r="H123" s="106"/>
      <c r="I123" s="106"/>
      <c r="J123" s="104">
        <f t="shared" si="19"/>
        <v>336</v>
      </c>
      <c r="K123" s="105">
        <v>256</v>
      </c>
      <c r="L123" s="106">
        <v>80</v>
      </c>
      <c r="M123" s="107"/>
      <c r="N123" s="108">
        <f t="shared" si="17"/>
        <v>337</v>
      </c>
      <c r="O123" s="109">
        <v>48</v>
      </c>
      <c r="P123" s="110">
        <v>289</v>
      </c>
      <c r="Q123" s="33">
        <v>26</v>
      </c>
      <c r="R123" s="34">
        <v>121</v>
      </c>
      <c r="S123" s="39">
        <v>1</v>
      </c>
      <c r="T123" s="34">
        <v>8</v>
      </c>
      <c r="U123" s="42">
        <v>13</v>
      </c>
      <c r="V123" s="34">
        <v>7</v>
      </c>
      <c r="W123" s="101">
        <v>246</v>
      </c>
      <c r="X123" s="33">
        <v>0</v>
      </c>
      <c r="Y123" s="34">
        <v>0</v>
      </c>
      <c r="Z123" s="121">
        <v>0</v>
      </c>
      <c r="AA123" s="34">
        <v>0</v>
      </c>
      <c r="AB123" s="30">
        <v>487</v>
      </c>
      <c r="AC123" s="30">
        <v>0</v>
      </c>
      <c r="AD123" s="30"/>
      <c r="AE123" s="102"/>
      <c r="AF123" s="103"/>
      <c r="AG123" s="29"/>
      <c r="AH123" s="31"/>
      <c r="AI123" s="28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Q123" s="75"/>
      <c r="CA123" s="76"/>
      <c r="CB123" s="76"/>
      <c r="CC123" s="76"/>
      <c r="CD123" s="76"/>
      <c r="CE123" s="76"/>
      <c r="CF123" s="76"/>
      <c r="CG123" s="81"/>
      <c r="CH123" s="81"/>
      <c r="CI123" s="81"/>
      <c r="CJ123" s="81"/>
      <c r="CK123" s="81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</row>
    <row r="124" spans="1:104" s="9" customFormat="1" ht="10.5" x14ac:dyDescent="0.15">
      <c r="A124" s="38" t="s">
        <v>87</v>
      </c>
      <c r="B124" s="108">
        <f t="shared" si="18"/>
        <v>0</v>
      </c>
      <c r="C124" s="39"/>
      <c r="D124" s="40"/>
      <c r="E124" s="40"/>
      <c r="F124" s="108">
        <f t="shared" si="16"/>
        <v>0</v>
      </c>
      <c r="G124" s="39"/>
      <c r="H124" s="40"/>
      <c r="I124" s="40"/>
      <c r="J124" s="108">
        <f t="shared" si="19"/>
        <v>130</v>
      </c>
      <c r="K124" s="39">
        <v>98</v>
      </c>
      <c r="L124" s="40">
        <v>32</v>
      </c>
      <c r="M124" s="111"/>
      <c r="N124" s="108">
        <f t="shared" si="17"/>
        <v>130</v>
      </c>
      <c r="O124" s="42">
        <v>67</v>
      </c>
      <c r="P124" s="101">
        <v>63</v>
      </c>
      <c r="Q124" s="33">
        <v>1</v>
      </c>
      <c r="R124" s="34">
        <v>1</v>
      </c>
      <c r="S124" s="39">
        <v>0</v>
      </c>
      <c r="T124" s="34">
        <v>1</v>
      </c>
      <c r="U124" s="42">
        <v>11</v>
      </c>
      <c r="V124" s="34">
        <v>19</v>
      </c>
      <c r="W124" s="101">
        <v>4</v>
      </c>
      <c r="X124" s="33">
        <v>0</v>
      </c>
      <c r="Y124" s="34">
        <v>0</v>
      </c>
      <c r="Z124" s="121">
        <v>0</v>
      </c>
      <c r="AA124" s="34">
        <v>0</v>
      </c>
      <c r="AB124" s="30">
        <v>86</v>
      </c>
      <c r="AC124" s="30">
        <v>0</v>
      </c>
      <c r="AD124" s="30"/>
      <c r="AE124" s="102"/>
      <c r="AF124" s="103"/>
      <c r="AG124" s="29"/>
      <c r="AH124" s="31"/>
      <c r="AI124" s="28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Q124" s="75"/>
      <c r="CA124" s="76"/>
      <c r="CB124" s="76"/>
      <c r="CC124" s="76"/>
      <c r="CD124" s="76"/>
      <c r="CE124" s="76"/>
      <c r="CF124" s="76"/>
      <c r="CG124" s="81"/>
      <c r="CH124" s="81"/>
      <c r="CI124" s="81"/>
      <c r="CJ124" s="81"/>
      <c r="CK124" s="81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</row>
    <row r="125" spans="1:104" s="9" customFormat="1" ht="10.5" x14ac:dyDescent="0.15">
      <c r="A125" s="38" t="s">
        <v>88</v>
      </c>
      <c r="B125" s="108">
        <f t="shared" si="18"/>
        <v>0</v>
      </c>
      <c r="C125" s="39"/>
      <c r="D125" s="40"/>
      <c r="E125" s="40"/>
      <c r="F125" s="108">
        <f t="shared" si="16"/>
        <v>0</v>
      </c>
      <c r="G125" s="39"/>
      <c r="H125" s="40"/>
      <c r="I125" s="40"/>
      <c r="J125" s="108">
        <f t="shared" si="19"/>
        <v>29</v>
      </c>
      <c r="K125" s="39">
        <v>22</v>
      </c>
      <c r="L125" s="40">
        <v>7</v>
      </c>
      <c r="M125" s="111"/>
      <c r="N125" s="108">
        <f t="shared" si="17"/>
        <v>34</v>
      </c>
      <c r="O125" s="42">
        <v>34</v>
      </c>
      <c r="P125" s="101"/>
      <c r="Q125" s="33">
        <v>4</v>
      </c>
      <c r="R125" s="34">
        <v>33</v>
      </c>
      <c r="S125" s="39">
        <v>37</v>
      </c>
      <c r="T125" s="34">
        <v>0</v>
      </c>
      <c r="U125" s="42">
        <v>0</v>
      </c>
      <c r="V125" s="34">
        <v>0</v>
      </c>
      <c r="W125" s="101">
        <v>0</v>
      </c>
      <c r="X125" s="33">
        <v>0</v>
      </c>
      <c r="Y125" s="34">
        <v>0</v>
      </c>
      <c r="Z125" s="121">
        <v>0</v>
      </c>
      <c r="AA125" s="34">
        <v>0</v>
      </c>
      <c r="AB125" s="30">
        <v>0</v>
      </c>
      <c r="AC125" s="30">
        <v>0</v>
      </c>
      <c r="AD125" s="30"/>
      <c r="AE125" s="102"/>
      <c r="AF125" s="103"/>
      <c r="AG125" s="29"/>
      <c r="AH125" s="31"/>
      <c r="AI125" s="28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Q125" s="75"/>
      <c r="CA125" s="76"/>
      <c r="CB125" s="76"/>
      <c r="CC125" s="76"/>
      <c r="CD125" s="76"/>
      <c r="CE125" s="76"/>
      <c r="CF125" s="76"/>
      <c r="CG125" s="81"/>
      <c r="CH125" s="81"/>
      <c r="CI125" s="81"/>
      <c r="CJ125" s="81"/>
      <c r="CK125" s="81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</row>
    <row r="126" spans="1:104" s="9" customFormat="1" ht="10.5" x14ac:dyDescent="0.15">
      <c r="A126" s="38" t="s">
        <v>89</v>
      </c>
      <c r="B126" s="115">
        <f t="shared" si="18"/>
        <v>0</v>
      </c>
      <c r="C126" s="113"/>
      <c r="D126" s="114"/>
      <c r="E126" s="114"/>
      <c r="F126" s="115">
        <f t="shared" si="16"/>
        <v>0</v>
      </c>
      <c r="G126" s="113"/>
      <c r="H126" s="114"/>
      <c r="I126" s="114"/>
      <c r="J126" s="115">
        <f t="shared" si="19"/>
        <v>42</v>
      </c>
      <c r="K126" s="113">
        <v>31</v>
      </c>
      <c r="L126" s="114">
        <v>11</v>
      </c>
      <c r="M126" s="116"/>
      <c r="N126" s="108">
        <f t="shared" si="17"/>
        <v>55</v>
      </c>
      <c r="O126" s="99"/>
      <c r="P126" s="100">
        <v>55</v>
      </c>
      <c r="Q126" s="33"/>
      <c r="R126" s="34">
        <v>39</v>
      </c>
      <c r="S126" s="39">
        <v>0</v>
      </c>
      <c r="T126" s="34">
        <v>39</v>
      </c>
      <c r="U126" s="42">
        <v>41</v>
      </c>
      <c r="V126" s="34">
        <v>67</v>
      </c>
      <c r="W126" s="101">
        <v>26</v>
      </c>
      <c r="X126" s="33">
        <v>0</v>
      </c>
      <c r="Y126" s="34">
        <v>116</v>
      </c>
      <c r="Z126" s="121">
        <v>0</v>
      </c>
      <c r="AA126" s="34">
        <v>0</v>
      </c>
      <c r="AB126" s="30">
        <v>0</v>
      </c>
      <c r="AC126" s="30">
        <v>0</v>
      </c>
      <c r="AD126" s="30"/>
      <c r="AE126" s="102"/>
      <c r="AF126" s="103"/>
      <c r="AG126" s="29"/>
      <c r="AH126" s="31"/>
      <c r="AI126" s="28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Q126" s="75"/>
      <c r="CA126" s="76"/>
      <c r="CB126" s="76"/>
      <c r="CC126" s="76"/>
      <c r="CD126" s="76"/>
      <c r="CE126" s="76"/>
      <c r="CF126" s="76"/>
      <c r="CG126" s="81"/>
      <c r="CH126" s="81"/>
      <c r="CI126" s="81"/>
      <c r="CJ126" s="81"/>
      <c r="CK126" s="81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</row>
    <row r="127" spans="1:104" s="9" customFormat="1" ht="10.5" x14ac:dyDescent="0.15">
      <c r="A127" s="38" t="s">
        <v>90</v>
      </c>
      <c r="B127" s="104">
        <f t="shared" si="18"/>
        <v>0</v>
      </c>
      <c r="C127" s="105"/>
      <c r="D127" s="106"/>
      <c r="E127" s="106"/>
      <c r="F127" s="104">
        <f t="shared" si="16"/>
        <v>0</v>
      </c>
      <c r="G127" s="105"/>
      <c r="H127" s="106"/>
      <c r="I127" s="106"/>
      <c r="J127" s="104">
        <f t="shared" si="19"/>
        <v>0</v>
      </c>
      <c r="K127" s="105"/>
      <c r="L127" s="106"/>
      <c r="M127" s="107"/>
      <c r="N127" s="108">
        <f t="shared" si="17"/>
        <v>0</v>
      </c>
      <c r="O127" s="109"/>
      <c r="P127" s="110"/>
      <c r="Q127" s="33"/>
      <c r="R127" s="34"/>
      <c r="S127" s="39">
        <v>0</v>
      </c>
      <c r="T127" s="34">
        <v>0</v>
      </c>
      <c r="U127" s="42">
        <v>0</v>
      </c>
      <c r="V127" s="34">
        <v>0</v>
      </c>
      <c r="W127" s="101">
        <v>0</v>
      </c>
      <c r="X127" s="33">
        <v>0</v>
      </c>
      <c r="Y127" s="34">
        <v>0</v>
      </c>
      <c r="Z127" s="121">
        <v>0</v>
      </c>
      <c r="AA127" s="34">
        <v>0</v>
      </c>
      <c r="AB127" s="30">
        <v>0</v>
      </c>
      <c r="AC127" s="30">
        <v>0</v>
      </c>
      <c r="AD127" s="30"/>
      <c r="AE127" s="102"/>
      <c r="AF127" s="103"/>
      <c r="AG127" s="29"/>
      <c r="AH127" s="31"/>
      <c r="AI127" s="28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Q127" s="75"/>
      <c r="CA127" s="76"/>
      <c r="CB127" s="76"/>
      <c r="CC127" s="76"/>
      <c r="CD127" s="76"/>
      <c r="CE127" s="76"/>
      <c r="CF127" s="76"/>
      <c r="CG127" s="81"/>
      <c r="CH127" s="81"/>
      <c r="CI127" s="81"/>
      <c r="CJ127" s="81"/>
      <c r="CK127" s="81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</row>
    <row r="128" spans="1:104" s="9" customFormat="1" ht="10.5" x14ac:dyDescent="0.15">
      <c r="A128" s="38" t="s">
        <v>91</v>
      </c>
      <c r="B128" s="104">
        <f t="shared" si="18"/>
        <v>0</v>
      </c>
      <c r="C128" s="105"/>
      <c r="D128" s="106"/>
      <c r="E128" s="106"/>
      <c r="F128" s="104">
        <f t="shared" si="16"/>
        <v>0</v>
      </c>
      <c r="G128" s="105"/>
      <c r="H128" s="106"/>
      <c r="I128" s="106"/>
      <c r="J128" s="104">
        <f t="shared" si="19"/>
        <v>89</v>
      </c>
      <c r="K128" s="105">
        <v>74</v>
      </c>
      <c r="L128" s="106">
        <v>15</v>
      </c>
      <c r="M128" s="107"/>
      <c r="N128" s="108">
        <f t="shared" si="17"/>
        <v>90</v>
      </c>
      <c r="O128" s="109"/>
      <c r="P128" s="110">
        <v>90</v>
      </c>
      <c r="Q128" s="33"/>
      <c r="R128" s="34"/>
      <c r="S128" s="39">
        <v>0</v>
      </c>
      <c r="T128" s="34">
        <v>2</v>
      </c>
      <c r="U128" s="42">
        <v>6</v>
      </c>
      <c r="V128" s="34">
        <v>8</v>
      </c>
      <c r="W128" s="101">
        <v>0</v>
      </c>
      <c r="X128" s="33">
        <v>0</v>
      </c>
      <c r="Y128" s="34">
        <v>0</v>
      </c>
      <c r="Z128" s="121">
        <v>0</v>
      </c>
      <c r="AA128" s="34">
        <v>0</v>
      </c>
      <c r="AB128" s="30">
        <v>63</v>
      </c>
      <c r="AC128" s="30">
        <v>0</v>
      </c>
      <c r="AD128" s="30"/>
      <c r="AE128" s="102"/>
      <c r="AF128" s="103"/>
      <c r="AG128" s="29"/>
      <c r="AH128" s="31"/>
      <c r="AI128" s="28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Q128" s="75"/>
      <c r="CA128" s="76"/>
      <c r="CB128" s="76"/>
      <c r="CC128" s="76"/>
      <c r="CD128" s="76"/>
      <c r="CE128" s="76"/>
      <c r="CF128" s="76"/>
      <c r="CG128" s="81"/>
      <c r="CH128" s="81"/>
      <c r="CI128" s="81"/>
      <c r="CJ128" s="81"/>
      <c r="CK128" s="81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</row>
    <row r="129" spans="1:108" s="9" customFormat="1" ht="10.5" x14ac:dyDescent="0.15">
      <c r="A129" s="38" t="s">
        <v>92</v>
      </c>
      <c r="B129" s="104">
        <f t="shared" si="18"/>
        <v>0</v>
      </c>
      <c r="C129" s="105"/>
      <c r="D129" s="106"/>
      <c r="E129" s="106"/>
      <c r="F129" s="104">
        <f t="shared" si="16"/>
        <v>0</v>
      </c>
      <c r="G129" s="105"/>
      <c r="H129" s="106"/>
      <c r="I129" s="106"/>
      <c r="J129" s="104">
        <f t="shared" si="19"/>
        <v>0</v>
      </c>
      <c r="K129" s="105"/>
      <c r="L129" s="106"/>
      <c r="M129" s="107"/>
      <c r="N129" s="108">
        <f t="shared" si="17"/>
        <v>0</v>
      </c>
      <c r="O129" s="109"/>
      <c r="P129" s="110"/>
      <c r="Q129" s="33"/>
      <c r="R129" s="34"/>
      <c r="S129" s="39">
        <v>0</v>
      </c>
      <c r="T129" s="34">
        <v>0</v>
      </c>
      <c r="U129" s="42">
        <v>0</v>
      </c>
      <c r="V129" s="34">
        <v>0</v>
      </c>
      <c r="W129" s="101">
        <v>0</v>
      </c>
      <c r="X129" s="33">
        <v>0</v>
      </c>
      <c r="Y129" s="34">
        <v>0</v>
      </c>
      <c r="Z129" s="121">
        <v>0</v>
      </c>
      <c r="AA129" s="34">
        <v>0</v>
      </c>
      <c r="AB129" s="30">
        <v>0</v>
      </c>
      <c r="AC129" s="30">
        <v>0</v>
      </c>
      <c r="AD129" s="30"/>
      <c r="AE129" s="102"/>
      <c r="AF129" s="103"/>
      <c r="AG129" s="29"/>
      <c r="AH129" s="31"/>
      <c r="AI129" s="28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Q129" s="75"/>
      <c r="CA129" s="76"/>
      <c r="CB129" s="76"/>
      <c r="CC129" s="76"/>
      <c r="CD129" s="76"/>
      <c r="CE129" s="76"/>
      <c r="CF129" s="76"/>
      <c r="CG129" s="81"/>
      <c r="CH129" s="81"/>
      <c r="CI129" s="81"/>
      <c r="CJ129" s="81"/>
      <c r="CK129" s="81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</row>
    <row r="130" spans="1:108" s="9" customFormat="1" ht="10.5" x14ac:dyDescent="0.15">
      <c r="A130" s="38" t="s">
        <v>93</v>
      </c>
      <c r="B130" s="108">
        <f t="shared" si="18"/>
        <v>0</v>
      </c>
      <c r="C130" s="39"/>
      <c r="D130" s="40"/>
      <c r="E130" s="40"/>
      <c r="F130" s="108">
        <f t="shared" si="16"/>
        <v>0</v>
      </c>
      <c r="G130" s="39"/>
      <c r="H130" s="40"/>
      <c r="I130" s="40"/>
      <c r="J130" s="108">
        <f t="shared" si="19"/>
        <v>0</v>
      </c>
      <c r="K130" s="39"/>
      <c r="L130" s="40"/>
      <c r="M130" s="111"/>
      <c r="N130" s="108">
        <f t="shared" si="17"/>
        <v>0</v>
      </c>
      <c r="O130" s="42"/>
      <c r="P130" s="101"/>
      <c r="Q130" s="33"/>
      <c r="R130" s="34"/>
      <c r="S130" s="39">
        <v>0</v>
      </c>
      <c r="T130" s="34">
        <v>0</v>
      </c>
      <c r="U130" s="42">
        <v>0</v>
      </c>
      <c r="V130" s="34">
        <v>0</v>
      </c>
      <c r="W130" s="101">
        <v>0</v>
      </c>
      <c r="X130" s="33">
        <v>0</v>
      </c>
      <c r="Y130" s="34">
        <v>0</v>
      </c>
      <c r="Z130" s="121">
        <v>0</v>
      </c>
      <c r="AA130" s="34">
        <v>0</v>
      </c>
      <c r="AB130" s="30">
        <v>0</v>
      </c>
      <c r="AC130" s="30">
        <v>0</v>
      </c>
      <c r="AD130" s="30"/>
      <c r="AE130" s="102"/>
      <c r="AF130" s="103"/>
      <c r="AG130" s="29"/>
      <c r="AH130" s="31"/>
      <c r="AI130" s="28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Q130" s="75"/>
      <c r="CA130" s="76"/>
      <c r="CB130" s="76"/>
      <c r="CC130" s="76"/>
      <c r="CD130" s="76"/>
      <c r="CE130" s="76"/>
      <c r="CF130" s="76"/>
      <c r="CG130" s="81"/>
      <c r="CH130" s="81"/>
      <c r="CI130" s="81"/>
      <c r="CJ130" s="81"/>
      <c r="CK130" s="81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</row>
    <row r="131" spans="1:108" s="9" customFormat="1" ht="10.5" x14ac:dyDescent="0.15">
      <c r="A131" s="38" t="s">
        <v>94</v>
      </c>
      <c r="B131" s="108">
        <f t="shared" si="18"/>
        <v>0</v>
      </c>
      <c r="C131" s="39"/>
      <c r="D131" s="40"/>
      <c r="E131" s="40"/>
      <c r="F131" s="108">
        <f t="shared" si="16"/>
        <v>0</v>
      </c>
      <c r="G131" s="39"/>
      <c r="H131" s="40"/>
      <c r="I131" s="40"/>
      <c r="J131" s="108">
        <f t="shared" si="19"/>
        <v>0</v>
      </c>
      <c r="K131" s="39"/>
      <c r="L131" s="40"/>
      <c r="M131" s="111"/>
      <c r="N131" s="108">
        <f t="shared" si="17"/>
        <v>0</v>
      </c>
      <c r="O131" s="42"/>
      <c r="P131" s="101"/>
      <c r="Q131" s="33"/>
      <c r="R131" s="34"/>
      <c r="S131" s="39">
        <v>0</v>
      </c>
      <c r="T131" s="34">
        <v>0</v>
      </c>
      <c r="U131" s="42">
        <v>0</v>
      </c>
      <c r="V131" s="34">
        <v>0</v>
      </c>
      <c r="W131" s="101">
        <v>0</v>
      </c>
      <c r="X131" s="33">
        <v>0</v>
      </c>
      <c r="Y131" s="34">
        <v>0</v>
      </c>
      <c r="Z131" s="121">
        <v>0</v>
      </c>
      <c r="AA131" s="34">
        <v>0</v>
      </c>
      <c r="AB131" s="30">
        <v>0</v>
      </c>
      <c r="AC131" s="30">
        <v>0</v>
      </c>
      <c r="AD131" s="30"/>
      <c r="AE131" s="102"/>
      <c r="AF131" s="103"/>
      <c r="AG131" s="29"/>
      <c r="AH131" s="31"/>
      <c r="AI131" s="28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Q131" s="75"/>
      <c r="CA131" s="76"/>
      <c r="CB131" s="76"/>
      <c r="CC131" s="76"/>
      <c r="CD131" s="76"/>
      <c r="CE131" s="76"/>
      <c r="CF131" s="76"/>
      <c r="CG131" s="81"/>
      <c r="CH131" s="81"/>
      <c r="CI131" s="81"/>
      <c r="CJ131" s="81"/>
      <c r="CK131" s="81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</row>
    <row r="132" spans="1:108" s="9" customFormat="1" ht="10.5" x14ac:dyDescent="0.15">
      <c r="A132" s="38" t="s">
        <v>95</v>
      </c>
      <c r="B132" s="108">
        <f t="shared" si="18"/>
        <v>0</v>
      </c>
      <c r="C132" s="39"/>
      <c r="D132" s="40"/>
      <c r="E132" s="40"/>
      <c r="F132" s="108">
        <f t="shared" si="16"/>
        <v>0</v>
      </c>
      <c r="G132" s="39"/>
      <c r="H132" s="40"/>
      <c r="I132" s="40"/>
      <c r="J132" s="108">
        <f t="shared" si="19"/>
        <v>0</v>
      </c>
      <c r="K132" s="39"/>
      <c r="L132" s="40"/>
      <c r="M132" s="111"/>
      <c r="N132" s="108">
        <f t="shared" si="17"/>
        <v>0</v>
      </c>
      <c r="O132" s="42"/>
      <c r="P132" s="101"/>
      <c r="Q132" s="33"/>
      <c r="R132" s="34"/>
      <c r="S132" s="39">
        <v>0</v>
      </c>
      <c r="T132" s="34">
        <v>0</v>
      </c>
      <c r="U132" s="42">
        <v>0</v>
      </c>
      <c r="V132" s="34">
        <v>0</v>
      </c>
      <c r="W132" s="101">
        <v>0</v>
      </c>
      <c r="X132" s="33">
        <v>0</v>
      </c>
      <c r="Y132" s="34">
        <v>0</v>
      </c>
      <c r="Z132" s="121">
        <v>0</v>
      </c>
      <c r="AA132" s="34">
        <v>0</v>
      </c>
      <c r="AB132" s="30">
        <v>0</v>
      </c>
      <c r="AC132" s="30">
        <v>0</v>
      </c>
      <c r="AD132" s="30"/>
      <c r="AE132" s="122"/>
      <c r="AF132" s="103"/>
      <c r="AG132" s="29"/>
      <c r="AH132" s="31"/>
      <c r="AI132" s="28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Q132" s="75"/>
      <c r="CA132" s="76"/>
      <c r="CB132" s="76"/>
      <c r="CC132" s="76"/>
      <c r="CD132" s="76"/>
      <c r="CE132" s="76"/>
      <c r="CF132" s="76"/>
      <c r="CG132" s="81"/>
      <c r="CH132" s="81"/>
      <c r="CI132" s="81"/>
      <c r="CJ132" s="81"/>
      <c r="CK132" s="81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</row>
    <row r="133" spans="1:108" s="9" customFormat="1" ht="10.5" x14ac:dyDescent="0.15">
      <c r="A133" s="38" t="s">
        <v>96</v>
      </c>
      <c r="B133" s="108">
        <f t="shared" si="18"/>
        <v>0</v>
      </c>
      <c r="C133" s="39"/>
      <c r="D133" s="40"/>
      <c r="E133" s="40"/>
      <c r="F133" s="108">
        <f t="shared" si="16"/>
        <v>0</v>
      </c>
      <c r="G133" s="39"/>
      <c r="H133" s="40"/>
      <c r="I133" s="40"/>
      <c r="J133" s="108">
        <f t="shared" si="19"/>
        <v>0</v>
      </c>
      <c r="K133" s="39"/>
      <c r="L133" s="40"/>
      <c r="M133" s="111"/>
      <c r="N133" s="108">
        <f t="shared" si="17"/>
        <v>0</v>
      </c>
      <c r="O133" s="42"/>
      <c r="P133" s="101"/>
      <c r="Q133" s="33"/>
      <c r="R133" s="34"/>
      <c r="S133" s="39">
        <v>0</v>
      </c>
      <c r="T133" s="34">
        <v>0</v>
      </c>
      <c r="U133" s="42">
        <v>0</v>
      </c>
      <c r="V133" s="34">
        <v>0</v>
      </c>
      <c r="W133" s="101">
        <v>0</v>
      </c>
      <c r="X133" s="33">
        <v>0</v>
      </c>
      <c r="Y133" s="34">
        <v>0</v>
      </c>
      <c r="Z133" s="121">
        <v>0</v>
      </c>
      <c r="AA133" s="34">
        <v>0</v>
      </c>
      <c r="AB133" s="121">
        <v>0</v>
      </c>
      <c r="AC133" s="121">
        <v>0</v>
      </c>
      <c r="AD133" s="34"/>
      <c r="AE133" s="122"/>
      <c r="AF133" s="123"/>
      <c r="AG133" s="39"/>
      <c r="AH133" s="40"/>
      <c r="AI133" s="41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Q133" s="75"/>
      <c r="CA133" s="76"/>
      <c r="CB133" s="76"/>
      <c r="CC133" s="76"/>
      <c r="CD133" s="76"/>
      <c r="CE133" s="76"/>
      <c r="CF133" s="76"/>
      <c r="CG133" s="81"/>
      <c r="CH133" s="81"/>
      <c r="CI133" s="81"/>
      <c r="CJ133" s="81"/>
      <c r="CK133" s="81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</row>
    <row r="134" spans="1:108" s="9" customFormat="1" ht="10.5" x14ac:dyDescent="0.15">
      <c r="A134" s="25" t="s">
        <v>97</v>
      </c>
      <c r="B134" s="117">
        <f t="shared" si="18"/>
        <v>0</v>
      </c>
      <c r="C134" s="29"/>
      <c r="D134" s="31"/>
      <c r="E134" s="31"/>
      <c r="F134" s="117">
        <f t="shared" si="16"/>
        <v>0</v>
      </c>
      <c r="G134" s="29"/>
      <c r="H134" s="31"/>
      <c r="I134" s="31"/>
      <c r="J134" s="117">
        <f t="shared" si="19"/>
        <v>0</v>
      </c>
      <c r="K134" s="29"/>
      <c r="L134" s="31"/>
      <c r="M134" s="118"/>
      <c r="N134" s="108">
        <f t="shared" si="17"/>
        <v>0</v>
      </c>
      <c r="O134" s="119"/>
      <c r="P134" s="120"/>
      <c r="Q134" s="33"/>
      <c r="R134" s="34"/>
      <c r="S134" s="29">
        <v>0</v>
      </c>
      <c r="T134" s="30">
        <v>0</v>
      </c>
      <c r="U134" s="119">
        <v>0</v>
      </c>
      <c r="V134" s="30">
        <v>0</v>
      </c>
      <c r="W134" s="120">
        <v>593</v>
      </c>
      <c r="X134" s="33">
        <v>0</v>
      </c>
      <c r="Y134" s="34">
        <v>0</v>
      </c>
      <c r="Z134" s="28">
        <v>0</v>
      </c>
      <c r="AA134" s="28">
        <v>0</v>
      </c>
      <c r="AB134" s="28">
        <v>0</v>
      </c>
      <c r="AC134" s="28">
        <v>0</v>
      </c>
      <c r="AD134" s="28"/>
      <c r="AE134" s="102"/>
      <c r="AF134" s="124"/>
      <c r="AG134" s="29"/>
      <c r="AH134" s="31"/>
      <c r="AI134" s="28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Q134" s="75"/>
      <c r="CA134" s="76"/>
      <c r="CB134" s="76"/>
      <c r="CC134" s="76"/>
      <c r="CD134" s="76"/>
      <c r="CE134" s="76"/>
      <c r="CF134" s="76"/>
      <c r="CG134" s="81"/>
      <c r="CH134" s="81"/>
      <c r="CI134" s="81"/>
      <c r="CJ134" s="81"/>
      <c r="CK134" s="81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</row>
    <row r="135" spans="1:108" s="9" customFormat="1" ht="10.5" x14ac:dyDescent="0.15">
      <c r="A135" s="232" t="s">
        <v>98</v>
      </c>
      <c r="B135" s="125">
        <f t="shared" si="18"/>
        <v>0</v>
      </c>
      <c r="C135" s="56"/>
      <c r="D135" s="57"/>
      <c r="E135" s="57"/>
      <c r="F135" s="125">
        <f t="shared" si="16"/>
        <v>0</v>
      </c>
      <c r="G135" s="56"/>
      <c r="H135" s="57"/>
      <c r="I135" s="57"/>
      <c r="J135" s="125">
        <f t="shared" si="19"/>
        <v>0</v>
      </c>
      <c r="K135" s="56"/>
      <c r="L135" s="57"/>
      <c r="M135" s="126"/>
      <c r="N135" s="125">
        <f t="shared" si="17"/>
        <v>0</v>
      </c>
      <c r="O135" s="63"/>
      <c r="P135" s="127"/>
      <c r="Q135" s="60"/>
      <c r="R135" s="58"/>
      <c r="S135" s="56">
        <v>0</v>
      </c>
      <c r="T135" s="58">
        <v>0</v>
      </c>
      <c r="U135" s="63">
        <v>0</v>
      </c>
      <c r="V135" s="58">
        <v>0</v>
      </c>
      <c r="W135" s="127">
        <v>0</v>
      </c>
      <c r="X135" s="60">
        <v>0</v>
      </c>
      <c r="Y135" s="58">
        <v>0</v>
      </c>
      <c r="Z135" s="59">
        <v>0</v>
      </c>
      <c r="AA135" s="59">
        <v>0</v>
      </c>
      <c r="AB135" s="59">
        <v>0</v>
      </c>
      <c r="AC135" s="59">
        <v>0</v>
      </c>
      <c r="AD135" s="59"/>
      <c r="AE135" s="128"/>
      <c r="AF135" s="129"/>
      <c r="AG135" s="56"/>
      <c r="AH135" s="57"/>
      <c r="AI135" s="59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Q135" s="75"/>
      <c r="CA135" s="76"/>
      <c r="CB135" s="76"/>
      <c r="CC135" s="76"/>
      <c r="CD135" s="76"/>
      <c r="CE135" s="76"/>
      <c r="CF135" s="76"/>
      <c r="CG135" s="81"/>
      <c r="CH135" s="81"/>
      <c r="CI135" s="81"/>
      <c r="CJ135" s="81"/>
      <c r="CK135" s="81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</row>
    <row r="136" spans="1:108" s="9" customFormat="1" ht="10.5" x14ac:dyDescent="0.15">
      <c r="A136" s="470" t="s">
        <v>99</v>
      </c>
      <c r="B136" s="131">
        <f t="shared" ref="B136:V136" si="20">SUM(B76:B135)</f>
        <v>0</v>
      </c>
      <c r="C136" s="71">
        <f>SUM(C76:C135)</f>
        <v>0</v>
      </c>
      <c r="D136" s="67">
        <f>SUM(D76:D135)</f>
        <v>0</v>
      </c>
      <c r="E136" s="67">
        <f>SUM(E76:E135)</f>
        <v>0</v>
      </c>
      <c r="F136" s="131">
        <f t="shared" si="20"/>
        <v>0</v>
      </c>
      <c r="G136" s="71">
        <f t="shared" si="20"/>
        <v>0</v>
      </c>
      <c r="H136" s="67">
        <f t="shared" si="20"/>
        <v>0</v>
      </c>
      <c r="I136" s="67">
        <f t="shared" si="20"/>
        <v>0</v>
      </c>
      <c r="J136" s="131">
        <f t="shared" si="20"/>
        <v>1422</v>
      </c>
      <c r="K136" s="71">
        <f t="shared" si="20"/>
        <v>1151</v>
      </c>
      <c r="L136" s="67">
        <f t="shared" si="20"/>
        <v>271</v>
      </c>
      <c r="M136" s="67">
        <f t="shared" si="20"/>
        <v>0</v>
      </c>
      <c r="N136" s="131">
        <f>SUM(N76:N135)</f>
        <v>1540</v>
      </c>
      <c r="O136" s="66">
        <f t="shared" si="20"/>
        <v>324</v>
      </c>
      <c r="P136" s="69">
        <f t="shared" si="20"/>
        <v>1216</v>
      </c>
      <c r="Q136" s="71">
        <f t="shared" si="20"/>
        <v>45</v>
      </c>
      <c r="R136" s="132">
        <f>SUM(R76:R135)</f>
        <v>438</v>
      </c>
      <c r="S136" s="391">
        <f>SUM(S76:S135)</f>
        <v>128</v>
      </c>
      <c r="T136" s="392">
        <f>SUM(T76:T135)</f>
        <v>260</v>
      </c>
      <c r="U136" s="66">
        <f t="shared" si="20"/>
        <v>315</v>
      </c>
      <c r="V136" s="68">
        <f t="shared" si="20"/>
        <v>401</v>
      </c>
      <c r="W136" s="132">
        <f>SUM(W76:W135)</f>
        <v>3981</v>
      </c>
      <c r="X136" s="70">
        <f t="shared" ref="X136:AI136" si="21">SUM(X76:X135)</f>
        <v>4</v>
      </c>
      <c r="Y136" s="68">
        <f t="shared" si="21"/>
        <v>264</v>
      </c>
      <c r="Z136" s="132">
        <f t="shared" si="21"/>
        <v>0</v>
      </c>
      <c r="AA136" s="132">
        <f t="shared" si="21"/>
        <v>0</v>
      </c>
      <c r="AB136" s="132">
        <f t="shared" si="21"/>
        <v>902</v>
      </c>
      <c r="AC136" s="132">
        <f t="shared" si="21"/>
        <v>0</v>
      </c>
      <c r="AD136" s="135">
        <f t="shared" si="21"/>
        <v>0</v>
      </c>
      <c r="AE136" s="136">
        <f t="shared" si="21"/>
        <v>0</v>
      </c>
      <c r="AF136" s="137">
        <f t="shared" si="21"/>
        <v>0</v>
      </c>
      <c r="AG136" s="136">
        <f t="shared" si="21"/>
        <v>4</v>
      </c>
      <c r="AH136" s="138">
        <f t="shared" si="21"/>
        <v>10</v>
      </c>
      <c r="AI136" s="139">
        <f t="shared" si="21"/>
        <v>10</v>
      </c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Q136" s="75"/>
      <c r="CA136" s="76"/>
      <c r="CB136" s="76"/>
      <c r="CC136" s="76"/>
      <c r="CD136" s="76"/>
      <c r="CE136" s="76"/>
      <c r="CF136" s="76"/>
      <c r="CG136" s="81"/>
      <c r="CH136" s="81"/>
      <c r="CI136" s="81"/>
      <c r="CJ136" s="81"/>
      <c r="CK136" s="81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</row>
    <row r="137" spans="1:108" s="2" customFormat="1" x14ac:dyDescent="0.25">
      <c r="A137" s="140" t="s">
        <v>126</v>
      </c>
      <c r="B137" s="141"/>
      <c r="C137" s="141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X137" s="3"/>
      <c r="BY137" s="3"/>
      <c r="BZ137" s="3"/>
      <c r="CA137" s="4"/>
      <c r="CB137" s="4"/>
      <c r="CC137" s="4"/>
      <c r="CD137" s="4"/>
      <c r="CE137" s="4"/>
      <c r="CF137" s="4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4"/>
      <c r="CT137" s="4"/>
      <c r="CU137" s="4"/>
      <c r="CV137" s="4"/>
      <c r="CW137" s="4"/>
      <c r="CX137" s="4"/>
      <c r="CY137" s="4"/>
      <c r="CZ137" s="4"/>
      <c r="DA137" s="7"/>
      <c r="DB137" s="7"/>
      <c r="DC137" s="7"/>
      <c r="DD137" s="7"/>
    </row>
    <row r="138" spans="1:108" s="2" customFormat="1" ht="21" x14ac:dyDescent="0.25">
      <c r="A138" s="393" t="s">
        <v>127</v>
      </c>
      <c r="B138" s="366" t="s">
        <v>99</v>
      </c>
      <c r="C138" s="368" t="s">
        <v>13</v>
      </c>
      <c r="D138" s="459" t="s">
        <v>14</v>
      </c>
      <c r="E138" s="369" t="s">
        <v>15</v>
      </c>
      <c r="F138" s="369" t="s">
        <v>16</v>
      </c>
      <c r="G138" s="369" t="s">
        <v>17</v>
      </c>
      <c r="H138" s="370" t="s">
        <v>18</v>
      </c>
      <c r="I138" s="370" t="s">
        <v>19</v>
      </c>
      <c r="J138" s="370" t="s">
        <v>20</v>
      </c>
      <c r="K138" s="370" t="s">
        <v>21</v>
      </c>
      <c r="L138" s="370" t="s">
        <v>22</v>
      </c>
      <c r="M138" s="370" t="s">
        <v>23</v>
      </c>
      <c r="N138" s="370" t="s">
        <v>24</v>
      </c>
      <c r="O138" s="370" t="s">
        <v>25</v>
      </c>
      <c r="P138" s="370" t="s">
        <v>26</v>
      </c>
      <c r="Q138" s="370" t="s">
        <v>27</v>
      </c>
      <c r="R138" s="370" t="s">
        <v>28</v>
      </c>
      <c r="S138" s="394" t="s">
        <v>128</v>
      </c>
      <c r="T138" s="471" t="s">
        <v>129</v>
      </c>
      <c r="U138" s="471" t="s">
        <v>130</v>
      </c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X138" s="3"/>
      <c r="BY138" s="3"/>
      <c r="BZ138" s="3"/>
      <c r="CA138" s="4"/>
      <c r="CB138" s="4"/>
      <c r="CC138" s="4"/>
      <c r="CD138" s="4"/>
      <c r="CE138" s="4"/>
      <c r="CF138" s="4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4"/>
      <c r="CT138" s="4"/>
      <c r="CU138" s="4"/>
      <c r="CV138" s="4"/>
      <c r="CW138" s="4"/>
      <c r="CX138" s="4"/>
      <c r="CY138" s="4"/>
      <c r="CZ138" s="4"/>
      <c r="DA138" s="7"/>
      <c r="DB138" s="7"/>
      <c r="DC138" s="7"/>
      <c r="DD138" s="7"/>
    </row>
    <row r="139" spans="1:108" s="2" customFormat="1" x14ac:dyDescent="0.25">
      <c r="A139" s="395" t="s">
        <v>131</v>
      </c>
      <c r="B139" s="396">
        <f>SUM(C139:S139)</f>
        <v>0</v>
      </c>
      <c r="C139" s="373">
        <v>0</v>
      </c>
      <c r="D139" s="374"/>
      <c r="E139" s="374"/>
      <c r="F139" s="374"/>
      <c r="G139" s="374"/>
      <c r="H139" s="374"/>
      <c r="I139" s="374"/>
      <c r="J139" s="374"/>
      <c r="K139" s="374"/>
      <c r="L139" s="374"/>
      <c r="M139" s="374"/>
      <c r="N139" s="374"/>
      <c r="O139" s="374"/>
      <c r="P139" s="374"/>
      <c r="Q139" s="374"/>
      <c r="R139" s="374"/>
      <c r="S139" s="397"/>
      <c r="T139" s="398"/>
      <c r="U139" s="398"/>
      <c r="V139" s="235" t="str">
        <f>CA139&amp;CB139&amp;CC139&amp;CD139</f>
        <v/>
      </c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X139" s="3"/>
      <c r="BY139" s="3"/>
      <c r="BZ139" s="3"/>
      <c r="CA139" s="37" t="str">
        <f t="shared" ref="CA139:CA154" si="22">IF(DA139=1,"* No olvide digitar la columna Trans (Digite CEROS si no tiene). ","")</f>
        <v/>
      </c>
      <c r="CB139" s="37" t="str">
        <f>IF(DB139=1,"* El número de Atenciones de Personas Trans NO DEBE ser mayor que Total. ","")</f>
        <v/>
      </c>
      <c r="CC139" s="37" t="str">
        <f>IF(DC139=1,"* No olvide digitar la columna Trans (Digite CEROS si no tiene). ","")</f>
        <v/>
      </c>
      <c r="CD139" s="37" t="str">
        <f>IF(DD139=1,"* El número de Atenciones de Personas Trans NO DEBE ser mayor que Total. ","")</f>
        <v/>
      </c>
      <c r="CE139" s="4"/>
      <c r="CF139" s="4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4"/>
      <c r="CT139" s="4"/>
      <c r="CU139" s="4"/>
      <c r="CV139" s="4"/>
      <c r="CW139" s="4"/>
      <c r="CX139" s="4"/>
      <c r="CY139" s="4"/>
      <c r="CZ139" s="4"/>
      <c r="DA139" s="8">
        <f>IF(AND($B139&lt;&gt;0,T139=""),1,0)</f>
        <v>0</v>
      </c>
      <c r="DB139" s="8">
        <f>IF($B139&lt;T139,1,0)</f>
        <v>0</v>
      </c>
      <c r="DC139" s="8">
        <f>IF(AND($B139&lt;&gt;0,U139=""),1,0)</f>
        <v>0</v>
      </c>
      <c r="DD139" s="8">
        <f>IF($B139&lt;U139,1,0)</f>
        <v>0</v>
      </c>
    </row>
    <row r="140" spans="1:108" s="2" customFormat="1" x14ac:dyDescent="0.25">
      <c r="A140" s="149" t="s">
        <v>132</v>
      </c>
      <c r="B140" s="150">
        <f t="shared" ref="B140:B152" si="23">SUM(C140:S140)</f>
        <v>204</v>
      </c>
      <c r="C140" s="39">
        <v>9</v>
      </c>
      <c r="D140" s="40">
        <v>16</v>
      </c>
      <c r="E140" s="40">
        <v>31</v>
      </c>
      <c r="F140" s="40">
        <v>10</v>
      </c>
      <c r="G140" s="40">
        <v>5</v>
      </c>
      <c r="H140" s="40">
        <v>5</v>
      </c>
      <c r="I140" s="40">
        <v>4</v>
      </c>
      <c r="J140" s="40">
        <v>6</v>
      </c>
      <c r="K140" s="40">
        <v>3</v>
      </c>
      <c r="L140" s="40">
        <v>8</v>
      </c>
      <c r="M140" s="40">
        <v>10</v>
      </c>
      <c r="N140" s="40">
        <v>14</v>
      </c>
      <c r="O140" s="40">
        <v>31</v>
      </c>
      <c r="P140" s="40">
        <v>14</v>
      </c>
      <c r="Q140" s="40">
        <v>16</v>
      </c>
      <c r="R140" s="40">
        <v>17</v>
      </c>
      <c r="S140" s="151">
        <v>5</v>
      </c>
      <c r="T140" s="41">
        <v>0</v>
      </c>
      <c r="U140" s="41">
        <v>0</v>
      </c>
      <c r="V140" s="235" t="str">
        <f t="shared" ref="V140:V154" si="24">CA140&amp;CB140&amp;CC140&amp;CD140</f>
        <v/>
      </c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X140" s="3"/>
      <c r="BY140" s="3"/>
      <c r="BZ140" s="3"/>
      <c r="CA140" s="37" t="str">
        <f t="shared" si="22"/>
        <v/>
      </c>
      <c r="CB140" s="37" t="str">
        <f t="shared" ref="CB140:CB154" si="25">IF(DB140=1,"* El número de Atenciones de Personas Trans NO DEBE ser mayor que Total. ","")</f>
        <v/>
      </c>
      <c r="CC140" s="37" t="str">
        <f t="shared" ref="CC140:CC154" si="26">IF(DC140=1,"* No olvide digitar la columna Trans (Digite CEROS si no tiene). ","")</f>
        <v/>
      </c>
      <c r="CD140" s="37" t="str">
        <f t="shared" ref="CD140:CD154" si="27">IF(DD140=1,"* El número de Atenciones de Personas Trans NO DEBE ser mayor que Total. ","")</f>
        <v/>
      </c>
      <c r="CE140" s="4"/>
      <c r="CF140" s="4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4"/>
      <c r="CT140" s="4"/>
      <c r="CU140" s="4"/>
      <c r="CV140" s="4"/>
      <c r="CW140" s="4"/>
      <c r="CX140" s="4"/>
      <c r="CY140" s="4"/>
      <c r="CZ140" s="4"/>
      <c r="DA140" s="8">
        <f t="shared" ref="DA140:DA154" si="28">IF(AND($B140&lt;&gt;0,T140=""),1,0)</f>
        <v>0</v>
      </c>
      <c r="DB140" s="8">
        <f t="shared" ref="DB140:DB154" si="29">IF($B140&lt;T140,1,0)</f>
        <v>0</v>
      </c>
      <c r="DC140" s="8">
        <f t="shared" ref="DC140:DC154" si="30">IF(AND($B140&lt;&gt;0,U140=""),1,0)</f>
        <v>0</v>
      </c>
      <c r="DD140" s="8">
        <f t="shared" ref="DD140:DD154" si="31">IF($B140&lt;U140,1,0)</f>
        <v>0</v>
      </c>
    </row>
    <row r="141" spans="1:108" s="2" customFormat="1" x14ac:dyDescent="0.25">
      <c r="A141" s="149" t="s">
        <v>133</v>
      </c>
      <c r="B141" s="150">
        <f t="shared" si="23"/>
        <v>248</v>
      </c>
      <c r="C141" s="39">
        <v>0</v>
      </c>
      <c r="D141" s="40">
        <v>0</v>
      </c>
      <c r="E141" s="40">
        <v>0</v>
      </c>
      <c r="F141" s="40">
        <v>4</v>
      </c>
      <c r="G141" s="40">
        <v>3</v>
      </c>
      <c r="H141" s="40">
        <v>5</v>
      </c>
      <c r="I141" s="40">
        <v>12</v>
      </c>
      <c r="J141" s="40">
        <v>14</v>
      </c>
      <c r="K141" s="40">
        <v>17</v>
      </c>
      <c r="L141" s="40">
        <v>22</v>
      </c>
      <c r="M141" s="40">
        <v>28</v>
      </c>
      <c r="N141" s="40">
        <v>39</v>
      </c>
      <c r="O141" s="40">
        <v>27</v>
      </c>
      <c r="P141" s="40">
        <v>19</v>
      </c>
      <c r="Q141" s="40">
        <v>38</v>
      </c>
      <c r="R141" s="40">
        <v>12</v>
      </c>
      <c r="S141" s="151">
        <v>8</v>
      </c>
      <c r="T141" s="41">
        <v>0</v>
      </c>
      <c r="U141" s="41">
        <v>0</v>
      </c>
      <c r="V141" s="235" t="str">
        <f t="shared" si="24"/>
        <v/>
      </c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X141" s="3"/>
      <c r="BY141" s="3"/>
      <c r="BZ141" s="3"/>
      <c r="CA141" s="37" t="str">
        <f t="shared" si="22"/>
        <v/>
      </c>
      <c r="CB141" s="37" t="str">
        <f t="shared" si="25"/>
        <v/>
      </c>
      <c r="CC141" s="37" t="str">
        <f t="shared" si="26"/>
        <v/>
      </c>
      <c r="CD141" s="37" t="str">
        <f t="shared" si="27"/>
        <v/>
      </c>
      <c r="CE141" s="4"/>
      <c r="CF141" s="4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4"/>
      <c r="CT141" s="4"/>
      <c r="CU141" s="4"/>
      <c r="CV141" s="4"/>
      <c r="CW141" s="4"/>
      <c r="CX141" s="4"/>
      <c r="CY141" s="4"/>
      <c r="CZ141" s="4"/>
      <c r="DA141" s="8">
        <f t="shared" si="28"/>
        <v>0</v>
      </c>
      <c r="DB141" s="8">
        <f t="shared" si="29"/>
        <v>0</v>
      </c>
      <c r="DC141" s="8">
        <f t="shared" si="30"/>
        <v>0</v>
      </c>
      <c r="DD141" s="8">
        <f t="shared" si="31"/>
        <v>0</v>
      </c>
    </row>
    <row r="142" spans="1:108" s="2" customFormat="1" x14ac:dyDescent="0.25">
      <c r="A142" s="149" t="s">
        <v>134</v>
      </c>
      <c r="B142" s="150">
        <f t="shared" si="23"/>
        <v>155</v>
      </c>
      <c r="C142" s="39">
        <v>0</v>
      </c>
      <c r="D142" s="40">
        <v>0</v>
      </c>
      <c r="E142" s="40">
        <v>0</v>
      </c>
      <c r="F142" s="40">
        <v>3</v>
      </c>
      <c r="G142" s="40">
        <v>27</v>
      </c>
      <c r="H142" s="40">
        <v>46</v>
      </c>
      <c r="I142" s="40">
        <v>49</v>
      </c>
      <c r="J142" s="40">
        <v>21</v>
      </c>
      <c r="K142" s="40">
        <v>9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151">
        <v>0</v>
      </c>
      <c r="T142" s="41">
        <v>0</v>
      </c>
      <c r="U142" s="41">
        <v>0</v>
      </c>
      <c r="V142" s="235" t="str">
        <f t="shared" si="24"/>
        <v/>
      </c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X142" s="3"/>
      <c r="BY142" s="3"/>
      <c r="BZ142" s="3"/>
      <c r="CA142" s="37" t="str">
        <f t="shared" si="22"/>
        <v/>
      </c>
      <c r="CB142" s="37" t="str">
        <f t="shared" si="25"/>
        <v/>
      </c>
      <c r="CC142" s="37" t="str">
        <f t="shared" si="26"/>
        <v/>
      </c>
      <c r="CD142" s="37" t="str">
        <f t="shared" si="27"/>
        <v/>
      </c>
      <c r="CE142" s="4"/>
      <c r="CF142" s="4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4"/>
      <c r="CT142" s="4"/>
      <c r="CU142" s="4"/>
      <c r="CV142" s="4"/>
      <c r="CW142" s="4"/>
      <c r="CX142" s="4"/>
      <c r="CY142" s="4"/>
      <c r="CZ142" s="4"/>
      <c r="DA142" s="8">
        <f t="shared" si="28"/>
        <v>0</v>
      </c>
      <c r="DB142" s="8">
        <f t="shared" si="29"/>
        <v>0</v>
      </c>
      <c r="DC142" s="8">
        <f t="shared" si="30"/>
        <v>0</v>
      </c>
      <c r="DD142" s="8">
        <f t="shared" si="31"/>
        <v>0</v>
      </c>
    </row>
    <row r="143" spans="1:108" s="2" customFormat="1" x14ac:dyDescent="0.25">
      <c r="A143" s="149" t="s">
        <v>135</v>
      </c>
      <c r="B143" s="150">
        <f t="shared" si="23"/>
        <v>0</v>
      </c>
      <c r="C143" s="39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151"/>
      <c r="T143" s="41">
        <v>0</v>
      </c>
      <c r="U143" s="41">
        <v>0</v>
      </c>
      <c r="V143" s="235" t="str">
        <f t="shared" si="24"/>
        <v/>
      </c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X143" s="3"/>
      <c r="BY143" s="3"/>
      <c r="BZ143" s="3"/>
      <c r="CA143" s="37" t="str">
        <f t="shared" si="22"/>
        <v/>
      </c>
      <c r="CB143" s="37" t="str">
        <f t="shared" si="25"/>
        <v/>
      </c>
      <c r="CC143" s="37" t="str">
        <f t="shared" si="26"/>
        <v/>
      </c>
      <c r="CD143" s="37" t="str">
        <f t="shared" si="27"/>
        <v/>
      </c>
      <c r="CE143" s="4"/>
      <c r="CF143" s="4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4"/>
      <c r="CT143" s="4"/>
      <c r="CU143" s="4"/>
      <c r="CV143" s="4"/>
      <c r="CW143" s="4"/>
      <c r="CX143" s="4"/>
      <c r="CY143" s="4"/>
      <c r="CZ143" s="4"/>
      <c r="DA143" s="8">
        <f t="shared" si="28"/>
        <v>0</v>
      </c>
      <c r="DB143" s="8">
        <f t="shared" si="29"/>
        <v>0</v>
      </c>
      <c r="DC143" s="8">
        <f t="shared" si="30"/>
        <v>0</v>
      </c>
      <c r="DD143" s="8">
        <f t="shared" si="31"/>
        <v>0</v>
      </c>
    </row>
    <row r="144" spans="1:108" s="2" customFormat="1" x14ac:dyDescent="0.25">
      <c r="A144" s="149" t="s">
        <v>136</v>
      </c>
      <c r="B144" s="150">
        <f t="shared" si="23"/>
        <v>265</v>
      </c>
      <c r="C144" s="39">
        <v>0</v>
      </c>
      <c r="D144" s="40">
        <v>0</v>
      </c>
      <c r="E144" s="40">
        <v>0</v>
      </c>
      <c r="F144" s="40">
        <v>0</v>
      </c>
      <c r="G144" s="40">
        <v>0</v>
      </c>
      <c r="H144" s="40">
        <v>0</v>
      </c>
      <c r="I144" s="40">
        <v>1</v>
      </c>
      <c r="J144" s="40">
        <v>1</v>
      </c>
      <c r="K144" s="40">
        <v>6</v>
      </c>
      <c r="L144" s="40">
        <v>3</v>
      </c>
      <c r="M144" s="40">
        <v>15</v>
      </c>
      <c r="N144" s="40">
        <v>28</v>
      </c>
      <c r="O144" s="40">
        <v>29</v>
      </c>
      <c r="P144" s="40">
        <v>44</v>
      </c>
      <c r="Q144" s="40">
        <v>44</v>
      </c>
      <c r="R144" s="40">
        <v>44</v>
      </c>
      <c r="S144" s="151">
        <v>50</v>
      </c>
      <c r="T144" s="41">
        <v>0</v>
      </c>
      <c r="U144" s="41">
        <v>0</v>
      </c>
      <c r="V144" s="235" t="str">
        <f t="shared" si="24"/>
        <v/>
      </c>
      <c r="BX144" s="3"/>
      <c r="BY144" s="3"/>
      <c r="BZ144" s="3"/>
      <c r="CA144" s="37" t="str">
        <f t="shared" si="22"/>
        <v/>
      </c>
      <c r="CB144" s="37" t="str">
        <f t="shared" si="25"/>
        <v/>
      </c>
      <c r="CC144" s="37" t="str">
        <f t="shared" si="26"/>
        <v/>
      </c>
      <c r="CD144" s="37" t="str">
        <f t="shared" si="27"/>
        <v/>
      </c>
      <c r="CE144" s="4"/>
      <c r="CF144" s="4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4"/>
      <c r="CT144" s="4"/>
      <c r="CU144" s="4"/>
      <c r="CV144" s="4"/>
      <c r="CW144" s="4"/>
      <c r="CX144" s="4"/>
      <c r="CY144" s="4"/>
      <c r="CZ144" s="4"/>
      <c r="DA144" s="8">
        <f t="shared" si="28"/>
        <v>0</v>
      </c>
      <c r="DB144" s="8">
        <f t="shared" si="29"/>
        <v>0</v>
      </c>
      <c r="DC144" s="8">
        <f t="shared" si="30"/>
        <v>0</v>
      </c>
      <c r="DD144" s="8">
        <f t="shared" si="31"/>
        <v>0</v>
      </c>
    </row>
    <row r="145" spans="1:108" s="2" customFormat="1" x14ac:dyDescent="0.25">
      <c r="A145" s="149" t="s">
        <v>137</v>
      </c>
      <c r="B145" s="150">
        <f t="shared" si="23"/>
        <v>122</v>
      </c>
      <c r="C145" s="39">
        <v>0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0">
        <v>0</v>
      </c>
      <c r="J145" s="40">
        <v>1</v>
      </c>
      <c r="K145" s="40">
        <v>6</v>
      </c>
      <c r="L145" s="40">
        <v>4</v>
      </c>
      <c r="M145" s="40">
        <v>8</v>
      </c>
      <c r="N145" s="40">
        <v>8</v>
      </c>
      <c r="O145" s="40">
        <v>16</v>
      </c>
      <c r="P145" s="40">
        <v>14</v>
      </c>
      <c r="Q145" s="40">
        <v>20</v>
      </c>
      <c r="R145" s="40">
        <v>20</v>
      </c>
      <c r="S145" s="151">
        <v>25</v>
      </c>
      <c r="T145" s="41">
        <v>0</v>
      </c>
      <c r="U145" s="41">
        <v>0</v>
      </c>
      <c r="V145" s="235" t="str">
        <f t="shared" si="24"/>
        <v/>
      </c>
      <c r="BX145" s="3"/>
      <c r="BY145" s="3"/>
      <c r="BZ145" s="3"/>
      <c r="CA145" s="37" t="str">
        <f t="shared" si="22"/>
        <v/>
      </c>
      <c r="CB145" s="37" t="str">
        <f t="shared" si="25"/>
        <v/>
      </c>
      <c r="CC145" s="37" t="str">
        <f t="shared" si="26"/>
        <v/>
      </c>
      <c r="CD145" s="37" t="str">
        <f t="shared" si="27"/>
        <v/>
      </c>
      <c r="CE145" s="4"/>
      <c r="CF145" s="4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4"/>
      <c r="CT145" s="4"/>
      <c r="CU145" s="4"/>
      <c r="CV145" s="4"/>
      <c r="CW145" s="4"/>
      <c r="CX145" s="4"/>
      <c r="CY145" s="4"/>
      <c r="CZ145" s="4"/>
      <c r="DA145" s="8">
        <f t="shared" si="28"/>
        <v>0</v>
      </c>
      <c r="DB145" s="8">
        <f t="shared" si="29"/>
        <v>0</v>
      </c>
      <c r="DC145" s="8">
        <f t="shared" si="30"/>
        <v>0</v>
      </c>
      <c r="DD145" s="8">
        <f t="shared" si="31"/>
        <v>0</v>
      </c>
    </row>
    <row r="146" spans="1:108" s="2" customFormat="1" x14ac:dyDescent="0.25">
      <c r="A146" s="149" t="s">
        <v>138</v>
      </c>
      <c r="B146" s="150">
        <f t="shared" si="23"/>
        <v>0</v>
      </c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51"/>
      <c r="T146" s="41">
        <v>0</v>
      </c>
      <c r="U146" s="41">
        <v>0</v>
      </c>
      <c r="V146" s="235" t="str">
        <f t="shared" si="24"/>
        <v/>
      </c>
      <c r="BX146" s="3"/>
      <c r="BY146" s="3"/>
      <c r="BZ146" s="3"/>
      <c r="CA146" s="37" t="str">
        <f t="shared" si="22"/>
        <v/>
      </c>
      <c r="CB146" s="37" t="str">
        <f t="shared" si="25"/>
        <v/>
      </c>
      <c r="CC146" s="37" t="str">
        <f t="shared" si="26"/>
        <v/>
      </c>
      <c r="CD146" s="37" t="str">
        <f t="shared" si="27"/>
        <v/>
      </c>
      <c r="CE146" s="4"/>
      <c r="CF146" s="4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4"/>
      <c r="CT146" s="4"/>
      <c r="CU146" s="4"/>
      <c r="CV146" s="4"/>
      <c r="CW146" s="4"/>
      <c r="CX146" s="4"/>
      <c r="CY146" s="4"/>
      <c r="CZ146" s="4"/>
      <c r="DA146" s="8">
        <f t="shared" si="28"/>
        <v>0</v>
      </c>
      <c r="DB146" s="8">
        <f t="shared" si="29"/>
        <v>0</v>
      </c>
      <c r="DC146" s="8">
        <f t="shared" si="30"/>
        <v>0</v>
      </c>
      <c r="DD146" s="8">
        <f t="shared" si="31"/>
        <v>0</v>
      </c>
    </row>
    <row r="147" spans="1:108" s="2" customFormat="1" x14ac:dyDescent="0.25">
      <c r="A147" s="149" t="s">
        <v>139</v>
      </c>
      <c r="B147" s="150">
        <f t="shared" si="23"/>
        <v>225</v>
      </c>
      <c r="C147" s="39">
        <v>0</v>
      </c>
      <c r="D147" s="40">
        <v>0</v>
      </c>
      <c r="E147" s="40">
        <v>0</v>
      </c>
      <c r="F147" s="40">
        <v>1</v>
      </c>
      <c r="G147" s="40">
        <v>5</v>
      </c>
      <c r="H147" s="40">
        <v>23</v>
      </c>
      <c r="I147" s="40">
        <v>42</v>
      </c>
      <c r="J147" s="40">
        <v>31</v>
      </c>
      <c r="K147" s="40">
        <v>40</v>
      </c>
      <c r="L147" s="40">
        <v>23</v>
      </c>
      <c r="M147" s="40">
        <v>17</v>
      </c>
      <c r="N147" s="40">
        <v>16</v>
      </c>
      <c r="O147" s="40">
        <v>10</v>
      </c>
      <c r="P147" s="40">
        <v>10</v>
      </c>
      <c r="Q147" s="40">
        <v>5</v>
      </c>
      <c r="R147" s="40">
        <v>1</v>
      </c>
      <c r="S147" s="151">
        <v>1</v>
      </c>
      <c r="T147" s="41">
        <v>0</v>
      </c>
      <c r="U147" s="41">
        <v>0</v>
      </c>
      <c r="V147" s="235" t="str">
        <f t="shared" si="24"/>
        <v/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BX147" s="3"/>
      <c r="BY147" s="3"/>
      <c r="BZ147" s="3"/>
      <c r="CA147" s="37" t="str">
        <f t="shared" si="22"/>
        <v/>
      </c>
      <c r="CB147" s="37" t="str">
        <f t="shared" si="25"/>
        <v/>
      </c>
      <c r="CC147" s="37" t="str">
        <f t="shared" si="26"/>
        <v/>
      </c>
      <c r="CD147" s="37" t="str">
        <f t="shared" si="27"/>
        <v/>
      </c>
      <c r="CE147" s="4"/>
      <c r="CF147" s="4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4"/>
      <c r="CT147" s="4"/>
      <c r="CU147" s="4"/>
      <c r="CV147" s="4"/>
      <c r="CW147" s="4"/>
      <c r="CX147" s="4"/>
      <c r="CY147" s="4"/>
      <c r="CZ147" s="4"/>
      <c r="DA147" s="8">
        <f t="shared" si="28"/>
        <v>0</v>
      </c>
      <c r="DB147" s="8">
        <f t="shared" si="29"/>
        <v>0</v>
      </c>
      <c r="DC147" s="8">
        <f t="shared" si="30"/>
        <v>0</v>
      </c>
      <c r="DD147" s="8">
        <f t="shared" si="31"/>
        <v>0</v>
      </c>
    </row>
    <row r="148" spans="1:108" s="2" customFormat="1" x14ac:dyDescent="0.25">
      <c r="A148" s="149" t="s">
        <v>140</v>
      </c>
      <c r="B148" s="150">
        <f t="shared" si="23"/>
        <v>0</v>
      </c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151"/>
      <c r="T148" s="41">
        <v>0</v>
      </c>
      <c r="U148" s="41">
        <v>0</v>
      </c>
      <c r="V148" s="235" t="str">
        <f t="shared" si="24"/>
        <v/>
      </c>
      <c r="BX148" s="3"/>
      <c r="BY148" s="3"/>
      <c r="BZ148" s="3"/>
      <c r="CA148" s="37" t="str">
        <f t="shared" si="22"/>
        <v/>
      </c>
      <c r="CB148" s="37" t="str">
        <f t="shared" si="25"/>
        <v/>
      </c>
      <c r="CC148" s="37" t="str">
        <f t="shared" si="26"/>
        <v/>
      </c>
      <c r="CD148" s="37" t="str">
        <f t="shared" si="27"/>
        <v/>
      </c>
      <c r="CE148" s="4"/>
      <c r="CF148" s="4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4"/>
      <c r="CT148" s="4"/>
      <c r="CU148" s="4"/>
      <c r="CV148" s="4"/>
      <c r="CW148" s="4"/>
      <c r="CX148" s="4"/>
      <c r="CY148" s="4"/>
      <c r="CZ148" s="4"/>
      <c r="DA148" s="8">
        <f t="shared" si="28"/>
        <v>0</v>
      </c>
      <c r="DB148" s="8">
        <f t="shared" si="29"/>
        <v>0</v>
      </c>
      <c r="DC148" s="8">
        <f t="shared" si="30"/>
        <v>0</v>
      </c>
      <c r="DD148" s="8">
        <f t="shared" si="31"/>
        <v>0</v>
      </c>
    </row>
    <row r="149" spans="1:108" s="2" customFormat="1" x14ac:dyDescent="0.25">
      <c r="A149" s="149" t="s">
        <v>141</v>
      </c>
      <c r="B149" s="150">
        <f t="shared" si="23"/>
        <v>104</v>
      </c>
      <c r="C149" s="39">
        <v>0</v>
      </c>
      <c r="D149" s="40">
        <v>2</v>
      </c>
      <c r="E149" s="40">
        <v>26</v>
      </c>
      <c r="F149" s="40">
        <v>42</v>
      </c>
      <c r="G149" s="40">
        <v>32</v>
      </c>
      <c r="H149" s="40">
        <v>2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151">
        <v>0</v>
      </c>
      <c r="T149" s="41">
        <v>0</v>
      </c>
      <c r="U149" s="41">
        <v>0</v>
      </c>
      <c r="V149" s="235" t="str">
        <f t="shared" si="24"/>
        <v/>
      </c>
      <c r="BX149" s="3"/>
      <c r="BY149" s="3"/>
      <c r="BZ149" s="3"/>
      <c r="CA149" s="37" t="str">
        <f t="shared" si="22"/>
        <v/>
      </c>
      <c r="CB149" s="37" t="str">
        <f t="shared" si="25"/>
        <v/>
      </c>
      <c r="CC149" s="37" t="str">
        <f t="shared" si="26"/>
        <v/>
      </c>
      <c r="CD149" s="37" t="str">
        <f t="shared" si="27"/>
        <v/>
      </c>
      <c r="CE149" s="4"/>
      <c r="CF149" s="4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4"/>
      <c r="CT149" s="4"/>
      <c r="CU149" s="4"/>
      <c r="CV149" s="4"/>
      <c r="CW149" s="4"/>
      <c r="CX149" s="4"/>
      <c r="CY149" s="4"/>
      <c r="CZ149" s="4"/>
      <c r="DA149" s="8">
        <f t="shared" si="28"/>
        <v>0</v>
      </c>
      <c r="DB149" s="8">
        <f t="shared" si="29"/>
        <v>0</v>
      </c>
      <c r="DC149" s="8">
        <f t="shared" si="30"/>
        <v>0</v>
      </c>
      <c r="DD149" s="8">
        <f t="shared" si="31"/>
        <v>0</v>
      </c>
    </row>
    <row r="150" spans="1:108" s="2" customFormat="1" x14ac:dyDescent="0.25">
      <c r="A150" s="149" t="s">
        <v>142</v>
      </c>
      <c r="B150" s="150">
        <f t="shared" si="23"/>
        <v>55</v>
      </c>
      <c r="C150" s="39">
        <v>43</v>
      </c>
      <c r="D150" s="40">
        <v>8</v>
      </c>
      <c r="E150" s="40">
        <v>4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/>
      <c r="P150" s="40"/>
      <c r="Q150" s="40"/>
      <c r="R150" s="40"/>
      <c r="S150" s="151"/>
      <c r="T150" s="41">
        <v>0</v>
      </c>
      <c r="U150" s="41">
        <v>0</v>
      </c>
      <c r="V150" s="235" t="str">
        <f t="shared" si="24"/>
        <v/>
      </c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X150" s="3"/>
      <c r="BY150" s="3"/>
      <c r="BZ150" s="3"/>
      <c r="CA150" s="37" t="str">
        <f t="shared" si="22"/>
        <v/>
      </c>
      <c r="CB150" s="37" t="str">
        <f t="shared" si="25"/>
        <v/>
      </c>
      <c r="CC150" s="37" t="str">
        <f t="shared" si="26"/>
        <v/>
      </c>
      <c r="CD150" s="37" t="str">
        <f t="shared" si="27"/>
        <v/>
      </c>
      <c r="CE150" s="4"/>
      <c r="CF150" s="4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4"/>
      <c r="CT150" s="4"/>
      <c r="CU150" s="4"/>
      <c r="CV150" s="4"/>
      <c r="CW150" s="4"/>
      <c r="CX150" s="4"/>
      <c r="CY150" s="4"/>
      <c r="CZ150" s="4"/>
      <c r="DA150" s="8">
        <f t="shared" si="28"/>
        <v>0</v>
      </c>
      <c r="DB150" s="8">
        <f t="shared" si="29"/>
        <v>0</v>
      </c>
      <c r="DC150" s="8">
        <f t="shared" si="30"/>
        <v>0</v>
      </c>
      <c r="DD150" s="8">
        <f t="shared" si="31"/>
        <v>0</v>
      </c>
    </row>
    <row r="151" spans="1:108" s="2" customFormat="1" x14ac:dyDescent="0.25">
      <c r="A151" s="149" t="s">
        <v>143</v>
      </c>
      <c r="B151" s="150">
        <f t="shared" si="23"/>
        <v>28</v>
      </c>
      <c r="C151" s="39">
        <v>0</v>
      </c>
      <c r="D151" s="40">
        <v>0</v>
      </c>
      <c r="E151" s="40">
        <v>0</v>
      </c>
      <c r="F151" s="40">
        <v>0</v>
      </c>
      <c r="G151" s="40">
        <v>5</v>
      </c>
      <c r="H151" s="40">
        <v>4</v>
      </c>
      <c r="I151" s="40">
        <v>6</v>
      </c>
      <c r="J151" s="40">
        <v>6</v>
      </c>
      <c r="K151" s="40">
        <v>1</v>
      </c>
      <c r="L151" s="40">
        <v>3</v>
      </c>
      <c r="M151" s="40">
        <v>2</v>
      </c>
      <c r="N151" s="40">
        <v>1</v>
      </c>
      <c r="O151" s="40">
        <v>0</v>
      </c>
      <c r="P151" s="40">
        <v>0</v>
      </c>
      <c r="Q151" s="40"/>
      <c r="R151" s="40"/>
      <c r="S151" s="151"/>
      <c r="T151" s="41">
        <v>0</v>
      </c>
      <c r="U151" s="41">
        <v>0</v>
      </c>
      <c r="V151" s="235" t="str">
        <f t="shared" si="24"/>
        <v/>
      </c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X151" s="3"/>
      <c r="BY151" s="3"/>
      <c r="BZ151" s="3"/>
      <c r="CA151" s="37" t="str">
        <f t="shared" si="22"/>
        <v/>
      </c>
      <c r="CB151" s="37" t="str">
        <f t="shared" si="25"/>
        <v/>
      </c>
      <c r="CC151" s="37" t="str">
        <f t="shared" si="26"/>
        <v/>
      </c>
      <c r="CD151" s="37" t="str">
        <f t="shared" si="27"/>
        <v/>
      </c>
      <c r="CE151" s="4"/>
      <c r="CF151" s="4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4"/>
      <c r="CT151" s="4"/>
      <c r="CU151" s="4"/>
      <c r="CV151" s="4"/>
      <c r="CW151" s="4"/>
      <c r="CX151" s="4"/>
      <c r="CY151" s="4"/>
      <c r="CZ151" s="4"/>
      <c r="DA151" s="8">
        <f t="shared" si="28"/>
        <v>0</v>
      </c>
      <c r="DB151" s="8">
        <f t="shared" si="29"/>
        <v>0</v>
      </c>
      <c r="DC151" s="8">
        <f t="shared" si="30"/>
        <v>0</v>
      </c>
      <c r="DD151" s="8">
        <f t="shared" si="31"/>
        <v>0</v>
      </c>
    </row>
    <row r="152" spans="1:108" s="2" customFormat="1" x14ac:dyDescent="0.25">
      <c r="A152" s="149" t="s">
        <v>144</v>
      </c>
      <c r="B152" s="150">
        <f t="shared" si="23"/>
        <v>26</v>
      </c>
      <c r="C152" s="39">
        <v>0</v>
      </c>
      <c r="D152" s="40">
        <v>0</v>
      </c>
      <c r="E152" s="40">
        <v>0</v>
      </c>
      <c r="F152" s="40">
        <v>0</v>
      </c>
      <c r="G152" s="40">
        <v>2</v>
      </c>
      <c r="H152" s="40">
        <v>0</v>
      </c>
      <c r="I152" s="40">
        <v>3</v>
      </c>
      <c r="J152" s="40">
        <v>5</v>
      </c>
      <c r="K152" s="40">
        <v>4</v>
      </c>
      <c r="L152" s="40">
        <v>3</v>
      </c>
      <c r="M152" s="40">
        <v>3</v>
      </c>
      <c r="N152" s="40">
        <v>4</v>
      </c>
      <c r="O152" s="40">
        <v>1</v>
      </c>
      <c r="P152" s="40">
        <v>0</v>
      </c>
      <c r="Q152" s="40">
        <v>1</v>
      </c>
      <c r="R152" s="40">
        <v>0</v>
      </c>
      <c r="S152" s="151">
        <v>0</v>
      </c>
      <c r="T152" s="41">
        <v>0</v>
      </c>
      <c r="U152" s="41">
        <v>0</v>
      </c>
      <c r="V152" s="235" t="str">
        <f t="shared" si="24"/>
        <v/>
      </c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X152" s="3"/>
      <c r="BY152" s="3"/>
      <c r="BZ152" s="3"/>
      <c r="CA152" s="37" t="str">
        <f t="shared" si="22"/>
        <v/>
      </c>
      <c r="CB152" s="37" t="str">
        <f t="shared" si="25"/>
        <v/>
      </c>
      <c r="CC152" s="37" t="str">
        <f t="shared" si="26"/>
        <v/>
      </c>
      <c r="CD152" s="37" t="str">
        <f t="shared" si="27"/>
        <v/>
      </c>
      <c r="CE152" s="4"/>
      <c r="CF152" s="4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4"/>
      <c r="CT152" s="4"/>
      <c r="CU152" s="4"/>
      <c r="CV152" s="4"/>
      <c r="CW152" s="4"/>
      <c r="CX152" s="4"/>
      <c r="CY152" s="4"/>
      <c r="CZ152" s="4"/>
      <c r="DA152" s="8">
        <f t="shared" si="28"/>
        <v>0</v>
      </c>
      <c r="DB152" s="8">
        <f t="shared" si="29"/>
        <v>0</v>
      </c>
      <c r="DC152" s="8">
        <f t="shared" si="30"/>
        <v>0</v>
      </c>
      <c r="DD152" s="8">
        <f t="shared" si="31"/>
        <v>0</v>
      </c>
    </row>
    <row r="153" spans="1:108" s="2" customFormat="1" x14ac:dyDescent="0.25">
      <c r="A153" s="149" t="s">
        <v>145</v>
      </c>
      <c r="B153" s="152">
        <f>SUM(C153:S153)</f>
        <v>296</v>
      </c>
      <c r="C153" s="39">
        <v>0</v>
      </c>
      <c r="D153" s="40">
        <v>0</v>
      </c>
      <c r="E153" s="40">
        <v>0</v>
      </c>
      <c r="F153" s="40">
        <v>1</v>
      </c>
      <c r="G153" s="40">
        <v>14</v>
      </c>
      <c r="H153" s="40">
        <v>34</v>
      </c>
      <c r="I153" s="40">
        <v>45</v>
      </c>
      <c r="J153" s="40">
        <v>36</v>
      </c>
      <c r="K153" s="40">
        <v>41</v>
      </c>
      <c r="L153" s="40">
        <v>30</v>
      </c>
      <c r="M153" s="40">
        <v>16</v>
      </c>
      <c r="N153" s="40">
        <v>29</v>
      </c>
      <c r="O153" s="40">
        <v>35</v>
      </c>
      <c r="P153" s="40">
        <v>11</v>
      </c>
      <c r="Q153" s="40">
        <v>1</v>
      </c>
      <c r="R153" s="40">
        <v>3</v>
      </c>
      <c r="S153" s="151">
        <v>0</v>
      </c>
      <c r="T153" s="41">
        <v>0</v>
      </c>
      <c r="U153" s="41">
        <v>0</v>
      </c>
      <c r="V153" s="235" t="str">
        <f t="shared" si="24"/>
        <v/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X153" s="3"/>
      <c r="BY153" s="3"/>
      <c r="BZ153" s="3"/>
      <c r="CA153" s="37" t="str">
        <f t="shared" si="22"/>
        <v/>
      </c>
      <c r="CB153" s="37" t="str">
        <f t="shared" si="25"/>
        <v/>
      </c>
      <c r="CC153" s="37" t="str">
        <f t="shared" si="26"/>
        <v/>
      </c>
      <c r="CD153" s="37" t="str">
        <f t="shared" si="27"/>
        <v/>
      </c>
      <c r="CE153" s="4"/>
      <c r="CF153" s="4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4"/>
      <c r="CT153" s="4"/>
      <c r="CU153" s="4"/>
      <c r="CV153" s="4"/>
      <c r="CW153" s="4"/>
      <c r="CX153" s="4"/>
      <c r="CY153" s="4"/>
      <c r="CZ153" s="4"/>
      <c r="DA153" s="8">
        <f t="shared" si="28"/>
        <v>0</v>
      </c>
      <c r="DB153" s="8">
        <f t="shared" si="29"/>
        <v>0</v>
      </c>
      <c r="DC153" s="8">
        <f t="shared" si="30"/>
        <v>0</v>
      </c>
      <c r="DD153" s="8">
        <f t="shared" si="31"/>
        <v>0</v>
      </c>
    </row>
    <row r="154" spans="1:108" s="2" customFormat="1" x14ac:dyDescent="0.25">
      <c r="A154" s="132" t="s">
        <v>146</v>
      </c>
      <c r="B154" s="153">
        <f>SUM(C154:S154)</f>
        <v>0</v>
      </c>
      <c r="C154" s="154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6">
        <v>0</v>
      </c>
      <c r="T154" s="157">
        <v>0</v>
      </c>
      <c r="U154" s="157">
        <v>0</v>
      </c>
      <c r="V154" s="235" t="str">
        <f t="shared" si="24"/>
        <v/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X154" s="3"/>
      <c r="BY154" s="3"/>
      <c r="BZ154" s="3"/>
      <c r="CA154" s="37" t="str">
        <f t="shared" si="22"/>
        <v/>
      </c>
      <c r="CB154" s="37" t="str">
        <f t="shared" si="25"/>
        <v/>
      </c>
      <c r="CC154" s="37" t="str">
        <f t="shared" si="26"/>
        <v/>
      </c>
      <c r="CD154" s="37" t="str">
        <f t="shared" si="27"/>
        <v/>
      </c>
      <c r="CE154" s="4"/>
      <c r="CF154" s="4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4"/>
      <c r="CT154" s="4"/>
      <c r="CU154" s="4"/>
      <c r="CV154" s="4"/>
      <c r="CW154" s="4"/>
      <c r="CX154" s="4"/>
      <c r="CY154" s="4"/>
      <c r="CZ154" s="4"/>
      <c r="DA154" s="8">
        <f t="shared" si="28"/>
        <v>0</v>
      </c>
      <c r="DB154" s="8">
        <f t="shared" si="29"/>
        <v>0</v>
      </c>
      <c r="DC154" s="8">
        <f t="shared" si="30"/>
        <v>0</v>
      </c>
      <c r="DD154" s="8">
        <f t="shared" si="31"/>
        <v>0</v>
      </c>
    </row>
    <row r="155" spans="1:108" s="2" customFormat="1" x14ac:dyDescent="0.25">
      <c r="A155" s="158" t="s">
        <v>147</v>
      </c>
      <c r="B155" s="378">
        <f>SUM(B139:B154)</f>
        <v>1728</v>
      </c>
      <c r="C155" s="71">
        <f t="shared" ref="C155:T155" si="32">SUM(C139:C154)</f>
        <v>52</v>
      </c>
      <c r="D155" s="67">
        <f t="shared" si="32"/>
        <v>26</v>
      </c>
      <c r="E155" s="67">
        <f t="shared" si="32"/>
        <v>61</v>
      </c>
      <c r="F155" s="67">
        <f t="shared" si="32"/>
        <v>61</v>
      </c>
      <c r="G155" s="67">
        <f t="shared" si="32"/>
        <v>93</v>
      </c>
      <c r="H155" s="67">
        <f>SUM(H139:H154)</f>
        <v>119</v>
      </c>
      <c r="I155" s="67">
        <f t="shared" si="32"/>
        <v>162</v>
      </c>
      <c r="J155" s="67">
        <f t="shared" si="32"/>
        <v>121</v>
      </c>
      <c r="K155" s="67">
        <f t="shared" si="32"/>
        <v>127</v>
      </c>
      <c r="L155" s="67">
        <f t="shared" si="32"/>
        <v>96</v>
      </c>
      <c r="M155" s="67">
        <f t="shared" si="32"/>
        <v>99</v>
      </c>
      <c r="N155" s="67">
        <f t="shared" si="32"/>
        <v>139</v>
      </c>
      <c r="O155" s="67">
        <f t="shared" si="32"/>
        <v>149</v>
      </c>
      <c r="P155" s="67">
        <f t="shared" si="32"/>
        <v>112</v>
      </c>
      <c r="Q155" s="67">
        <f t="shared" si="32"/>
        <v>125</v>
      </c>
      <c r="R155" s="67">
        <f t="shared" si="32"/>
        <v>97</v>
      </c>
      <c r="S155" s="159">
        <f t="shared" si="32"/>
        <v>89</v>
      </c>
      <c r="T155" s="132">
        <f t="shared" si="32"/>
        <v>0</v>
      </c>
      <c r="U155" s="132">
        <f>SUM(U139:U154)</f>
        <v>0</v>
      </c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X155" s="3"/>
      <c r="BY155" s="3"/>
      <c r="BZ155" s="3"/>
      <c r="CA155" s="4"/>
      <c r="CB155" s="4"/>
      <c r="CC155" s="4"/>
      <c r="CD155" s="4"/>
      <c r="CE155" s="4"/>
      <c r="CF155" s="4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4"/>
      <c r="CT155" s="4"/>
      <c r="CU155" s="4"/>
      <c r="CV155" s="4"/>
      <c r="CW155" s="4"/>
      <c r="CX155" s="4"/>
      <c r="CY155" s="4"/>
      <c r="CZ155" s="4"/>
      <c r="DA155" s="7"/>
      <c r="DB155" s="7"/>
      <c r="DC155" s="7"/>
      <c r="DD155" s="7"/>
    </row>
    <row r="156" spans="1:108" s="2" customFormat="1" x14ac:dyDescent="0.25">
      <c r="A156" s="234" t="s">
        <v>148</v>
      </c>
      <c r="B156" s="160"/>
      <c r="C156" s="160"/>
      <c r="D156" s="160"/>
      <c r="E156" s="160"/>
      <c r="F156" s="16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C156" s="161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X156" s="3"/>
      <c r="BY156" s="3"/>
      <c r="BZ156" s="3"/>
      <c r="CA156" s="4"/>
      <c r="CB156" s="4"/>
      <c r="CC156" s="4"/>
      <c r="CD156" s="4"/>
      <c r="CE156" s="4"/>
      <c r="CF156" s="4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4"/>
      <c r="CT156" s="4"/>
      <c r="CU156" s="4"/>
      <c r="CV156" s="4"/>
      <c r="CW156" s="4"/>
      <c r="CX156" s="4"/>
      <c r="CY156" s="4"/>
      <c r="CZ156" s="4"/>
      <c r="DA156" s="7"/>
      <c r="DB156" s="7"/>
      <c r="DC156" s="7"/>
      <c r="DD156" s="7"/>
    </row>
    <row r="157" spans="1:108" s="2" customFormat="1" ht="15" customHeight="1" x14ac:dyDescent="0.25">
      <c r="A157" s="1021" t="s">
        <v>149</v>
      </c>
      <c r="B157" s="944"/>
      <c r="C157" s="1021" t="s">
        <v>147</v>
      </c>
      <c r="D157" s="949"/>
      <c r="E157" s="944"/>
      <c r="F157" s="1035" t="s">
        <v>150</v>
      </c>
      <c r="G157" s="1037"/>
      <c r="H157" s="1037"/>
      <c r="I157" s="1037"/>
      <c r="J157" s="1037"/>
      <c r="K157" s="1037"/>
      <c r="L157" s="1037"/>
      <c r="M157" s="1037"/>
      <c r="N157" s="1037"/>
      <c r="O157" s="1037"/>
      <c r="P157" s="1037"/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7"/>
      <c r="AB157" s="1037"/>
      <c r="AC157" s="1037"/>
      <c r="AD157" s="1037"/>
      <c r="AE157" s="1037"/>
      <c r="AF157" s="1037"/>
      <c r="AG157" s="1037"/>
      <c r="AH157" s="1037"/>
      <c r="AI157" s="1037"/>
      <c r="AJ157" s="1037"/>
      <c r="AK157" s="1037"/>
      <c r="AL157" s="1037"/>
      <c r="AM157" s="1038"/>
      <c r="AN157" s="917" t="s">
        <v>9</v>
      </c>
      <c r="AO157" s="917" t="s">
        <v>151</v>
      </c>
      <c r="AP157" s="1005" t="s">
        <v>152</v>
      </c>
      <c r="AQ157" s="917" t="s">
        <v>153</v>
      </c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X157" s="3"/>
      <c r="BY157" s="3"/>
      <c r="BZ157" s="3"/>
      <c r="CA157" s="4"/>
      <c r="CB157" s="4"/>
      <c r="CC157" s="4"/>
      <c r="CD157" s="4"/>
      <c r="CE157" s="4"/>
      <c r="CF157" s="4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4"/>
      <c r="CT157" s="4"/>
      <c r="CU157" s="4"/>
      <c r="CV157" s="4"/>
      <c r="CW157" s="4"/>
      <c r="CX157" s="4"/>
      <c r="CY157" s="4"/>
      <c r="CZ157" s="4"/>
      <c r="DA157" s="7"/>
      <c r="DB157" s="7"/>
      <c r="DC157" s="7"/>
      <c r="DD157" s="7"/>
    </row>
    <row r="158" spans="1:108" s="2" customFormat="1" x14ac:dyDescent="0.25">
      <c r="A158" s="995"/>
      <c r="B158" s="946"/>
      <c r="C158" s="947"/>
      <c r="D158" s="950"/>
      <c r="E158" s="948"/>
      <c r="F158" s="1039" t="s">
        <v>13</v>
      </c>
      <c r="G158" s="1040"/>
      <c r="H158" s="1039" t="s">
        <v>14</v>
      </c>
      <c r="I158" s="1040"/>
      <c r="J158" s="1039" t="s">
        <v>15</v>
      </c>
      <c r="K158" s="1040"/>
      <c r="L158" s="1039" t="s">
        <v>16</v>
      </c>
      <c r="M158" s="1040"/>
      <c r="N158" s="1039" t="s">
        <v>17</v>
      </c>
      <c r="O158" s="1040"/>
      <c r="P158" s="1035" t="s">
        <v>18</v>
      </c>
      <c r="Q158" s="1036"/>
      <c r="R158" s="1035" t="s">
        <v>19</v>
      </c>
      <c r="S158" s="1036"/>
      <c r="T158" s="1035" t="s">
        <v>20</v>
      </c>
      <c r="U158" s="1036"/>
      <c r="V158" s="1035" t="s">
        <v>21</v>
      </c>
      <c r="W158" s="1036"/>
      <c r="X158" s="1035" t="s">
        <v>22</v>
      </c>
      <c r="Y158" s="1036"/>
      <c r="Z158" s="1035" t="s">
        <v>23</v>
      </c>
      <c r="AA158" s="1036"/>
      <c r="AB158" s="1035" t="s">
        <v>24</v>
      </c>
      <c r="AC158" s="1036"/>
      <c r="AD158" s="1035" t="s">
        <v>25</v>
      </c>
      <c r="AE158" s="1036"/>
      <c r="AF158" s="1035" t="s">
        <v>26</v>
      </c>
      <c r="AG158" s="1036"/>
      <c r="AH158" s="1035" t="s">
        <v>27</v>
      </c>
      <c r="AI158" s="1036"/>
      <c r="AJ158" s="1035" t="s">
        <v>28</v>
      </c>
      <c r="AK158" s="1036"/>
      <c r="AL158" s="1035" t="s">
        <v>29</v>
      </c>
      <c r="AM158" s="1038"/>
      <c r="AN158" s="952"/>
      <c r="AO158" s="952"/>
      <c r="AP158" s="954"/>
      <c r="AQ158" s="952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X158" s="3"/>
      <c r="BY158" s="3"/>
      <c r="BZ158" s="3"/>
      <c r="CA158" s="4"/>
      <c r="CB158" s="4"/>
      <c r="CC158" s="4"/>
      <c r="CD158" s="4"/>
      <c r="CE158" s="4"/>
      <c r="CF158" s="4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4"/>
      <c r="CT158" s="4"/>
      <c r="CU158" s="4"/>
      <c r="CV158" s="4"/>
      <c r="CW158" s="4"/>
      <c r="CX158" s="4"/>
      <c r="CY158" s="4"/>
      <c r="CZ158" s="4"/>
      <c r="DA158" s="7"/>
      <c r="DB158" s="7"/>
      <c r="DC158" s="7"/>
      <c r="DD158" s="7"/>
    </row>
    <row r="159" spans="1:108" s="2" customFormat="1" x14ac:dyDescent="0.25">
      <c r="A159" s="947"/>
      <c r="B159" s="948"/>
      <c r="C159" s="372" t="s">
        <v>154</v>
      </c>
      <c r="D159" s="370" t="s">
        <v>30</v>
      </c>
      <c r="E159" s="472" t="s">
        <v>31</v>
      </c>
      <c r="F159" s="442" t="s">
        <v>30</v>
      </c>
      <c r="G159" s="362" t="s">
        <v>31</v>
      </c>
      <c r="H159" s="442" t="s">
        <v>30</v>
      </c>
      <c r="I159" s="362" t="s">
        <v>31</v>
      </c>
      <c r="J159" s="442" t="s">
        <v>30</v>
      </c>
      <c r="K159" s="362" t="s">
        <v>31</v>
      </c>
      <c r="L159" s="442" t="s">
        <v>30</v>
      </c>
      <c r="M159" s="362" t="s">
        <v>31</v>
      </c>
      <c r="N159" s="442" t="s">
        <v>30</v>
      </c>
      <c r="O159" s="362" t="s">
        <v>31</v>
      </c>
      <c r="P159" s="442" t="s">
        <v>30</v>
      </c>
      <c r="Q159" s="362" t="s">
        <v>31</v>
      </c>
      <c r="R159" s="442" t="s">
        <v>30</v>
      </c>
      <c r="S159" s="362" t="s">
        <v>31</v>
      </c>
      <c r="T159" s="442" t="s">
        <v>30</v>
      </c>
      <c r="U159" s="362" t="s">
        <v>31</v>
      </c>
      <c r="V159" s="442" t="s">
        <v>30</v>
      </c>
      <c r="W159" s="362" t="s">
        <v>31</v>
      </c>
      <c r="X159" s="442" t="s">
        <v>30</v>
      </c>
      <c r="Y159" s="362" t="s">
        <v>31</v>
      </c>
      <c r="Z159" s="442" t="s">
        <v>30</v>
      </c>
      <c r="AA159" s="362" t="s">
        <v>31</v>
      </c>
      <c r="AB159" s="442" t="s">
        <v>30</v>
      </c>
      <c r="AC159" s="362" t="s">
        <v>31</v>
      </c>
      <c r="AD159" s="442" t="s">
        <v>30</v>
      </c>
      <c r="AE159" s="362" t="s">
        <v>31</v>
      </c>
      <c r="AF159" s="442" t="s">
        <v>30</v>
      </c>
      <c r="AG159" s="362" t="s">
        <v>31</v>
      </c>
      <c r="AH159" s="442" t="s">
        <v>30</v>
      </c>
      <c r="AI159" s="362" t="s">
        <v>31</v>
      </c>
      <c r="AJ159" s="442" t="s">
        <v>30</v>
      </c>
      <c r="AK159" s="362" t="s">
        <v>31</v>
      </c>
      <c r="AL159" s="442" t="s">
        <v>30</v>
      </c>
      <c r="AM159" s="165" t="s">
        <v>31</v>
      </c>
      <c r="AN159" s="921"/>
      <c r="AO159" s="921"/>
      <c r="AP159" s="955"/>
      <c r="AQ159" s="921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X159" s="3"/>
      <c r="BY159" s="3"/>
      <c r="BZ159" s="3"/>
      <c r="CA159" s="4"/>
      <c r="CB159" s="4"/>
      <c r="CC159" s="4"/>
      <c r="CD159" s="4"/>
      <c r="CE159" s="4"/>
      <c r="CF159" s="4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4"/>
      <c r="CT159" s="4"/>
      <c r="CU159" s="4"/>
      <c r="CV159" s="4"/>
      <c r="CW159" s="4"/>
      <c r="CX159" s="4"/>
      <c r="CY159" s="4"/>
      <c r="CZ159" s="4"/>
      <c r="DA159" s="7"/>
      <c r="DB159" s="7"/>
      <c r="DC159" s="7"/>
      <c r="DD159" s="7"/>
    </row>
    <row r="160" spans="1:108" s="2" customFormat="1" x14ac:dyDescent="0.25">
      <c r="A160" s="1024" t="s">
        <v>155</v>
      </c>
      <c r="B160" s="959"/>
      <c r="C160" s="399">
        <f>SUM(D160+E160)</f>
        <v>985</v>
      </c>
      <c r="D160" s="473">
        <f>SUM(F160+H160+J160+L160+N160+P160+R160+T160+V160+X160+Z160+AB160+AD160+AF160+AH160+AJ160+AL160)</f>
        <v>464</v>
      </c>
      <c r="E160" s="168">
        <f>SUM(G160+I160+K160+M160+O160+Q160+S160+U160+W160+Y160+AA160+AC160+AE160+AG160+AI160+AK160+AM160)</f>
        <v>521</v>
      </c>
      <c r="F160" s="456">
        <v>8</v>
      </c>
      <c r="G160" s="169">
        <v>6</v>
      </c>
      <c r="H160" s="456">
        <v>0</v>
      </c>
      <c r="I160" s="169">
        <v>2</v>
      </c>
      <c r="J160" s="456">
        <v>6</v>
      </c>
      <c r="K160" s="455">
        <v>1</v>
      </c>
      <c r="L160" s="456">
        <v>3</v>
      </c>
      <c r="M160" s="455">
        <v>0</v>
      </c>
      <c r="N160" s="456">
        <v>5</v>
      </c>
      <c r="O160" s="455">
        <v>3</v>
      </c>
      <c r="P160" s="456">
        <v>3</v>
      </c>
      <c r="Q160" s="455">
        <v>8</v>
      </c>
      <c r="R160" s="456">
        <v>4</v>
      </c>
      <c r="S160" s="455">
        <v>8</v>
      </c>
      <c r="T160" s="456">
        <v>8</v>
      </c>
      <c r="U160" s="455">
        <v>14</v>
      </c>
      <c r="V160" s="456">
        <v>12</v>
      </c>
      <c r="W160" s="455">
        <v>24</v>
      </c>
      <c r="X160" s="456">
        <v>16</v>
      </c>
      <c r="Y160" s="455">
        <v>26</v>
      </c>
      <c r="Z160" s="456">
        <v>23</v>
      </c>
      <c r="AA160" s="455">
        <v>30</v>
      </c>
      <c r="AB160" s="456">
        <v>37</v>
      </c>
      <c r="AC160" s="455">
        <v>52</v>
      </c>
      <c r="AD160" s="456">
        <v>42</v>
      </c>
      <c r="AE160" s="455">
        <v>56</v>
      </c>
      <c r="AF160" s="456">
        <v>84</v>
      </c>
      <c r="AG160" s="455">
        <v>83</v>
      </c>
      <c r="AH160" s="456">
        <v>73</v>
      </c>
      <c r="AI160" s="455">
        <v>70</v>
      </c>
      <c r="AJ160" s="456">
        <v>75</v>
      </c>
      <c r="AK160" s="455">
        <v>60</v>
      </c>
      <c r="AL160" s="445">
        <v>65</v>
      </c>
      <c r="AM160" s="457">
        <v>78</v>
      </c>
      <c r="AN160" s="169">
        <v>985</v>
      </c>
      <c r="AO160" s="474">
        <v>853</v>
      </c>
      <c r="AP160" s="327">
        <v>0</v>
      </c>
      <c r="AQ160" s="169">
        <v>0</v>
      </c>
      <c r="AR160" s="235" t="str">
        <f>CA160&amp;CB160&amp;CC160&amp;CD160</f>
        <v/>
      </c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16"/>
      <c r="BE160" s="16"/>
      <c r="BX160" s="3"/>
      <c r="BY160" s="3"/>
      <c r="BZ160" s="3"/>
      <c r="CA160" s="6" t="str">
        <f t="shared" ref="CA160:CA168" si="33">IF(DA160=1,"* El número de Beneficiarios NO DEBE ser mayor que el Total. ","")</f>
        <v/>
      </c>
      <c r="CB160" s="6" t="str">
        <f t="shared" ref="CB160:CB168" si="34">IF(DB160=1,"* No olvide digitar la columna Beneficiarios y/o Pueblos Originarios y/o Migrantes (Digite CEROS si no tiene.). ","")</f>
        <v/>
      </c>
      <c r="CC160" s="6" t="str">
        <f t="shared" ref="CC160:CC168" si="35">IF(DC160=1,"* El número de Pueblos Originarios y/o Migrantes NO DEBE ser mayor que el Total. ","")</f>
        <v/>
      </c>
      <c r="CD160" s="6" t="str">
        <f t="shared" ref="CD160:CD168" si="36">IF(DD160=1,"* El número de Controles NO DEBE ser mayor que el Total. ","")</f>
        <v/>
      </c>
      <c r="CE160" s="6"/>
      <c r="CF160" s="6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4"/>
      <c r="CT160" s="4"/>
      <c r="CU160" s="4"/>
      <c r="CV160" s="4"/>
      <c r="CW160" s="4"/>
      <c r="CX160" s="4"/>
      <c r="CY160" s="4"/>
      <c r="CZ160" s="4"/>
      <c r="DA160" s="8">
        <f>IF(C160&lt;AN160,1,0)</f>
        <v>0</v>
      </c>
      <c r="DB160" s="8">
        <f>IF(AND(C160&lt;&gt;0,OR(AN160="",AP160="",AQ160="")),1,0)</f>
        <v>0</v>
      </c>
      <c r="DC160" s="8">
        <f>IF(OR(C160&lt;AP160,C160&lt;AQ160),1,0)</f>
        <v>0</v>
      </c>
      <c r="DD160" s="8">
        <f>IF(C160&lt;AO160,1,0)</f>
        <v>0</v>
      </c>
    </row>
    <row r="161" spans="1:111" s="2" customFormat="1" x14ac:dyDescent="0.25">
      <c r="A161" s="1034" t="s">
        <v>156</v>
      </c>
      <c r="B161" s="475" t="s">
        <v>157</v>
      </c>
      <c r="C161" s="170">
        <f>SUM(D161:E161)</f>
        <v>193</v>
      </c>
      <c r="D161" s="476"/>
      <c r="E161" s="477">
        <f>SUM(K161+M161+O161+Q161+S161+U161+W161+Y161+AA161+AC161+AE161+AG161+AI161+AK161+AM161)</f>
        <v>193</v>
      </c>
      <c r="F161" s="478"/>
      <c r="G161" s="479"/>
      <c r="H161" s="478"/>
      <c r="I161" s="479"/>
      <c r="J161" s="478"/>
      <c r="K161" s="480"/>
      <c r="L161" s="478"/>
      <c r="M161" s="480">
        <v>6</v>
      </c>
      <c r="N161" s="478"/>
      <c r="O161" s="480">
        <v>30</v>
      </c>
      <c r="P161" s="478"/>
      <c r="Q161" s="480">
        <v>56</v>
      </c>
      <c r="R161" s="478"/>
      <c r="S161" s="480">
        <v>52</v>
      </c>
      <c r="T161" s="478"/>
      <c r="U161" s="480">
        <v>35</v>
      </c>
      <c r="V161" s="478"/>
      <c r="W161" s="480">
        <v>14</v>
      </c>
      <c r="X161" s="478"/>
      <c r="Y161" s="480"/>
      <c r="Z161" s="478"/>
      <c r="AA161" s="480"/>
      <c r="AB161" s="478"/>
      <c r="AC161" s="480"/>
      <c r="AD161" s="478"/>
      <c r="AE161" s="480"/>
      <c r="AF161" s="478"/>
      <c r="AG161" s="480"/>
      <c r="AH161" s="478"/>
      <c r="AI161" s="480"/>
      <c r="AJ161" s="478"/>
      <c r="AK161" s="480"/>
      <c r="AL161" s="478"/>
      <c r="AM161" s="481"/>
      <c r="AN161" s="482">
        <v>193</v>
      </c>
      <c r="AO161" s="483">
        <v>0</v>
      </c>
      <c r="AP161" s="484">
        <v>0</v>
      </c>
      <c r="AQ161" s="482">
        <v>0</v>
      </c>
      <c r="AR161" s="235" t="str">
        <f t="shared" ref="AR161:AR170" si="37">CA161&amp;CB161&amp;CC161&amp;CD161</f>
        <v/>
      </c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16"/>
      <c r="BE161" s="16"/>
      <c r="BX161" s="3"/>
      <c r="BY161" s="3"/>
      <c r="BZ161" s="3"/>
      <c r="CA161" s="6" t="str">
        <f t="shared" si="33"/>
        <v/>
      </c>
      <c r="CB161" s="6" t="str">
        <f t="shared" si="34"/>
        <v/>
      </c>
      <c r="CC161" s="6" t="str">
        <f t="shared" si="35"/>
        <v/>
      </c>
      <c r="CD161" s="6" t="str">
        <f t="shared" si="36"/>
        <v/>
      </c>
      <c r="CE161" s="6"/>
      <c r="CF161" s="6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4"/>
      <c r="CT161" s="4"/>
      <c r="CU161" s="4"/>
      <c r="CV161" s="4"/>
      <c r="CW161" s="4"/>
      <c r="CX161" s="4"/>
      <c r="CY161" s="4"/>
      <c r="CZ161" s="4"/>
      <c r="DA161" s="8">
        <f>IF(E161&lt;AN161,1,0)</f>
        <v>0</v>
      </c>
      <c r="DB161" s="8">
        <f>IF(AND(E161&lt;&gt;0,OR(AN161="",AP161="",AQ161="")),1,0)</f>
        <v>0</v>
      </c>
      <c r="DC161" s="8">
        <f>IF(OR(E161&lt;AP161,E161&lt;AQ161),1,0)</f>
        <v>0</v>
      </c>
      <c r="DD161" s="8">
        <f>IF(E161&lt;AO161,1,0)</f>
        <v>0</v>
      </c>
      <c r="DE161" s="7"/>
      <c r="DF161" s="7"/>
      <c r="DG161" s="7"/>
    </row>
    <row r="162" spans="1:111" s="2" customFormat="1" x14ac:dyDescent="0.25">
      <c r="A162" s="989"/>
      <c r="B162" s="149" t="s">
        <v>158</v>
      </c>
      <c r="C162" s="170">
        <f>SUM(D162:E162)</f>
        <v>0</v>
      </c>
      <c r="D162" s="173"/>
      <c r="E162" s="174">
        <f>SUM(K162+M162+O162+Q162+S162+U162+W162+Y162+AA162+AC162+AE162+AG162+AI162+AK162+AM162)</f>
        <v>0</v>
      </c>
      <c r="F162" s="175"/>
      <c r="G162" s="176"/>
      <c r="H162" s="175"/>
      <c r="I162" s="176"/>
      <c r="J162" s="175"/>
      <c r="K162" s="30"/>
      <c r="L162" s="175"/>
      <c r="M162" s="30"/>
      <c r="N162" s="175"/>
      <c r="O162" s="30"/>
      <c r="P162" s="175"/>
      <c r="Q162" s="30"/>
      <c r="R162" s="175"/>
      <c r="S162" s="30"/>
      <c r="T162" s="175"/>
      <c r="U162" s="30"/>
      <c r="V162" s="175"/>
      <c r="W162" s="30"/>
      <c r="X162" s="175"/>
      <c r="Y162" s="30"/>
      <c r="Z162" s="175"/>
      <c r="AA162" s="30"/>
      <c r="AB162" s="175"/>
      <c r="AC162" s="30"/>
      <c r="AD162" s="175"/>
      <c r="AE162" s="30"/>
      <c r="AF162" s="175"/>
      <c r="AG162" s="30"/>
      <c r="AH162" s="175"/>
      <c r="AI162" s="30"/>
      <c r="AJ162" s="175"/>
      <c r="AK162" s="30"/>
      <c r="AL162" s="177"/>
      <c r="AM162" s="178"/>
      <c r="AN162" s="28">
        <v>0</v>
      </c>
      <c r="AO162" s="179"/>
      <c r="AP162" s="119">
        <v>0</v>
      </c>
      <c r="AQ162" s="28">
        <v>0</v>
      </c>
      <c r="AR162" s="235" t="str">
        <f t="shared" si="37"/>
        <v/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16"/>
      <c r="BE162" s="16"/>
      <c r="BX162" s="3"/>
      <c r="BY162" s="3"/>
      <c r="BZ162" s="3"/>
      <c r="CA162" s="6" t="str">
        <f t="shared" si="33"/>
        <v/>
      </c>
      <c r="CB162" s="6" t="str">
        <f t="shared" si="34"/>
        <v/>
      </c>
      <c r="CC162" s="6" t="str">
        <f t="shared" si="35"/>
        <v/>
      </c>
      <c r="CD162" s="6" t="str">
        <f t="shared" si="36"/>
        <v/>
      </c>
      <c r="CE162" s="6"/>
      <c r="CF162" s="6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4"/>
      <c r="CT162" s="4"/>
      <c r="CU162" s="4"/>
      <c r="CV162" s="4"/>
      <c r="CW162" s="4"/>
      <c r="CX162" s="4"/>
      <c r="CY162" s="4"/>
      <c r="CZ162" s="4"/>
      <c r="DA162" s="8">
        <f>IF(E162&lt;AN162,1,0)</f>
        <v>0</v>
      </c>
      <c r="DB162" s="8">
        <f>IF(AND(E162&lt;&gt;0,OR(AN162="",AP162="",AQ162="")),1,0)</f>
        <v>0</v>
      </c>
      <c r="DC162" s="8">
        <f>IF(OR(E162&lt;AP162,E162&lt;AQ162),1,0)</f>
        <v>0</v>
      </c>
      <c r="DD162" s="8">
        <f>IF(E162&lt;AO162,1,0)</f>
        <v>0</v>
      </c>
      <c r="DE162" s="7"/>
      <c r="DF162" s="7"/>
      <c r="DG162" s="7"/>
    </row>
    <row r="163" spans="1:111" s="2" customFormat="1" x14ac:dyDescent="0.25">
      <c r="A163" s="989"/>
      <c r="B163" s="180" t="s">
        <v>159</v>
      </c>
      <c r="C163" s="181">
        <f t="shared" ref="C163:C170" si="38">SUM(D163+E163)</f>
        <v>595</v>
      </c>
      <c r="D163" s="182">
        <f>SUM(F163+H163+J163+L163+N163+P163+R163+T163+V163+X163+Z163+AB163+AD163+AF163+AH163+AJ163+AL163)</f>
        <v>206</v>
      </c>
      <c r="E163" s="183">
        <f>SUM(G163+I163+K163+M163+O163+Q163+S163+U163+W163+Y163+AA163+AC163+AE163+AG163+AI163+AK163+AM163)</f>
        <v>389</v>
      </c>
      <c r="F163" s="39">
        <v>1</v>
      </c>
      <c r="G163" s="34">
        <v>0</v>
      </c>
      <c r="H163" s="39">
        <v>0</v>
      </c>
      <c r="I163" s="34">
        <v>0</v>
      </c>
      <c r="J163" s="39">
        <v>0</v>
      </c>
      <c r="K163" s="34">
        <v>2</v>
      </c>
      <c r="L163" s="39">
        <v>0</v>
      </c>
      <c r="M163" s="34">
        <v>3</v>
      </c>
      <c r="N163" s="39">
        <v>16</v>
      </c>
      <c r="O163" s="34">
        <v>13</v>
      </c>
      <c r="P163" s="39">
        <v>21</v>
      </c>
      <c r="Q163" s="34">
        <v>23</v>
      </c>
      <c r="R163" s="39">
        <v>30</v>
      </c>
      <c r="S163" s="34">
        <v>66</v>
      </c>
      <c r="T163" s="39">
        <v>34</v>
      </c>
      <c r="U163" s="34">
        <v>56</v>
      </c>
      <c r="V163" s="39">
        <v>25</v>
      </c>
      <c r="W163" s="34">
        <v>51</v>
      </c>
      <c r="X163" s="39">
        <v>27</v>
      </c>
      <c r="Y163" s="34">
        <v>42</v>
      </c>
      <c r="Z163" s="39">
        <v>16</v>
      </c>
      <c r="AA163" s="34">
        <v>42</v>
      </c>
      <c r="AB163" s="39">
        <v>18</v>
      </c>
      <c r="AC163" s="34">
        <v>31</v>
      </c>
      <c r="AD163" s="39">
        <v>8</v>
      </c>
      <c r="AE163" s="34">
        <v>25</v>
      </c>
      <c r="AF163" s="39">
        <v>2</v>
      </c>
      <c r="AG163" s="34">
        <v>21</v>
      </c>
      <c r="AH163" s="39">
        <v>5</v>
      </c>
      <c r="AI163" s="34">
        <v>11</v>
      </c>
      <c r="AJ163" s="39">
        <v>3</v>
      </c>
      <c r="AK163" s="34">
        <v>2</v>
      </c>
      <c r="AL163" s="33">
        <v>0</v>
      </c>
      <c r="AM163" s="151">
        <v>1</v>
      </c>
      <c r="AN163" s="41">
        <v>595</v>
      </c>
      <c r="AO163" s="121">
        <v>348</v>
      </c>
      <c r="AP163" s="42">
        <v>0</v>
      </c>
      <c r="AQ163" s="41">
        <v>0</v>
      </c>
      <c r="AR163" s="235" t="str">
        <f t="shared" si="37"/>
        <v/>
      </c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16"/>
      <c r="BE163" s="16"/>
      <c r="BX163" s="3"/>
      <c r="BY163" s="3"/>
      <c r="BZ163" s="3"/>
      <c r="CA163" s="6" t="str">
        <f t="shared" si="33"/>
        <v/>
      </c>
      <c r="CB163" s="6" t="str">
        <f t="shared" si="34"/>
        <v/>
      </c>
      <c r="CC163" s="6" t="str">
        <f t="shared" si="35"/>
        <v/>
      </c>
      <c r="CD163" s="6" t="str">
        <f t="shared" si="36"/>
        <v/>
      </c>
      <c r="CE163" s="6"/>
      <c r="CF163" s="6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4"/>
      <c r="CT163" s="4"/>
      <c r="CU163" s="4"/>
      <c r="CV163" s="4"/>
      <c r="CW163" s="4"/>
      <c r="CX163" s="4"/>
      <c r="CY163" s="4"/>
      <c r="CZ163" s="4"/>
      <c r="DA163" s="8">
        <f t="shared" ref="DA163:DA168" si="39">IF(C163&lt;AN163,1,0)</f>
        <v>0</v>
      </c>
      <c r="DB163" s="8">
        <f t="shared" ref="DB163:DB168" si="40">IF(AND(C163&lt;&gt;0,OR(AN163="",AP163="",AQ163="")),1,0)</f>
        <v>0</v>
      </c>
      <c r="DC163" s="8">
        <f t="shared" ref="DC163:DC168" si="41">IF(OR(C163&lt;AP163,C163&lt;AQ163),1,0)</f>
        <v>0</v>
      </c>
      <c r="DD163" s="8">
        <f t="shared" ref="DD163:DD168" si="42">IF(C163&lt;AO163,1,0)</f>
        <v>0</v>
      </c>
      <c r="DE163" s="7"/>
      <c r="DF163" s="7"/>
      <c r="DG163" s="7"/>
    </row>
    <row r="164" spans="1:111" s="2" customFormat="1" x14ac:dyDescent="0.25">
      <c r="A164" s="920"/>
      <c r="B164" s="184" t="s">
        <v>160</v>
      </c>
      <c r="C164" s="185">
        <f t="shared" si="38"/>
        <v>0</v>
      </c>
      <c r="D164" s="186">
        <f>SUM(N164+P164+R164+T164+V164+X164+Z164+AB164)</f>
        <v>0</v>
      </c>
      <c r="E164" s="187">
        <f>SUM(O164+Q164+S164+U164+W164+Y164+AA164+AC164)</f>
        <v>0</v>
      </c>
      <c r="F164" s="188"/>
      <c r="G164" s="189"/>
      <c r="H164" s="188"/>
      <c r="I164" s="189"/>
      <c r="J164" s="188"/>
      <c r="K164" s="189"/>
      <c r="L164" s="188"/>
      <c r="M164" s="189"/>
      <c r="N164" s="56"/>
      <c r="O164" s="58"/>
      <c r="P164" s="56"/>
      <c r="Q164" s="58"/>
      <c r="R164" s="56"/>
      <c r="S164" s="58"/>
      <c r="T164" s="56"/>
      <c r="U164" s="58"/>
      <c r="V164" s="56"/>
      <c r="W164" s="58"/>
      <c r="X164" s="56"/>
      <c r="Y164" s="58"/>
      <c r="Z164" s="56"/>
      <c r="AA164" s="59"/>
      <c r="AB164" s="56"/>
      <c r="AC164" s="58"/>
      <c r="AD164" s="188"/>
      <c r="AE164" s="189"/>
      <c r="AF164" s="188"/>
      <c r="AG164" s="189"/>
      <c r="AH164" s="188"/>
      <c r="AI164" s="189"/>
      <c r="AJ164" s="188"/>
      <c r="AK164" s="189"/>
      <c r="AL164" s="188"/>
      <c r="AM164" s="190"/>
      <c r="AN164" s="59">
        <v>0</v>
      </c>
      <c r="AO164" s="191"/>
      <c r="AP164" s="63">
        <v>0</v>
      </c>
      <c r="AQ164" s="59">
        <v>0</v>
      </c>
      <c r="AR164" s="235" t="str">
        <f t="shared" si="37"/>
        <v/>
      </c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16"/>
      <c r="BE164" s="16"/>
      <c r="BX164" s="3"/>
      <c r="BY164" s="3"/>
      <c r="BZ164" s="3"/>
      <c r="CA164" s="6" t="str">
        <f t="shared" si="33"/>
        <v/>
      </c>
      <c r="CB164" s="6" t="str">
        <f t="shared" si="34"/>
        <v/>
      </c>
      <c r="CC164" s="6" t="str">
        <f t="shared" si="35"/>
        <v/>
      </c>
      <c r="CD164" s="6" t="str">
        <f t="shared" si="36"/>
        <v/>
      </c>
      <c r="CE164" s="6"/>
      <c r="CF164" s="6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4"/>
      <c r="CT164" s="4"/>
      <c r="CU164" s="4"/>
      <c r="CV164" s="4"/>
      <c r="CW164" s="4"/>
      <c r="CX164" s="4"/>
      <c r="CY164" s="4"/>
      <c r="CZ164" s="4"/>
      <c r="DA164" s="8">
        <f t="shared" si="39"/>
        <v>0</v>
      </c>
      <c r="DB164" s="8">
        <f t="shared" si="40"/>
        <v>0</v>
      </c>
      <c r="DC164" s="8">
        <f t="shared" si="41"/>
        <v>0</v>
      </c>
      <c r="DD164" s="8">
        <f t="shared" si="42"/>
        <v>0</v>
      </c>
      <c r="DE164" s="7"/>
      <c r="DF164" s="7"/>
      <c r="DG164" s="7"/>
    </row>
    <row r="165" spans="1:111" s="2" customFormat="1" x14ac:dyDescent="0.25">
      <c r="A165" s="960" t="s">
        <v>161</v>
      </c>
      <c r="B165" s="961"/>
      <c r="C165" s="192">
        <f t="shared" si="38"/>
        <v>604</v>
      </c>
      <c r="D165" s="193">
        <f t="shared" ref="D165:E170" si="43">SUM(F165+H165+J165+L165+N165+P165+R165+T165+V165+X165+Z165+AB165+AD165+AF165+AH165+AJ165+AL165)</f>
        <v>246</v>
      </c>
      <c r="E165" s="194">
        <f t="shared" si="43"/>
        <v>358</v>
      </c>
      <c r="F165" s="29">
        <v>51</v>
      </c>
      <c r="G165" s="28">
        <v>58</v>
      </c>
      <c r="H165" s="29">
        <v>13</v>
      </c>
      <c r="I165" s="28">
        <v>14</v>
      </c>
      <c r="J165" s="29">
        <v>13</v>
      </c>
      <c r="K165" s="30">
        <v>12</v>
      </c>
      <c r="L165" s="29">
        <v>18</v>
      </c>
      <c r="M165" s="30">
        <v>17</v>
      </c>
      <c r="N165" s="29">
        <v>4</v>
      </c>
      <c r="O165" s="30">
        <v>9</v>
      </c>
      <c r="P165" s="29">
        <v>5</v>
      </c>
      <c r="Q165" s="30">
        <v>7</v>
      </c>
      <c r="R165" s="29">
        <v>3</v>
      </c>
      <c r="S165" s="30">
        <v>15</v>
      </c>
      <c r="T165" s="29">
        <v>3</v>
      </c>
      <c r="U165" s="30">
        <v>20</v>
      </c>
      <c r="V165" s="29">
        <v>11</v>
      </c>
      <c r="W165" s="30">
        <v>13</v>
      </c>
      <c r="X165" s="29">
        <v>4</v>
      </c>
      <c r="Y165" s="30">
        <v>25</v>
      </c>
      <c r="Z165" s="29">
        <v>11</v>
      </c>
      <c r="AA165" s="30">
        <v>18</v>
      </c>
      <c r="AB165" s="29">
        <v>16</v>
      </c>
      <c r="AC165" s="30">
        <v>36</v>
      </c>
      <c r="AD165" s="29">
        <v>13</v>
      </c>
      <c r="AE165" s="30">
        <v>21</v>
      </c>
      <c r="AF165" s="29">
        <v>22</v>
      </c>
      <c r="AG165" s="30">
        <v>26</v>
      </c>
      <c r="AH165" s="29">
        <v>18</v>
      </c>
      <c r="AI165" s="28">
        <v>25</v>
      </c>
      <c r="AJ165" s="29">
        <v>19</v>
      </c>
      <c r="AK165" s="28">
        <v>17</v>
      </c>
      <c r="AL165" s="53">
        <v>22</v>
      </c>
      <c r="AM165" s="178">
        <v>25</v>
      </c>
      <c r="AN165" s="28">
        <v>604</v>
      </c>
      <c r="AO165" s="179">
        <v>475</v>
      </c>
      <c r="AP165" s="119">
        <v>0</v>
      </c>
      <c r="AQ165" s="28">
        <v>0</v>
      </c>
      <c r="AR165" s="235" t="str">
        <f t="shared" si="37"/>
        <v/>
      </c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16"/>
      <c r="BE165" s="16"/>
      <c r="BX165" s="3"/>
      <c r="BY165" s="3"/>
      <c r="BZ165" s="3"/>
      <c r="CA165" s="6" t="str">
        <f t="shared" si="33"/>
        <v/>
      </c>
      <c r="CB165" s="6" t="str">
        <f t="shared" si="34"/>
        <v/>
      </c>
      <c r="CC165" s="6" t="str">
        <f t="shared" si="35"/>
        <v/>
      </c>
      <c r="CD165" s="6" t="str">
        <f t="shared" si="36"/>
        <v/>
      </c>
      <c r="CE165" s="6"/>
      <c r="CF165" s="6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4"/>
      <c r="CT165" s="4"/>
      <c r="CU165" s="4"/>
      <c r="CV165" s="4"/>
      <c r="CW165" s="4"/>
      <c r="CX165" s="4"/>
      <c r="CY165" s="4"/>
      <c r="CZ165" s="4"/>
      <c r="DA165" s="8">
        <f t="shared" si="39"/>
        <v>0</v>
      </c>
      <c r="DB165" s="8">
        <f t="shared" si="40"/>
        <v>0</v>
      </c>
      <c r="DC165" s="8">
        <f t="shared" si="41"/>
        <v>0</v>
      </c>
      <c r="DD165" s="8">
        <f t="shared" si="42"/>
        <v>0</v>
      </c>
      <c r="DE165" s="7"/>
      <c r="DF165" s="7"/>
      <c r="DG165" s="7"/>
    </row>
    <row r="166" spans="1:111" s="2" customFormat="1" x14ac:dyDescent="0.25">
      <c r="A166" s="962" t="s">
        <v>162</v>
      </c>
      <c r="B166" s="963"/>
      <c r="C166" s="195">
        <f t="shared" si="38"/>
        <v>90</v>
      </c>
      <c r="D166" s="182">
        <f t="shared" si="43"/>
        <v>32</v>
      </c>
      <c r="E166" s="183">
        <f t="shared" si="43"/>
        <v>58</v>
      </c>
      <c r="F166" s="39">
        <v>0</v>
      </c>
      <c r="G166" s="41">
        <v>0</v>
      </c>
      <c r="H166" s="39">
        <v>0</v>
      </c>
      <c r="I166" s="41">
        <v>0</v>
      </c>
      <c r="J166" s="39">
        <v>0</v>
      </c>
      <c r="K166" s="34">
        <v>0</v>
      </c>
      <c r="L166" s="39">
        <v>0</v>
      </c>
      <c r="M166" s="34">
        <v>0</v>
      </c>
      <c r="N166" s="39">
        <v>0</v>
      </c>
      <c r="O166" s="34">
        <v>0</v>
      </c>
      <c r="P166" s="39">
        <v>3</v>
      </c>
      <c r="Q166" s="34">
        <v>3</v>
      </c>
      <c r="R166" s="39">
        <v>2</v>
      </c>
      <c r="S166" s="34">
        <v>1</v>
      </c>
      <c r="T166" s="39">
        <v>3</v>
      </c>
      <c r="U166" s="34">
        <v>9</v>
      </c>
      <c r="V166" s="39">
        <v>2</v>
      </c>
      <c r="W166" s="34">
        <v>4</v>
      </c>
      <c r="X166" s="39">
        <v>1</v>
      </c>
      <c r="Y166" s="34">
        <v>11</v>
      </c>
      <c r="Z166" s="39">
        <v>2</v>
      </c>
      <c r="AA166" s="34">
        <v>3</v>
      </c>
      <c r="AB166" s="39">
        <v>2</v>
      </c>
      <c r="AC166" s="41">
        <v>6</v>
      </c>
      <c r="AD166" s="39">
        <v>2</v>
      </c>
      <c r="AE166" s="41">
        <v>2</v>
      </c>
      <c r="AF166" s="39">
        <v>3</v>
      </c>
      <c r="AG166" s="41">
        <v>7</v>
      </c>
      <c r="AH166" s="39">
        <v>5</v>
      </c>
      <c r="AI166" s="41">
        <v>5</v>
      </c>
      <c r="AJ166" s="39">
        <v>0</v>
      </c>
      <c r="AK166" s="41">
        <v>2</v>
      </c>
      <c r="AL166" s="33">
        <v>7</v>
      </c>
      <c r="AM166" s="151">
        <v>5</v>
      </c>
      <c r="AN166" s="41">
        <v>90</v>
      </c>
      <c r="AO166" s="121">
        <v>74</v>
      </c>
      <c r="AP166" s="42">
        <v>0</v>
      </c>
      <c r="AQ166" s="41">
        <v>0</v>
      </c>
      <c r="AR166" s="235" t="str">
        <f t="shared" si="37"/>
        <v/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16"/>
      <c r="BE166" s="16"/>
      <c r="BX166" s="3"/>
      <c r="BY166" s="3"/>
      <c r="BZ166" s="3"/>
      <c r="CA166" s="6" t="str">
        <f t="shared" si="33"/>
        <v/>
      </c>
      <c r="CB166" s="6" t="str">
        <f t="shared" si="34"/>
        <v/>
      </c>
      <c r="CC166" s="6" t="str">
        <f t="shared" si="35"/>
        <v/>
      </c>
      <c r="CD166" s="6" t="str">
        <f t="shared" si="36"/>
        <v/>
      </c>
      <c r="CE166" s="6"/>
      <c r="CF166" s="6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4"/>
      <c r="CT166" s="4"/>
      <c r="CU166" s="4"/>
      <c r="CV166" s="4"/>
      <c r="CW166" s="4"/>
      <c r="CX166" s="4"/>
      <c r="CY166" s="4"/>
      <c r="CZ166" s="4"/>
      <c r="DA166" s="8">
        <f t="shared" si="39"/>
        <v>0</v>
      </c>
      <c r="DB166" s="8">
        <f t="shared" si="40"/>
        <v>0</v>
      </c>
      <c r="DC166" s="8">
        <f t="shared" si="41"/>
        <v>0</v>
      </c>
      <c r="DD166" s="8">
        <f t="shared" si="42"/>
        <v>0</v>
      </c>
      <c r="DE166" s="7"/>
      <c r="DF166" s="7"/>
      <c r="DG166" s="7"/>
    </row>
    <row r="167" spans="1:111" s="2" customFormat="1" x14ac:dyDescent="0.25">
      <c r="A167" s="956" t="s">
        <v>163</v>
      </c>
      <c r="B167" s="957"/>
      <c r="C167" s="196">
        <f t="shared" si="38"/>
        <v>51</v>
      </c>
      <c r="D167" s="197">
        <f t="shared" si="43"/>
        <v>29</v>
      </c>
      <c r="E167" s="183">
        <f t="shared" si="43"/>
        <v>22</v>
      </c>
      <c r="F167" s="39">
        <v>10</v>
      </c>
      <c r="G167" s="41">
        <v>7</v>
      </c>
      <c r="H167" s="39">
        <v>6</v>
      </c>
      <c r="I167" s="41">
        <v>4</v>
      </c>
      <c r="J167" s="39">
        <v>0</v>
      </c>
      <c r="K167" s="34">
        <v>0</v>
      </c>
      <c r="L167" s="39">
        <v>1</v>
      </c>
      <c r="M167" s="34">
        <v>0</v>
      </c>
      <c r="N167" s="39">
        <v>0</v>
      </c>
      <c r="O167" s="34">
        <v>0</v>
      </c>
      <c r="P167" s="39">
        <v>0</v>
      </c>
      <c r="Q167" s="34">
        <v>0</v>
      </c>
      <c r="R167" s="39">
        <v>0</v>
      </c>
      <c r="S167" s="34">
        <v>3</v>
      </c>
      <c r="T167" s="39">
        <v>1</v>
      </c>
      <c r="U167" s="34">
        <v>2</v>
      </c>
      <c r="V167" s="39">
        <v>0</v>
      </c>
      <c r="W167" s="34">
        <v>1</v>
      </c>
      <c r="X167" s="39">
        <v>0</v>
      </c>
      <c r="Y167" s="34">
        <v>0</v>
      </c>
      <c r="Z167" s="39">
        <v>1</v>
      </c>
      <c r="AA167" s="34">
        <v>0</v>
      </c>
      <c r="AB167" s="39">
        <v>0</v>
      </c>
      <c r="AC167" s="41">
        <v>2</v>
      </c>
      <c r="AD167" s="39">
        <v>0</v>
      </c>
      <c r="AE167" s="41">
        <v>3</v>
      </c>
      <c r="AF167" s="39">
        <v>5</v>
      </c>
      <c r="AG167" s="41">
        <v>0</v>
      </c>
      <c r="AH167" s="39">
        <v>2</v>
      </c>
      <c r="AI167" s="41">
        <v>0</v>
      </c>
      <c r="AJ167" s="39">
        <v>0</v>
      </c>
      <c r="AK167" s="41">
        <v>0</v>
      </c>
      <c r="AL167" s="33">
        <v>3</v>
      </c>
      <c r="AM167" s="151">
        <v>0</v>
      </c>
      <c r="AN167" s="41">
        <v>51</v>
      </c>
      <c r="AO167" s="121">
        <v>18</v>
      </c>
      <c r="AP167" s="42">
        <v>0</v>
      </c>
      <c r="AQ167" s="41">
        <v>0</v>
      </c>
      <c r="AR167" s="235" t="str">
        <f t="shared" si="37"/>
        <v/>
      </c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16"/>
      <c r="BE167" s="16"/>
      <c r="BX167" s="3"/>
      <c r="BY167" s="3"/>
      <c r="BZ167" s="3"/>
      <c r="CA167" s="6" t="str">
        <f t="shared" si="33"/>
        <v/>
      </c>
      <c r="CB167" s="6" t="str">
        <f t="shared" si="34"/>
        <v/>
      </c>
      <c r="CC167" s="6" t="str">
        <f t="shared" si="35"/>
        <v/>
      </c>
      <c r="CD167" s="6" t="str">
        <f t="shared" si="36"/>
        <v/>
      </c>
      <c r="CE167" s="6"/>
      <c r="CF167" s="6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4"/>
      <c r="CT167" s="4"/>
      <c r="CU167" s="4"/>
      <c r="CV167" s="4"/>
      <c r="CW167" s="4"/>
      <c r="CX167" s="4"/>
      <c r="CY167" s="4"/>
      <c r="CZ167" s="4"/>
      <c r="DA167" s="8">
        <f t="shared" si="39"/>
        <v>0</v>
      </c>
      <c r="DB167" s="8">
        <f t="shared" si="40"/>
        <v>0</v>
      </c>
      <c r="DC167" s="8">
        <f t="shared" si="41"/>
        <v>0</v>
      </c>
      <c r="DD167" s="8">
        <f t="shared" si="42"/>
        <v>0</v>
      </c>
      <c r="DE167" s="7"/>
      <c r="DF167" s="7"/>
      <c r="DG167" s="7"/>
    </row>
    <row r="168" spans="1:111" s="2" customFormat="1" x14ac:dyDescent="0.25">
      <c r="A168" s="962" t="s">
        <v>164</v>
      </c>
      <c r="B168" s="963"/>
      <c r="C168" s="195">
        <f t="shared" si="38"/>
        <v>497</v>
      </c>
      <c r="D168" s="182">
        <f t="shared" si="43"/>
        <v>196</v>
      </c>
      <c r="E168" s="183">
        <f t="shared" si="43"/>
        <v>301</v>
      </c>
      <c r="F168" s="39">
        <v>4</v>
      </c>
      <c r="G168" s="41">
        <v>5</v>
      </c>
      <c r="H168" s="39">
        <v>6</v>
      </c>
      <c r="I168" s="41">
        <v>12</v>
      </c>
      <c r="J168" s="39">
        <v>7</v>
      </c>
      <c r="K168" s="34">
        <v>12</v>
      </c>
      <c r="L168" s="39">
        <v>0</v>
      </c>
      <c r="M168" s="34">
        <v>2</v>
      </c>
      <c r="N168" s="39">
        <v>1</v>
      </c>
      <c r="O168" s="34">
        <v>0</v>
      </c>
      <c r="P168" s="39">
        <v>0</v>
      </c>
      <c r="Q168" s="34">
        <v>0</v>
      </c>
      <c r="R168" s="39">
        <v>0</v>
      </c>
      <c r="S168" s="34">
        <v>0</v>
      </c>
      <c r="T168" s="39">
        <v>0</v>
      </c>
      <c r="U168" s="34">
        <v>1</v>
      </c>
      <c r="V168" s="39">
        <v>1</v>
      </c>
      <c r="W168" s="34">
        <v>0</v>
      </c>
      <c r="X168" s="39">
        <v>0</v>
      </c>
      <c r="Y168" s="34">
        <v>1</v>
      </c>
      <c r="Z168" s="39">
        <v>2</v>
      </c>
      <c r="AA168" s="34">
        <v>1</v>
      </c>
      <c r="AB168" s="39">
        <v>1</v>
      </c>
      <c r="AC168" s="34">
        <v>1</v>
      </c>
      <c r="AD168" s="39">
        <v>1</v>
      </c>
      <c r="AE168" s="34">
        <v>4</v>
      </c>
      <c r="AF168" s="39">
        <v>54</v>
      </c>
      <c r="AG168" s="34">
        <v>93</v>
      </c>
      <c r="AH168" s="39">
        <v>48</v>
      </c>
      <c r="AI168" s="41">
        <v>86</v>
      </c>
      <c r="AJ168" s="39">
        <v>42</v>
      </c>
      <c r="AK168" s="41">
        <v>45</v>
      </c>
      <c r="AL168" s="33">
        <v>29</v>
      </c>
      <c r="AM168" s="151">
        <v>38</v>
      </c>
      <c r="AN168" s="41">
        <v>497</v>
      </c>
      <c r="AO168" s="121">
        <v>161</v>
      </c>
      <c r="AP168" s="42">
        <v>0</v>
      </c>
      <c r="AQ168" s="41">
        <v>0</v>
      </c>
      <c r="AR168" s="235" t="str">
        <f t="shared" si="37"/>
        <v/>
      </c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16"/>
      <c r="BE168" s="16"/>
      <c r="BX168" s="3"/>
      <c r="BY168" s="3"/>
      <c r="BZ168" s="3"/>
      <c r="CA168" s="6" t="str">
        <f t="shared" si="33"/>
        <v/>
      </c>
      <c r="CB168" s="6" t="str">
        <f t="shared" si="34"/>
        <v/>
      </c>
      <c r="CC168" s="6" t="str">
        <f t="shared" si="35"/>
        <v/>
      </c>
      <c r="CD168" s="6" t="str">
        <f t="shared" si="36"/>
        <v/>
      </c>
      <c r="CE168" s="6"/>
      <c r="CF168" s="6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4"/>
      <c r="CT168" s="4"/>
      <c r="CU168" s="4"/>
      <c r="CV168" s="4"/>
      <c r="CW168" s="4"/>
      <c r="CX168" s="4"/>
      <c r="CY168" s="4"/>
      <c r="CZ168" s="4"/>
      <c r="DA168" s="8">
        <f t="shared" si="39"/>
        <v>0</v>
      </c>
      <c r="DB168" s="8">
        <f t="shared" si="40"/>
        <v>0</v>
      </c>
      <c r="DC168" s="8">
        <f t="shared" si="41"/>
        <v>0</v>
      </c>
      <c r="DD168" s="8">
        <f t="shared" si="42"/>
        <v>0</v>
      </c>
      <c r="DE168" s="7"/>
      <c r="DF168" s="7"/>
      <c r="DG168" s="7"/>
    </row>
    <row r="169" spans="1:111" s="2" customFormat="1" x14ac:dyDescent="0.25">
      <c r="A169" s="962" t="s">
        <v>165</v>
      </c>
      <c r="B169" s="963"/>
      <c r="C169" s="198">
        <f>SUM(D169+E169)</f>
        <v>507</v>
      </c>
      <c r="D169" s="199">
        <f>SUM(F169+H169+J169+L169+N169+P169+R169+T169+V169+X169+Z169+AB169+AD169+AF169+AH169+AJ169+AL169)</f>
        <v>288</v>
      </c>
      <c r="E169" s="200">
        <f>SUM(G169+I169+K169+M169+O169+Q169+S169+U169+W169+Y169+AA169+AC169+AE169+AG169+AI169+AK169+AM169)</f>
        <v>219</v>
      </c>
      <c r="F169" s="105">
        <v>8</v>
      </c>
      <c r="G169" s="201">
        <v>15</v>
      </c>
      <c r="H169" s="105">
        <v>24</v>
      </c>
      <c r="I169" s="201">
        <v>5</v>
      </c>
      <c r="J169" s="105">
        <v>13</v>
      </c>
      <c r="K169" s="202">
        <v>19</v>
      </c>
      <c r="L169" s="105">
        <v>4</v>
      </c>
      <c r="M169" s="202">
        <v>10</v>
      </c>
      <c r="N169" s="105">
        <v>25</v>
      </c>
      <c r="O169" s="202">
        <v>2</v>
      </c>
      <c r="P169" s="105">
        <v>7</v>
      </c>
      <c r="Q169" s="202">
        <v>2</v>
      </c>
      <c r="R169" s="105">
        <v>1</v>
      </c>
      <c r="S169" s="202">
        <v>3</v>
      </c>
      <c r="T169" s="105">
        <v>7</v>
      </c>
      <c r="U169" s="202">
        <v>1</v>
      </c>
      <c r="V169" s="105">
        <v>4</v>
      </c>
      <c r="W169" s="202">
        <v>9</v>
      </c>
      <c r="X169" s="105">
        <v>1</v>
      </c>
      <c r="Y169" s="202">
        <v>12</v>
      </c>
      <c r="Z169" s="105">
        <v>10</v>
      </c>
      <c r="AA169" s="202">
        <v>11</v>
      </c>
      <c r="AB169" s="105">
        <v>18</v>
      </c>
      <c r="AC169" s="202">
        <v>18</v>
      </c>
      <c r="AD169" s="105">
        <v>27</v>
      </c>
      <c r="AE169" s="202">
        <v>15</v>
      </c>
      <c r="AF169" s="105">
        <v>34</v>
      </c>
      <c r="AG169" s="202">
        <v>13</v>
      </c>
      <c r="AH169" s="105">
        <v>19</v>
      </c>
      <c r="AI169" s="201">
        <v>33</v>
      </c>
      <c r="AJ169" s="105">
        <v>49</v>
      </c>
      <c r="AK169" s="201">
        <v>19</v>
      </c>
      <c r="AL169" s="203">
        <v>37</v>
      </c>
      <c r="AM169" s="204">
        <v>32</v>
      </c>
      <c r="AN169" s="201">
        <v>491</v>
      </c>
      <c r="AO169" s="205">
        <v>190</v>
      </c>
      <c r="AP169" s="109">
        <v>4</v>
      </c>
      <c r="AQ169" s="201">
        <v>8</v>
      </c>
      <c r="AR169" s="235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16"/>
      <c r="BE169" s="16"/>
      <c r="BX169" s="3"/>
      <c r="BY169" s="3"/>
      <c r="BZ169" s="3"/>
      <c r="CA169" s="6"/>
      <c r="CB169" s="6"/>
      <c r="CC169" s="6"/>
      <c r="CD169" s="6"/>
      <c r="CE169" s="6"/>
      <c r="CF169" s="6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4"/>
      <c r="CT169" s="4"/>
      <c r="CU169" s="4"/>
      <c r="CV169" s="4"/>
      <c r="CW169" s="4"/>
      <c r="CX169" s="4"/>
      <c r="CY169" s="4"/>
      <c r="CZ169" s="4"/>
      <c r="DA169" s="8"/>
      <c r="DB169" s="8"/>
      <c r="DC169" s="8"/>
      <c r="DD169" s="8"/>
      <c r="DE169" s="7"/>
      <c r="DF169" s="7"/>
      <c r="DG169" s="7"/>
    </row>
    <row r="170" spans="1:111" s="2" customFormat="1" x14ac:dyDescent="0.25">
      <c r="A170" s="960" t="s">
        <v>166</v>
      </c>
      <c r="B170" s="961"/>
      <c r="C170" s="206">
        <f t="shared" si="38"/>
        <v>0</v>
      </c>
      <c r="D170" s="207">
        <f t="shared" si="43"/>
        <v>0</v>
      </c>
      <c r="E170" s="208">
        <f t="shared" si="43"/>
        <v>0</v>
      </c>
      <c r="F170" s="56"/>
      <c r="G170" s="59"/>
      <c r="H170" s="56"/>
      <c r="I170" s="59"/>
      <c r="J170" s="56"/>
      <c r="K170" s="58"/>
      <c r="L170" s="56"/>
      <c r="M170" s="58"/>
      <c r="N170" s="56"/>
      <c r="O170" s="58"/>
      <c r="P170" s="56"/>
      <c r="Q170" s="58"/>
      <c r="R170" s="56"/>
      <c r="S170" s="58"/>
      <c r="T170" s="56"/>
      <c r="U170" s="58"/>
      <c r="V170" s="56"/>
      <c r="W170" s="58"/>
      <c r="X170" s="56"/>
      <c r="Y170" s="58"/>
      <c r="Z170" s="56"/>
      <c r="AA170" s="58"/>
      <c r="AB170" s="56"/>
      <c r="AC170" s="58"/>
      <c r="AD170" s="56"/>
      <c r="AE170" s="58"/>
      <c r="AF170" s="56"/>
      <c r="AG170" s="58"/>
      <c r="AH170" s="56"/>
      <c r="AI170" s="58"/>
      <c r="AJ170" s="56"/>
      <c r="AK170" s="58"/>
      <c r="AL170" s="60"/>
      <c r="AM170" s="209"/>
      <c r="AN170" s="59">
        <v>0</v>
      </c>
      <c r="AO170" s="191"/>
      <c r="AP170" s="63"/>
      <c r="AQ170" s="59"/>
      <c r="AR170" s="235" t="str">
        <f t="shared" si="37"/>
        <v/>
      </c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16"/>
      <c r="BE170" s="16"/>
      <c r="BX170" s="3"/>
      <c r="BY170" s="3"/>
      <c r="BZ170" s="3"/>
      <c r="CA170" s="6" t="str">
        <f>IF(DA170=1,"* El número de Beneficiarios NO DEBE ser mayor que el Total. ","")</f>
        <v/>
      </c>
      <c r="CB170" s="6" t="str">
        <f>IF(DB170=1,"* No olvide digitar la columna Beneficiarios y/o Pueblos Originarios y/o Migrantes (Digite CEROS si no tiene.). ","")</f>
        <v/>
      </c>
      <c r="CC170" s="6" t="str">
        <f>IF(DC170=1,"* El número de Pueblos Originarios y/o Migrantes NO DEBE ser mayor que el Total. ","")</f>
        <v/>
      </c>
      <c r="CD170" s="6" t="str">
        <f>IF(DD170=1,"* El número de Controles NO DEBE ser mayor que el Total. ","")</f>
        <v/>
      </c>
      <c r="CE170" s="6"/>
      <c r="CF170" s="6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4"/>
      <c r="CT170" s="4"/>
      <c r="CU170" s="4"/>
      <c r="CV170" s="4"/>
      <c r="CW170" s="4"/>
      <c r="CX170" s="4"/>
      <c r="CY170" s="4"/>
      <c r="CZ170" s="4"/>
      <c r="DA170" s="8">
        <f>IF(C170&lt;AN170,1,0)</f>
        <v>0</v>
      </c>
      <c r="DB170" s="8">
        <f>IF(AND(C170&lt;&gt;0,OR(AN170="",AP170="",AQ170="")),1,0)</f>
        <v>0</v>
      </c>
      <c r="DC170" s="8">
        <f>IF(OR(C170&lt;AP170,C170&lt;AQ170),1,0)</f>
        <v>0</v>
      </c>
      <c r="DD170" s="8">
        <f>IF(C170&lt;AO170,1,0)</f>
        <v>0</v>
      </c>
      <c r="DE170" s="7"/>
      <c r="DF170" s="7"/>
      <c r="DG170" s="7"/>
    </row>
    <row r="171" spans="1:111" s="2" customFormat="1" x14ac:dyDescent="0.25">
      <c r="A171" s="1041" t="s">
        <v>99</v>
      </c>
      <c r="B171" s="1042"/>
      <c r="C171" s="210">
        <f t="shared" ref="C171:AQ171" si="44">SUM(C160:C170)</f>
        <v>3522</v>
      </c>
      <c r="D171" s="211">
        <f t="shared" si="44"/>
        <v>1461</v>
      </c>
      <c r="E171" s="187">
        <f t="shared" si="44"/>
        <v>2061</v>
      </c>
      <c r="F171" s="71">
        <f t="shared" si="44"/>
        <v>82</v>
      </c>
      <c r="G171" s="132">
        <f t="shared" si="44"/>
        <v>91</v>
      </c>
      <c r="H171" s="71">
        <f t="shared" si="44"/>
        <v>49</v>
      </c>
      <c r="I171" s="132">
        <f t="shared" si="44"/>
        <v>37</v>
      </c>
      <c r="J171" s="485">
        <f t="shared" si="44"/>
        <v>39</v>
      </c>
      <c r="K171" s="486">
        <f t="shared" si="44"/>
        <v>46</v>
      </c>
      <c r="L171" s="485">
        <f t="shared" si="44"/>
        <v>26</v>
      </c>
      <c r="M171" s="486">
        <f t="shared" si="44"/>
        <v>38</v>
      </c>
      <c r="N171" s="485">
        <f t="shared" si="44"/>
        <v>51</v>
      </c>
      <c r="O171" s="486">
        <f t="shared" si="44"/>
        <v>57</v>
      </c>
      <c r="P171" s="485">
        <f t="shared" si="44"/>
        <v>39</v>
      </c>
      <c r="Q171" s="486">
        <f t="shared" si="44"/>
        <v>99</v>
      </c>
      <c r="R171" s="485">
        <f t="shared" si="44"/>
        <v>40</v>
      </c>
      <c r="S171" s="486">
        <f t="shared" si="44"/>
        <v>148</v>
      </c>
      <c r="T171" s="485">
        <f t="shared" si="44"/>
        <v>56</v>
      </c>
      <c r="U171" s="486">
        <f t="shared" si="44"/>
        <v>138</v>
      </c>
      <c r="V171" s="485">
        <f t="shared" si="44"/>
        <v>55</v>
      </c>
      <c r="W171" s="486">
        <f t="shared" si="44"/>
        <v>116</v>
      </c>
      <c r="X171" s="485">
        <f t="shared" si="44"/>
        <v>49</v>
      </c>
      <c r="Y171" s="486">
        <f t="shared" si="44"/>
        <v>117</v>
      </c>
      <c r="Z171" s="485">
        <f t="shared" si="44"/>
        <v>65</v>
      </c>
      <c r="AA171" s="486">
        <f t="shared" si="44"/>
        <v>105</v>
      </c>
      <c r="AB171" s="485">
        <f t="shared" si="44"/>
        <v>92</v>
      </c>
      <c r="AC171" s="486">
        <f t="shared" si="44"/>
        <v>146</v>
      </c>
      <c r="AD171" s="485">
        <f t="shared" si="44"/>
        <v>93</v>
      </c>
      <c r="AE171" s="486">
        <f t="shared" si="44"/>
        <v>126</v>
      </c>
      <c r="AF171" s="485">
        <f t="shared" si="44"/>
        <v>204</v>
      </c>
      <c r="AG171" s="486">
        <f t="shared" si="44"/>
        <v>243</v>
      </c>
      <c r="AH171" s="485">
        <f t="shared" si="44"/>
        <v>170</v>
      </c>
      <c r="AI171" s="486">
        <f t="shared" si="44"/>
        <v>230</v>
      </c>
      <c r="AJ171" s="485">
        <f t="shared" si="44"/>
        <v>188</v>
      </c>
      <c r="AK171" s="486">
        <f t="shared" si="44"/>
        <v>145</v>
      </c>
      <c r="AL171" s="487">
        <f t="shared" si="44"/>
        <v>163</v>
      </c>
      <c r="AM171" s="488">
        <f t="shared" si="44"/>
        <v>179</v>
      </c>
      <c r="AN171" s="132">
        <f t="shared" si="44"/>
        <v>3506</v>
      </c>
      <c r="AO171" s="131">
        <f t="shared" si="44"/>
        <v>2119</v>
      </c>
      <c r="AP171" s="66">
        <f t="shared" si="44"/>
        <v>4</v>
      </c>
      <c r="AQ171" s="132">
        <f t="shared" si="44"/>
        <v>8</v>
      </c>
      <c r="AR171" s="74" t="s">
        <v>167</v>
      </c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X171" s="3"/>
      <c r="BY171" s="3"/>
      <c r="BZ171" s="3"/>
      <c r="CA171" s="4"/>
      <c r="CB171" s="4"/>
      <c r="CC171" s="4"/>
      <c r="CD171" s="4"/>
      <c r="CE171" s="4"/>
      <c r="CF171" s="4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4"/>
      <c r="CT171" s="4"/>
      <c r="CU171" s="4"/>
      <c r="CV171" s="4"/>
      <c r="CW171" s="4"/>
      <c r="CX171" s="4"/>
      <c r="CY171" s="4"/>
      <c r="CZ171" s="4"/>
      <c r="DA171" s="7"/>
      <c r="DB171" s="7"/>
      <c r="DC171" s="7"/>
      <c r="DD171" s="7"/>
      <c r="DE171" s="7"/>
      <c r="DF171" s="7"/>
      <c r="DG171" s="7"/>
    </row>
    <row r="172" spans="1:111" s="2" customFormat="1" x14ac:dyDescent="0.25">
      <c r="A172" s="214" t="s">
        <v>168</v>
      </c>
      <c r="B172" s="489"/>
      <c r="C172" s="489"/>
      <c r="D172" s="489"/>
      <c r="E172" s="489"/>
      <c r="F172" s="489"/>
      <c r="G172" s="216"/>
      <c r="H172" s="216"/>
      <c r="I172" s="216"/>
      <c r="J172" s="9"/>
      <c r="K172" s="9"/>
      <c r="L172" s="9"/>
      <c r="M172" s="4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X172" s="3"/>
      <c r="BY172" s="3"/>
      <c r="BZ172" s="3"/>
      <c r="CA172" s="4"/>
      <c r="CB172" s="4"/>
      <c r="CC172" s="4"/>
      <c r="CD172" s="4"/>
      <c r="CE172" s="4"/>
      <c r="CF172" s="4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4"/>
      <c r="CT172" s="4"/>
      <c r="CU172" s="4"/>
      <c r="CV172" s="4"/>
      <c r="CW172" s="4"/>
      <c r="CX172" s="4"/>
      <c r="CY172" s="4"/>
      <c r="CZ172" s="4"/>
      <c r="DA172" s="7"/>
      <c r="DB172" s="7"/>
      <c r="DC172" s="7"/>
      <c r="DD172" s="7"/>
      <c r="DE172" s="7"/>
      <c r="DF172" s="7"/>
      <c r="DG172" s="7"/>
    </row>
    <row r="173" spans="1:111" s="2" customFormat="1" ht="15" customHeight="1" x14ac:dyDescent="0.25">
      <c r="A173" s="1043" t="s">
        <v>169</v>
      </c>
      <c r="B173" s="1034" t="s">
        <v>149</v>
      </c>
      <c r="C173" s="1021" t="s">
        <v>147</v>
      </c>
      <c r="D173" s="949"/>
      <c r="E173" s="944"/>
      <c r="F173" s="1035" t="s">
        <v>150</v>
      </c>
      <c r="G173" s="1037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7"/>
      <c r="AB173" s="1037"/>
      <c r="AC173" s="1037"/>
      <c r="AD173" s="1037"/>
      <c r="AE173" s="1037"/>
      <c r="AF173" s="1037"/>
      <c r="AG173" s="1037"/>
      <c r="AH173" s="1037"/>
      <c r="AI173" s="1037"/>
      <c r="AJ173" s="1037"/>
      <c r="AK173" s="1037"/>
      <c r="AL173" s="1037"/>
      <c r="AM173" s="1038"/>
      <c r="AN173" s="917" t="s">
        <v>9</v>
      </c>
      <c r="AO173" s="927" t="s">
        <v>170</v>
      </c>
      <c r="AP173" s="928"/>
      <c r="AQ173" s="1005" t="s">
        <v>152</v>
      </c>
      <c r="AR173" s="917" t="s">
        <v>153</v>
      </c>
      <c r="AS173" s="1034" t="s">
        <v>171</v>
      </c>
      <c r="AT173" s="1034" t="s">
        <v>172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Y173" s="3"/>
      <c r="BZ173" s="3"/>
      <c r="CA173" s="4"/>
      <c r="CB173" s="4"/>
      <c r="CC173" s="4"/>
      <c r="CD173" s="4"/>
      <c r="CE173" s="4"/>
      <c r="CF173" s="4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4"/>
      <c r="CT173" s="4"/>
      <c r="CU173" s="4"/>
      <c r="CV173" s="4"/>
      <c r="CW173" s="4"/>
      <c r="CX173" s="4"/>
      <c r="CY173" s="4"/>
      <c r="CZ173" s="4"/>
      <c r="DA173" s="7"/>
      <c r="DB173" s="7"/>
      <c r="DC173" s="7"/>
      <c r="DD173" s="7"/>
      <c r="DE173" s="7"/>
      <c r="DF173" s="7"/>
      <c r="DG173" s="7"/>
    </row>
    <row r="174" spans="1:111" s="2" customFormat="1" x14ac:dyDescent="0.25">
      <c r="A174" s="1004"/>
      <c r="B174" s="989"/>
      <c r="C174" s="947"/>
      <c r="D174" s="950"/>
      <c r="E174" s="948"/>
      <c r="F174" s="1039" t="s">
        <v>13</v>
      </c>
      <c r="G174" s="1040"/>
      <c r="H174" s="1039" t="s">
        <v>14</v>
      </c>
      <c r="I174" s="1040"/>
      <c r="J174" s="1039" t="s">
        <v>15</v>
      </c>
      <c r="K174" s="1040"/>
      <c r="L174" s="1039" t="s">
        <v>16</v>
      </c>
      <c r="M174" s="1040"/>
      <c r="N174" s="1039" t="s">
        <v>17</v>
      </c>
      <c r="O174" s="1040"/>
      <c r="P174" s="1035" t="s">
        <v>18</v>
      </c>
      <c r="Q174" s="1036"/>
      <c r="R174" s="1035" t="s">
        <v>19</v>
      </c>
      <c r="S174" s="1036"/>
      <c r="T174" s="1035" t="s">
        <v>20</v>
      </c>
      <c r="U174" s="1036"/>
      <c r="V174" s="1035" t="s">
        <v>21</v>
      </c>
      <c r="W174" s="1036"/>
      <c r="X174" s="1035" t="s">
        <v>22</v>
      </c>
      <c r="Y174" s="1036"/>
      <c r="Z174" s="1035" t="s">
        <v>23</v>
      </c>
      <c r="AA174" s="1036"/>
      <c r="AB174" s="1035" t="s">
        <v>24</v>
      </c>
      <c r="AC174" s="1036"/>
      <c r="AD174" s="1035" t="s">
        <v>25</v>
      </c>
      <c r="AE174" s="1036"/>
      <c r="AF174" s="1035" t="s">
        <v>26</v>
      </c>
      <c r="AG174" s="1036"/>
      <c r="AH174" s="1035" t="s">
        <v>27</v>
      </c>
      <c r="AI174" s="1036"/>
      <c r="AJ174" s="1035" t="s">
        <v>28</v>
      </c>
      <c r="AK174" s="1036"/>
      <c r="AL174" s="1035" t="s">
        <v>29</v>
      </c>
      <c r="AM174" s="1038"/>
      <c r="AN174" s="952"/>
      <c r="AO174" s="971"/>
      <c r="AP174" s="972"/>
      <c r="AQ174" s="954"/>
      <c r="AR174" s="952"/>
      <c r="AS174" s="989"/>
      <c r="AT174" s="989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Y174" s="3"/>
      <c r="BZ174" s="3"/>
      <c r="CA174" s="4"/>
      <c r="CB174" s="4"/>
      <c r="CC174" s="4"/>
      <c r="CD174" s="4"/>
      <c r="CE174" s="4"/>
      <c r="CF174" s="4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4"/>
      <c r="CT174" s="4"/>
      <c r="CU174" s="4"/>
      <c r="CV174" s="4"/>
      <c r="CW174" s="4"/>
      <c r="CX174" s="4"/>
      <c r="CY174" s="4"/>
      <c r="CZ174" s="4"/>
      <c r="DA174" s="7"/>
      <c r="DB174" s="7"/>
      <c r="DC174" s="7"/>
      <c r="DD174" s="7"/>
      <c r="DE174" s="7"/>
      <c r="DF174" s="7"/>
      <c r="DG174" s="7"/>
    </row>
    <row r="175" spans="1:111" s="2" customFormat="1" x14ac:dyDescent="0.25">
      <c r="A175" s="970"/>
      <c r="B175" s="920"/>
      <c r="C175" s="490" t="s">
        <v>154</v>
      </c>
      <c r="D175" s="491" t="s">
        <v>173</v>
      </c>
      <c r="E175" s="219" t="s">
        <v>174</v>
      </c>
      <c r="F175" s="442" t="s">
        <v>173</v>
      </c>
      <c r="G175" s="492" t="s">
        <v>174</v>
      </c>
      <c r="H175" s="493" t="s">
        <v>173</v>
      </c>
      <c r="I175" s="362" t="s">
        <v>174</v>
      </c>
      <c r="J175" s="442" t="s">
        <v>173</v>
      </c>
      <c r="K175" s="492" t="s">
        <v>174</v>
      </c>
      <c r="L175" s="442" t="s">
        <v>173</v>
      </c>
      <c r="M175" s="492" t="s">
        <v>174</v>
      </c>
      <c r="N175" s="442" t="s">
        <v>173</v>
      </c>
      <c r="O175" s="492" t="s">
        <v>174</v>
      </c>
      <c r="P175" s="493" t="s">
        <v>173</v>
      </c>
      <c r="Q175" s="362" t="s">
        <v>174</v>
      </c>
      <c r="R175" s="493" t="s">
        <v>173</v>
      </c>
      <c r="S175" s="362" t="s">
        <v>174</v>
      </c>
      <c r="T175" s="442" t="s">
        <v>173</v>
      </c>
      <c r="U175" s="492" t="s">
        <v>174</v>
      </c>
      <c r="V175" s="493" t="s">
        <v>173</v>
      </c>
      <c r="W175" s="362" t="s">
        <v>174</v>
      </c>
      <c r="X175" s="493" t="s">
        <v>173</v>
      </c>
      <c r="Y175" s="362" t="s">
        <v>174</v>
      </c>
      <c r="Z175" s="442" t="s">
        <v>173</v>
      </c>
      <c r="AA175" s="492" t="s">
        <v>174</v>
      </c>
      <c r="AB175" s="442" t="s">
        <v>173</v>
      </c>
      <c r="AC175" s="492" t="s">
        <v>174</v>
      </c>
      <c r="AD175" s="493" t="s">
        <v>173</v>
      </c>
      <c r="AE175" s="362" t="s">
        <v>174</v>
      </c>
      <c r="AF175" s="493" t="s">
        <v>173</v>
      </c>
      <c r="AG175" s="362" t="s">
        <v>174</v>
      </c>
      <c r="AH175" s="442" t="s">
        <v>173</v>
      </c>
      <c r="AI175" s="492" t="s">
        <v>174</v>
      </c>
      <c r="AJ175" s="493" t="s">
        <v>173</v>
      </c>
      <c r="AK175" s="362" t="s">
        <v>174</v>
      </c>
      <c r="AL175" s="442" t="s">
        <v>173</v>
      </c>
      <c r="AM175" s="494" t="s">
        <v>174</v>
      </c>
      <c r="AN175" s="921"/>
      <c r="AO175" s="361" t="s">
        <v>175</v>
      </c>
      <c r="AP175" s="492" t="s">
        <v>176</v>
      </c>
      <c r="AQ175" s="955"/>
      <c r="AR175" s="921"/>
      <c r="AS175" s="920"/>
      <c r="AT175" s="920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Y175" s="3"/>
      <c r="BZ175" s="3"/>
      <c r="CA175" s="4"/>
      <c r="CB175" s="4"/>
      <c r="CC175" s="4"/>
      <c r="CD175" s="4"/>
      <c r="CE175" s="4"/>
      <c r="CF175" s="4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4"/>
      <c r="CT175" s="4"/>
      <c r="CU175" s="4"/>
      <c r="CV175" s="4"/>
      <c r="CW175" s="4"/>
      <c r="CX175" s="4"/>
      <c r="CY175" s="4"/>
      <c r="CZ175" s="4"/>
      <c r="DA175" s="7"/>
      <c r="DB175" s="7"/>
      <c r="DC175" s="7"/>
      <c r="DD175" s="7"/>
      <c r="DE175" s="7"/>
      <c r="DF175" s="7"/>
      <c r="DG175" s="7"/>
    </row>
    <row r="176" spans="1:111" s="2" customFormat="1" x14ac:dyDescent="0.25">
      <c r="A176" s="1044" t="s">
        <v>177</v>
      </c>
      <c r="B176" s="495" t="s">
        <v>155</v>
      </c>
      <c r="C176" s="496">
        <f t="shared" ref="C176:C186" si="45">SUM(D176+E176)</f>
        <v>0</v>
      </c>
      <c r="D176" s="497">
        <f t="shared" ref="D176:D184" si="46">SUM(F176+H176+J176+L176+N176+P176+R176+T176+V176+X176+Z176+AB176+AD176+AF176+AH176+AJ176+AL176)</f>
        <v>0</v>
      </c>
      <c r="E176" s="498">
        <f t="shared" ref="E176:E184" si="47">SUM(G176+I176+K176+M176+O176+Q176+S176+U176+W176+Y176+AA176+AC176+AE176+AG176+AI176+AK176+AM176)</f>
        <v>0</v>
      </c>
      <c r="F176" s="499"/>
      <c r="G176" s="482"/>
      <c r="H176" s="499"/>
      <c r="I176" s="482"/>
      <c r="J176" s="499"/>
      <c r="K176" s="480"/>
      <c r="L176" s="499"/>
      <c r="M176" s="480"/>
      <c r="N176" s="499"/>
      <c r="O176" s="480"/>
      <c r="P176" s="499"/>
      <c r="Q176" s="480"/>
      <c r="R176" s="499"/>
      <c r="S176" s="480"/>
      <c r="T176" s="499"/>
      <c r="U176" s="480"/>
      <c r="V176" s="499"/>
      <c r="W176" s="480"/>
      <c r="X176" s="499"/>
      <c r="Y176" s="480"/>
      <c r="Z176" s="499"/>
      <c r="AA176" s="480"/>
      <c r="AB176" s="499"/>
      <c r="AC176" s="480"/>
      <c r="AD176" s="499"/>
      <c r="AE176" s="480"/>
      <c r="AF176" s="499"/>
      <c r="AG176" s="480"/>
      <c r="AH176" s="499"/>
      <c r="AI176" s="480"/>
      <c r="AJ176" s="499"/>
      <c r="AK176" s="480"/>
      <c r="AL176" s="500"/>
      <c r="AM176" s="481"/>
      <c r="AN176" s="482"/>
      <c r="AO176" s="484"/>
      <c r="AP176" s="482"/>
      <c r="AQ176" s="484"/>
      <c r="AR176" s="482"/>
      <c r="AS176" s="482"/>
      <c r="AT176" s="482"/>
      <c r="AU176" s="235" t="str">
        <f>CA176&amp;CB176&amp;CC176&amp;CD176&amp;CE176&amp;CF176&amp;CG176</f>
        <v/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16"/>
      <c r="BF176" s="16"/>
      <c r="BG176" s="16"/>
      <c r="BY176" s="3"/>
      <c r="BZ176" s="3"/>
      <c r="CA176" s="37" t="str">
        <f t="shared" ref="CA176:CA186" si="48">IF(DA176=1,"* El número de Beneficiarios NO DEBE ser mayor que el Total ","")</f>
        <v/>
      </c>
      <c r="CB176" s="37" t="str">
        <f>IF(DB176=1,"* No olvide digitar las columnas Beneficiarios y/o Trans y/o Pueblos Originarios y/o Migrantes y/o Niños, Niñas, Adolescentes y Jóvenes Población SENAME/Mejor Niñez (Digite CEROS si no tiene.). ","")</f>
        <v/>
      </c>
      <c r="CC176" s="37" t="str">
        <f t="shared" ref="CC176:CC186" si="49">IF(DC176=1,"* El número de Trans NO DEBE ser mayor que el Total. ","")</f>
        <v/>
      </c>
      <c r="CD176" s="37" t="str">
        <f t="shared" ref="CD176:CD186" si="50">IF(DD176=1,"* El número de Pueblos Originarios NO DEBE ser mayor que el Total. ","")</f>
        <v/>
      </c>
      <c r="CE176" s="37" t="str">
        <f t="shared" ref="CE176:CE186" si="51">IF(DE176=1,"* El número de Migrantes NO DEBE ser mayor que el Total. ","")</f>
        <v/>
      </c>
      <c r="CF176" s="37" t="str">
        <f t="shared" ref="CF176:CF186" si="52">IF(DF176=1,"* El número de Niños, Niñas, Adolescentes y Jóvenes Población SENAME NO DEBE ser mayor que el Total. ","")</f>
        <v/>
      </c>
      <c r="CG176" s="37" t="str">
        <f>IF(DG176=1,"* El número de Niños, Niñas, Adolescentes y Jóvenes Población Mejor Niñez NO DEBE ser mayor que el Total. ","")</f>
        <v/>
      </c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4"/>
      <c r="CT176" s="4"/>
      <c r="CU176" s="4"/>
      <c r="CV176" s="4"/>
      <c r="CW176" s="4"/>
      <c r="CX176" s="4"/>
      <c r="CY176" s="4"/>
      <c r="CZ176" s="4"/>
      <c r="DA176" s="8">
        <f t="shared" ref="DA176:DA186" si="53">IF(C176&lt;AN176,1,0)</f>
        <v>0</v>
      </c>
      <c r="DB176" s="8">
        <f t="shared" ref="DB176:DB186" si="54">IF(AND(C176&lt;&gt;0,OR(AN176="",AO176="",AP176="",AQ176="",AR176="",AS176="")),1,0)</f>
        <v>0</v>
      </c>
      <c r="DC176" s="8">
        <f t="shared" ref="DC176:DC186" si="55">IF(C176&lt;(AO176+AP176),1,0)</f>
        <v>0</v>
      </c>
      <c r="DD176" s="8">
        <f t="shared" ref="DD176:DD186" si="56">IF(C176&lt;AQ176,1,0)</f>
        <v>0</v>
      </c>
      <c r="DE176" s="8">
        <f t="shared" ref="DE176:DE186" si="57">IF(C176&lt;AR176,1,0)</f>
        <v>0</v>
      </c>
      <c r="DF176" s="8">
        <f t="shared" ref="DF176:DF186" si="58">IF(C176&lt;AS176,1,0)</f>
        <v>0</v>
      </c>
      <c r="DG176" s="8">
        <f>IF(C176&lt;AT176,1,0)</f>
        <v>0</v>
      </c>
    </row>
    <row r="177" spans="1:111" s="2" customFormat="1" x14ac:dyDescent="0.25">
      <c r="A177" s="974"/>
      <c r="B177" s="225" t="s">
        <v>156</v>
      </c>
      <c r="C177" s="206">
        <f t="shared" si="45"/>
        <v>0</v>
      </c>
      <c r="D177" s="207">
        <f t="shared" si="46"/>
        <v>0</v>
      </c>
      <c r="E177" s="208">
        <f t="shared" si="47"/>
        <v>0</v>
      </c>
      <c r="F177" s="56">
        <v>0</v>
      </c>
      <c r="G177" s="59">
        <v>0</v>
      </c>
      <c r="H177" s="56">
        <v>0</v>
      </c>
      <c r="I177" s="59">
        <v>0</v>
      </c>
      <c r="J177" s="56">
        <v>0</v>
      </c>
      <c r="K177" s="58">
        <v>0</v>
      </c>
      <c r="L177" s="56">
        <v>0</v>
      </c>
      <c r="M177" s="58">
        <v>0</v>
      </c>
      <c r="N177" s="56">
        <v>0</v>
      </c>
      <c r="O177" s="58">
        <v>0</v>
      </c>
      <c r="P177" s="56">
        <v>0</v>
      </c>
      <c r="Q177" s="58">
        <v>0</v>
      </c>
      <c r="R177" s="56">
        <v>0</v>
      </c>
      <c r="S177" s="58">
        <v>0</v>
      </c>
      <c r="T177" s="56">
        <v>0</v>
      </c>
      <c r="U177" s="58">
        <v>0</v>
      </c>
      <c r="V177" s="56">
        <v>0</v>
      </c>
      <c r="W177" s="58">
        <v>0</v>
      </c>
      <c r="X177" s="56">
        <v>0</v>
      </c>
      <c r="Y177" s="58">
        <v>0</v>
      </c>
      <c r="Z177" s="56">
        <v>0</v>
      </c>
      <c r="AA177" s="58">
        <v>0</v>
      </c>
      <c r="AB177" s="56">
        <v>0</v>
      </c>
      <c r="AC177" s="58">
        <v>0</v>
      </c>
      <c r="AD177" s="56">
        <v>0</v>
      </c>
      <c r="AE177" s="58">
        <v>0</v>
      </c>
      <c r="AF177" s="56">
        <v>0</v>
      </c>
      <c r="AG177" s="58">
        <v>0</v>
      </c>
      <c r="AH177" s="56">
        <v>0</v>
      </c>
      <c r="AI177" s="58">
        <v>0</v>
      </c>
      <c r="AJ177" s="56">
        <v>0</v>
      </c>
      <c r="AK177" s="58">
        <v>0</v>
      </c>
      <c r="AL177" s="60">
        <v>0</v>
      </c>
      <c r="AM177" s="209">
        <v>0</v>
      </c>
      <c r="AN177" s="59">
        <v>0</v>
      </c>
      <c r="AO177" s="63">
        <v>0</v>
      </c>
      <c r="AP177" s="59">
        <v>0</v>
      </c>
      <c r="AQ177" s="63">
        <v>0</v>
      </c>
      <c r="AR177" s="59">
        <v>0</v>
      </c>
      <c r="AS177" s="59">
        <v>0</v>
      </c>
      <c r="AT177" s="59">
        <v>0</v>
      </c>
      <c r="AU177" s="235" t="str">
        <f t="shared" ref="AU177:AU186" si="59">CA177&amp;CB177&amp;CC177&amp;CD177&amp;CE177&amp;CF177&amp;CG177</f>
        <v/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16"/>
      <c r="BF177" s="16"/>
      <c r="BG177" s="16"/>
      <c r="BY177" s="3"/>
      <c r="BZ177" s="3"/>
      <c r="CA177" s="37" t="str">
        <f t="shared" si="48"/>
        <v/>
      </c>
      <c r="CB177" s="37" t="str">
        <f t="shared" ref="CB177:CB186" si="60">IF(DB177=1,"* No olvide digitar las columnas Beneficiarios y/o Trans y/o Pueblos Originarios y/o Migrantes y/o Niños, Niñas, Adolescentes y Jóvenes Población SENAME/Mejor Niñez (Digite CEROS si no tiene.). ","")</f>
        <v/>
      </c>
      <c r="CC177" s="37" t="str">
        <f t="shared" si="49"/>
        <v/>
      </c>
      <c r="CD177" s="37" t="str">
        <f t="shared" si="50"/>
        <v/>
      </c>
      <c r="CE177" s="37" t="str">
        <f t="shared" si="51"/>
        <v/>
      </c>
      <c r="CF177" s="37" t="str">
        <f t="shared" si="52"/>
        <v/>
      </c>
      <c r="CG177" s="37" t="str">
        <f t="shared" ref="CG177:CG186" si="61">IF(DG177=1,"* El número de Niños, Niñas, Adolescentes y Jóvenes Población Mejor Niñez NO DEBE ser mayor que el Total. ","")</f>
        <v/>
      </c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4"/>
      <c r="CT177" s="4"/>
      <c r="CU177" s="4"/>
      <c r="CV177" s="4"/>
      <c r="CW177" s="4"/>
      <c r="CX177" s="4"/>
      <c r="CY177" s="4"/>
      <c r="CZ177" s="4"/>
      <c r="DA177" s="8">
        <f t="shared" si="53"/>
        <v>0</v>
      </c>
      <c r="DB177" s="8">
        <f t="shared" si="54"/>
        <v>0</v>
      </c>
      <c r="DC177" s="8">
        <f t="shared" si="55"/>
        <v>0</v>
      </c>
      <c r="DD177" s="8">
        <f t="shared" si="56"/>
        <v>0</v>
      </c>
      <c r="DE177" s="8">
        <f t="shared" si="57"/>
        <v>0</v>
      </c>
      <c r="DF177" s="8">
        <f t="shared" si="58"/>
        <v>0</v>
      </c>
      <c r="DG177" s="8">
        <f t="shared" ref="DG177:DG186" si="62">IF(C177&lt;AT177,1,0)</f>
        <v>0</v>
      </c>
    </row>
    <row r="178" spans="1:111" s="2" customFormat="1" x14ac:dyDescent="0.25">
      <c r="A178" s="1045" t="s">
        <v>178</v>
      </c>
      <c r="B178" s="495" t="s">
        <v>155</v>
      </c>
      <c r="C178" s="496">
        <f t="shared" si="45"/>
        <v>0</v>
      </c>
      <c r="D178" s="497">
        <f t="shared" si="46"/>
        <v>0</v>
      </c>
      <c r="E178" s="498">
        <f>SUM(G178+I178+K178+M178+O178+Q178+S178+U178+W178+Y178+AA178+AC178+AE178+AG178+AI178+AK178+AM178)</f>
        <v>0</v>
      </c>
      <c r="F178" s="499"/>
      <c r="G178" s="482"/>
      <c r="H178" s="499"/>
      <c r="I178" s="482"/>
      <c r="J178" s="499"/>
      <c r="K178" s="480"/>
      <c r="L178" s="499"/>
      <c r="M178" s="480"/>
      <c r="N178" s="499"/>
      <c r="O178" s="480"/>
      <c r="P178" s="499"/>
      <c r="Q178" s="480"/>
      <c r="R178" s="499"/>
      <c r="S178" s="480"/>
      <c r="T178" s="499"/>
      <c r="U178" s="480"/>
      <c r="V178" s="499"/>
      <c r="W178" s="480"/>
      <c r="X178" s="499"/>
      <c r="Y178" s="480"/>
      <c r="Z178" s="499"/>
      <c r="AA178" s="480"/>
      <c r="AB178" s="499"/>
      <c r="AC178" s="480"/>
      <c r="AD178" s="499"/>
      <c r="AE178" s="480"/>
      <c r="AF178" s="499"/>
      <c r="AG178" s="480"/>
      <c r="AH178" s="499"/>
      <c r="AI178" s="480"/>
      <c r="AJ178" s="499"/>
      <c r="AK178" s="480"/>
      <c r="AL178" s="500"/>
      <c r="AM178" s="481"/>
      <c r="AN178" s="482"/>
      <c r="AO178" s="484"/>
      <c r="AP178" s="482"/>
      <c r="AQ178" s="484"/>
      <c r="AR178" s="482">
        <v>0</v>
      </c>
      <c r="AS178" s="482">
        <v>0</v>
      </c>
      <c r="AT178" s="482">
        <v>0</v>
      </c>
      <c r="AU178" s="235" t="str">
        <f t="shared" si="59"/>
        <v/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16"/>
      <c r="BF178" s="16"/>
      <c r="BG178" s="16"/>
      <c r="BY178" s="3"/>
      <c r="BZ178" s="3"/>
      <c r="CA178" s="37" t="str">
        <f t="shared" si="48"/>
        <v/>
      </c>
      <c r="CB178" s="37" t="str">
        <f t="shared" si="60"/>
        <v/>
      </c>
      <c r="CC178" s="37" t="str">
        <f t="shared" si="49"/>
        <v/>
      </c>
      <c r="CD178" s="37" t="str">
        <f t="shared" si="50"/>
        <v/>
      </c>
      <c r="CE178" s="37" t="str">
        <f t="shared" si="51"/>
        <v/>
      </c>
      <c r="CF178" s="37" t="str">
        <f t="shared" si="52"/>
        <v/>
      </c>
      <c r="CG178" s="37" t="str">
        <f t="shared" si="61"/>
        <v/>
      </c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4"/>
      <c r="CT178" s="4"/>
      <c r="CU178" s="4"/>
      <c r="CV178" s="4"/>
      <c r="CW178" s="4"/>
      <c r="CX178" s="4"/>
      <c r="CY178" s="4"/>
      <c r="CZ178" s="4"/>
      <c r="DA178" s="8">
        <f t="shared" si="53"/>
        <v>0</v>
      </c>
      <c r="DB178" s="8">
        <f t="shared" si="54"/>
        <v>0</v>
      </c>
      <c r="DC178" s="8">
        <f t="shared" si="55"/>
        <v>0</v>
      </c>
      <c r="DD178" s="8">
        <f t="shared" si="56"/>
        <v>0</v>
      </c>
      <c r="DE178" s="8">
        <f t="shared" si="57"/>
        <v>0</v>
      </c>
      <c r="DF178" s="8">
        <f t="shared" si="58"/>
        <v>0</v>
      </c>
      <c r="DG178" s="8">
        <f t="shared" si="62"/>
        <v>0</v>
      </c>
    </row>
    <row r="179" spans="1:111" s="2" customFormat="1" x14ac:dyDescent="0.25">
      <c r="A179" s="976"/>
      <c r="B179" s="226" t="s">
        <v>156</v>
      </c>
      <c r="C179" s="195">
        <f t="shared" si="45"/>
        <v>0</v>
      </c>
      <c r="D179" s="182">
        <f t="shared" si="46"/>
        <v>0</v>
      </c>
      <c r="E179" s="183">
        <f t="shared" si="47"/>
        <v>0</v>
      </c>
      <c r="F179" s="39">
        <v>0</v>
      </c>
      <c r="G179" s="41">
        <v>0</v>
      </c>
      <c r="H179" s="39">
        <v>0</v>
      </c>
      <c r="I179" s="41">
        <v>0</v>
      </c>
      <c r="J179" s="39">
        <v>0</v>
      </c>
      <c r="K179" s="34">
        <v>0</v>
      </c>
      <c r="L179" s="39">
        <v>0</v>
      </c>
      <c r="M179" s="34">
        <v>0</v>
      </c>
      <c r="N179" s="39">
        <v>0</v>
      </c>
      <c r="O179" s="34">
        <v>0</v>
      </c>
      <c r="P179" s="39">
        <v>0</v>
      </c>
      <c r="Q179" s="34">
        <v>0</v>
      </c>
      <c r="R179" s="39">
        <v>0</v>
      </c>
      <c r="S179" s="34">
        <v>0</v>
      </c>
      <c r="T179" s="39">
        <v>0</v>
      </c>
      <c r="U179" s="34">
        <v>0</v>
      </c>
      <c r="V179" s="39">
        <v>0</v>
      </c>
      <c r="W179" s="34">
        <v>0</v>
      </c>
      <c r="X179" s="39">
        <v>0</v>
      </c>
      <c r="Y179" s="34">
        <v>0</v>
      </c>
      <c r="Z179" s="39">
        <v>0</v>
      </c>
      <c r="AA179" s="34">
        <v>0</v>
      </c>
      <c r="AB179" s="39">
        <v>0</v>
      </c>
      <c r="AC179" s="34">
        <v>0</v>
      </c>
      <c r="AD179" s="39">
        <v>0</v>
      </c>
      <c r="AE179" s="34">
        <v>0</v>
      </c>
      <c r="AF179" s="39">
        <v>0</v>
      </c>
      <c r="AG179" s="34">
        <v>0</v>
      </c>
      <c r="AH179" s="39">
        <v>0</v>
      </c>
      <c r="AI179" s="34">
        <v>0</v>
      </c>
      <c r="AJ179" s="39">
        <v>0</v>
      </c>
      <c r="AK179" s="34">
        <v>0</v>
      </c>
      <c r="AL179" s="33">
        <v>0</v>
      </c>
      <c r="AM179" s="151">
        <v>0</v>
      </c>
      <c r="AN179" s="41">
        <v>0</v>
      </c>
      <c r="AO179" s="42">
        <v>0</v>
      </c>
      <c r="AP179" s="41">
        <v>0</v>
      </c>
      <c r="AQ179" s="42">
        <v>0</v>
      </c>
      <c r="AR179" s="41">
        <v>0</v>
      </c>
      <c r="AS179" s="41">
        <v>0</v>
      </c>
      <c r="AT179" s="41">
        <v>0</v>
      </c>
      <c r="AU179" s="235" t="str">
        <f t="shared" si="59"/>
        <v/>
      </c>
      <c r="AV179" s="36"/>
      <c r="AW179" s="36"/>
      <c r="AX179" s="36"/>
      <c r="AY179" s="36"/>
      <c r="AZ179" s="36"/>
      <c r="BA179" s="36"/>
      <c r="BB179" s="36"/>
      <c r="BC179" s="36"/>
      <c r="BD179" s="36"/>
      <c r="BE179" s="16"/>
      <c r="BF179" s="16"/>
      <c r="BG179" s="16"/>
      <c r="BY179" s="3"/>
      <c r="BZ179" s="3"/>
      <c r="CA179" s="37" t="str">
        <f t="shared" si="48"/>
        <v/>
      </c>
      <c r="CB179" s="37" t="str">
        <f t="shared" si="60"/>
        <v/>
      </c>
      <c r="CC179" s="37" t="str">
        <f t="shared" si="49"/>
        <v/>
      </c>
      <c r="CD179" s="37" t="str">
        <f t="shared" si="50"/>
        <v/>
      </c>
      <c r="CE179" s="37" t="str">
        <f t="shared" si="51"/>
        <v/>
      </c>
      <c r="CF179" s="37" t="str">
        <f t="shared" si="52"/>
        <v/>
      </c>
      <c r="CG179" s="37" t="str">
        <f t="shared" si="61"/>
        <v/>
      </c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4"/>
      <c r="CT179" s="4"/>
      <c r="CU179" s="4"/>
      <c r="CV179" s="4"/>
      <c r="CW179" s="4"/>
      <c r="CX179" s="4"/>
      <c r="CY179" s="4"/>
      <c r="CZ179" s="4"/>
      <c r="DA179" s="8">
        <f t="shared" si="53"/>
        <v>0</v>
      </c>
      <c r="DB179" s="8">
        <f t="shared" si="54"/>
        <v>0</v>
      </c>
      <c r="DC179" s="8">
        <f t="shared" si="55"/>
        <v>0</v>
      </c>
      <c r="DD179" s="8">
        <f t="shared" si="56"/>
        <v>0</v>
      </c>
      <c r="DE179" s="8">
        <f t="shared" si="57"/>
        <v>0</v>
      </c>
      <c r="DF179" s="8">
        <f t="shared" si="58"/>
        <v>0</v>
      </c>
      <c r="DG179" s="8">
        <f t="shared" si="62"/>
        <v>0</v>
      </c>
    </row>
    <row r="180" spans="1:111" s="2" customFormat="1" x14ac:dyDescent="0.25">
      <c r="A180" s="977"/>
      <c r="B180" s="225" t="s">
        <v>179</v>
      </c>
      <c r="C180" s="206">
        <f t="shared" si="45"/>
        <v>0</v>
      </c>
      <c r="D180" s="207">
        <f t="shared" si="46"/>
        <v>0</v>
      </c>
      <c r="E180" s="208">
        <f t="shared" si="47"/>
        <v>0</v>
      </c>
      <c r="F180" s="56"/>
      <c r="G180" s="59"/>
      <c r="H180" s="56"/>
      <c r="I180" s="59"/>
      <c r="J180" s="56"/>
      <c r="K180" s="58"/>
      <c r="L180" s="56"/>
      <c r="M180" s="58"/>
      <c r="N180" s="56"/>
      <c r="O180" s="58"/>
      <c r="P180" s="56"/>
      <c r="Q180" s="58"/>
      <c r="R180" s="56"/>
      <c r="S180" s="58"/>
      <c r="T180" s="56"/>
      <c r="U180" s="58"/>
      <c r="V180" s="56"/>
      <c r="W180" s="58"/>
      <c r="X180" s="56"/>
      <c r="Y180" s="58"/>
      <c r="Z180" s="56"/>
      <c r="AA180" s="58"/>
      <c r="AB180" s="56"/>
      <c r="AC180" s="58"/>
      <c r="AD180" s="56"/>
      <c r="AE180" s="58"/>
      <c r="AF180" s="56"/>
      <c r="AG180" s="58"/>
      <c r="AH180" s="56"/>
      <c r="AI180" s="58"/>
      <c r="AJ180" s="56"/>
      <c r="AK180" s="58"/>
      <c r="AL180" s="60"/>
      <c r="AM180" s="209"/>
      <c r="AN180" s="59"/>
      <c r="AO180" s="63"/>
      <c r="AP180" s="59"/>
      <c r="AQ180" s="63"/>
      <c r="AR180" s="59">
        <v>0</v>
      </c>
      <c r="AS180" s="59">
        <v>0</v>
      </c>
      <c r="AT180" s="59">
        <v>0</v>
      </c>
      <c r="AU180" s="235" t="str">
        <f t="shared" si="59"/>
        <v/>
      </c>
      <c r="AV180" s="36"/>
      <c r="AW180" s="36"/>
      <c r="AX180" s="36"/>
      <c r="AY180" s="36"/>
      <c r="AZ180" s="36"/>
      <c r="BA180" s="36"/>
      <c r="BB180" s="36"/>
      <c r="BC180" s="36"/>
      <c r="BD180" s="36"/>
      <c r="BE180" s="16"/>
      <c r="BF180" s="16"/>
      <c r="BG180" s="16"/>
      <c r="BY180" s="3"/>
      <c r="BZ180" s="3"/>
      <c r="CA180" s="37" t="str">
        <f t="shared" si="48"/>
        <v/>
      </c>
      <c r="CB180" s="37" t="str">
        <f t="shared" si="60"/>
        <v/>
      </c>
      <c r="CC180" s="37" t="str">
        <f t="shared" si="49"/>
        <v/>
      </c>
      <c r="CD180" s="37" t="str">
        <f t="shared" si="50"/>
        <v/>
      </c>
      <c r="CE180" s="37" t="str">
        <f t="shared" si="51"/>
        <v/>
      </c>
      <c r="CF180" s="37" t="str">
        <f t="shared" si="52"/>
        <v/>
      </c>
      <c r="CG180" s="37" t="str">
        <f t="shared" si="61"/>
        <v/>
      </c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4"/>
      <c r="CT180" s="4"/>
      <c r="CU180" s="4"/>
      <c r="CV180" s="4"/>
      <c r="CW180" s="4"/>
      <c r="CX180" s="4"/>
      <c r="CY180" s="4"/>
      <c r="CZ180" s="4"/>
      <c r="DA180" s="8">
        <f t="shared" si="53"/>
        <v>0</v>
      </c>
      <c r="DB180" s="8">
        <f t="shared" si="54"/>
        <v>0</v>
      </c>
      <c r="DC180" s="8">
        <f t="shared" si="55"/>
        <v>0</v>
      </c>
      <c r="DD180" s="8">
        <f t="shared" si="56"/>
        <v>0</v>
      </c>
      <c r="DE180" s="8">
        <f t="shared" si="57"/>
        <v>0</v>
      </c>
      <c r="DF180" s="8">
        <f t="shared" si="58"/>
        <v>0</v>
      </c>
      <c r="DG180" s="8">
        <f t="shared" si="62"/>
        <v>0</v>
      </c>
    </row>
    <row r="181" spans="1:111" s="2" customFormat="1" x14ac:dyDescent="0.25">
      <c r="A181" s="944" t="s">
        <v>180</v>
      </c>
      <c r="B181" s="495" t="s">
        <v>155</v>
      </c>
      <c r="C181" s="496">
        <f t="shared" si="45"/>
        <v>0</v>
      </c>
      <c r="D181" s="497">
        <f t="shared" si="46"/>
        <v>0</v>
      </c>
      <c r="E181" s="498">
        <f t="shared" si="47"/>
        <v>0</v>
      </c>
      <c r="F181" s="499"/>
      <c r="G181" s="482"/>
      <c r="H181" s="499"/>
      <c r="I181" s="482"/>
      <c r="J181" s="499"/>
      <c r="K181" s="480"/>
      <c r="L181" s="499"/>
      <c r="M181" s="480"/>
      <c r="N181" s="499"/>
      <c r="O181" s="480"/>
      <c r="P181" s="499"/>
      <c r="Q181" s="480"/>
      <c r="R181" s="499"/>
      <c r="S181" s="480"/>
      <c r="T181" s="499"/>
      <c r="U181" s="480"/>
      <c r="V181" s="499"/>
      <c r="W181" s="482"/>
      <c r="X181" s="499"/>
      <c r="Y181" s="480"/>
      <c r="Z181" s="499"/>
      <c r="AA181" s="480"/>
      <c r="AB181" s="499"/>
      <c r="AC181" s="480"/>
      <c r="AD181" s="499"/>
      <c r="AE181" s="480"/>
      <c r="AF181" s="499"/>
      <c r="AG181" s="480"/>
      <c r="AH181" s="499"/>
      <c r="AI181" s="480"/>
      <c r="AJ181" s="499"/>
      <c r="AK181" s="480"/>
      <c r="AL181" s="500"/>
      <c r="AM181" s="481"/>
      <c r="AN181" s="482"/>
      <c r="AO181" s="484"/>
      <c r="AP181" s="482"/>
      <c r="AQ181" s="484"/>
      <c r="AR181" s="482">
        <v>0</v>
      </c>
      <c r="AS181" s="482">
        <v>0</v>
      </c>
      <c r="AT181" s="482">
        <v>0</v>
      </c>
      <c r="AU181" s="235" t="str">
        <f t="shared" si="59"/>
        <v/>
      </c>
      <c r="AV181" s="36"/>
      <c r="AW181" s="36"/>
      <c r="AX181" s="36"/>
      <c r="AY181" s="36"/>
      <c r="AZ181" s="36"/>
      <c r="BA181" s="36"/>
      <c r="BB181" s="36"/>
      <c r="BC181" s="36"/>
      <c r="BD181" s="36"/>
      <c r="BE181" s="16"/>
      <c r="BF181" s="16"/>
      <c r="BG181" s="16"/>
      <c r="BY181" s="3"/>
      <c r="BZ181" s="3"/>
      <c r="CA181" s="37" t="str">
        <f t="shared" si="48"/>
        <v/>
      </c>
      <c r="CB181" s="37" t="str">
        <f t="shared" si="60"/>
        <v/>
      </c>
      <c r="CC181" s="37" t="str">
        <f t="shared" si="49"/>
        <v/>
      </c>
      <c r="CD181" s="37" t="str">
        <f t="shared" si="50"/>
        <v/>
      </c>
      <c r="CE181" s="37" t="str">
        <f t="shared" si="51"/>
        <v/>
      </c>
      <c r="CF181" s="37" t="str">
        <f t="shared" si="52"/>
        <v/>
      </c>
      <c r="CG181" s="37" t="str">
        <f t="shared" si="61"/>
        <v/>
      </c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4"/>
      <c r="CT181" s="4"/>
      <c r="CU181" s="4"/>
      <c r="CV181" s="4"/>
      <c r="CW181" s="4"/>
      <c r="CX181" s="4"/>
      <c r="CY181" s="4"/>
      <c r="CZ181" s="4"/>
      <c r="DA181" s="8">
        <f t="shared" si="53"/>
        <v>0</v>
      </c>
      <c r="DB181" s="8">
        <f t="shared" si="54"/>
        <v>0</v>
      </c>
      <c r="DC181" s="8">
        <f t="shared" si="55"/>
        <v>0</v>
      </c>
      <c r="DD181" s="8">
        <f t="shared" si="56"/>
        <v>0</v>
      </c>
      <c r="DE181" s="8">
        <f t="shared" si="57"/>
        <v>0</v>
      </c>
      <c r="DF181" s="8">
        <f t="shared" si="58"/>
        <v>0</v>
      </c>
      <c r="DG181" s="8">
        <f t="shared" si="62"/>
        <v>0</v>
      </c>
    </row>
    <row r="182" spans="1:111" s="2" customFormat="1" x14ac:dyDescent="0.25">
      <c r="A182" s="946"/>
      <c r="B182" s="225" t="s">
        <v>156</v>
      </c>
      <c r="C182" s="195">
        <f t="shared" si="45"/>
        <v>251</v>
      </c>
      <c r="D182" s="182">
        <f t="shared" si="46"/>
        <v>196</v>
      </c>
      <c r="E182" s="183">
        <f t="shared" si="47"/>
        <v>55</v>
      </c>
      <c r="F182" s="56">
        <v>0</v>
      </c>
      <c r="G182" s="59">
        <v>0</v>
      </c>
      <c r="H182" s="56">
        <v>0</v>
      </c>
      <c r="I182" s="59">
        <v>0</v>
      </c>
      <c r="J182" s="56">
        <v>0</v>
      </c>
      <c r="K182" s="58">
        <v>0</v>
      </c>
      <c r="L182" s="56">
        <v>0</v>
      </c>
      <c r="M182" s="58">
        <v>0</v>
      </c>
      <c r="N182" s="56">
        <v>14</v>
      </c>
      <c r="O182" s="58">
        <v>0</v>
      </c>
      <c r="P182" s="56">
        <v>20</v>
      </c>
      <c r="Q182" s="58">
        <v>4</v>
      </c>
      <c r="R182" s="56">
        <v>27</v>
      </c>
      <c r="S182" s="58">
        <v>11</v>
      </c>
      <c r="T182" s="56">
        <v>33</v>
      </c>
      <c r="U182" s="58">
        <v>12</v>
      </c>
      <c r="V182" s="56">
        <v>24</v>
      </c>
      <c r="W182" s="58">
        <v>7</v>
      </c>
      <c r="X182" s="56">
        <v>27</v>
      </c>
      <c r="Y182" s="58">
        <v>7</v>
      </c>
      <c r="Z182" s="56">
        <v>16</v>
      </c>
      <c r="AA182" s="58">
        <v>3</v>
      </c>
      <c r="AB182" s="56">
        <v>18</v>
      </c>
      <c r="AC182" s="58">
        <v>9</v>
      </c>
      <c r="AD182" s="56">
        <v>8</v>
      </c>
      <c r="AE182" s="58">
        <v>1</v>
      </c>
      <c r="AF182" s="56">
        <v>2</v>
      </c>
      <c r="AG182" s="58">
        <v>1</v>
      </c>
      <c r="AH182" s="56">
        <v>5</v>
      </c>
      <c r="AI182" s="58">
        <v>0</v>
      </c>
      <c r="AJ182" s="56">
        <v>2</v>
      </c>
      <c r="AK182" s="58">
        <v>0</v>
      </c>
      <c r="AL182" s="60">
        <v>0</v>
      </c>
      <c r="AM182" s="209">
        <v>0</v>
      </c>
      <c r="AN182" s="59">
        <v>251</v>
      </c>
      <c r="AO182" s="63">
        <v>0</v>
      </c>
      <c r="AP182" s="59">
        <v>0</v>
      </c>
      <c r="AQ182" s="63">
        <v>0</v>
      </c>
      <c r="AR182" s="59">
        <v>0</v>
      </c>
      <c r="AS182" s="59">
        <v>0</v>
      </c>
      <c r="AT182" s="59">
        <v>0</v>
      </c>
      <c r="AU182" s="235" t="str">
        <f t="shared" si="59"/>
        <v/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16"/>
      <c r="BF182" s="16"/>
      <c r="BG182" s="16"/>
      <c r="BY182" s="3"/>
      <c r="BZ182" s="3"/>
      <c r="CA182" s="37" t="str">
        <f t="shared" si="48"/>
        <v/>
      </c>
      <c r="CB182" s="37" t="str">
        <f t="shared" si="60"/>
        <v/>
      </c>
      <c r="CC182" s="37" t="str">
        <f t="shared" si="49"/>
        <v/>
      </c>
      <c r="CD182" s="37" t="str">
        <f t="shared" si="50"/>
        <v/>
      </c>
      <c r="CE182" s="37" t="str">
        <f t="shared" si="51"/>
        <v/>
      </c>
      <c r="CF182" s="37" t="str">
        <f t="shared" si="52"/>
        <v/>
      </c>
      <c r="CG182" s="37" t="str">
        <f t="shared" si="61"/>
        <v/>
      </c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4"/>
      <c r="CT182" s="4"/>
      <c r="CU182" s="4"/>
      <c r="CV182" s="4"/>
      <c r="CW182" s="4"/>
      <c r="CX182" s="4"/>
      <c r="CY182" s="4"/>
      <c r="CZ182" s="4"/>
      <c r="DA182" s="8">
        <f t="shared" si="53"/>
        <v>0</v>
      </c>
      <c r="DB182" s="8">
        <f t="shared" si="54"/>
        <v>0</v>
      </c>
      <c r="DC182" s="8">
        <f t="shared" si="55"/>
        <v>0</v>
      </c>
      <c r="DD182" s="8">
        <f t="shared" si="56"/>
        <v>0</v>
      </c>
      <c r="DE182" s="8">
        <f t="shared" si="57"/>
        <v>0</v>
      </c>
      <c r="DF182" s="8">
        <f t="shared" si="58"/>
        <v>0</v>
      </c>
      <c r="DG182" s="8">
        <f t="shared" si="62"/>
        <v>0</v>
      </c>
    </row>
    <row r="183" spans="1:111" s="2" customFormat="1" x14ac:dyDescent="0.25">
      <c r="A183" s="944" t="s">
        <v>181</v>
      </c>
      <c r="B183" s="495" t="s">
        <v>155</v>
      </c>
      <c r="C183" s="496">
        <f t="shared" si="45"/>
        <v>0</v>
      </c>
      <c r="D183" s="497">
        <f t="shared" si="46"/>
        <v>0</v>
      </c>
      <c r="E183" s="498">
        <f t="shared" si="47"/>
        <v>0</v>
      </c>
      <c r="F183" s="499"/>
      <c r="G183" s="482"/>
      <c r="H183" s="499"/>
      <c r="I183" s="482"/>
      <c r="J183" s="499"/>
      <c r="K183" s="480"/>
      <c r="L183" s="499"/>
      <c r="M183" s="480"/>
      <c r="N183" s="499"/>
      <c r="O183" s="480"/>
      <c r="P183" s="499"/>
      <c r="Q183" s="480"/>
      <c r="R183" s="499"/>
      <c r="S183" s="480"/>
      <c r="T183" s="499"/>
      <c r="U183" s="480"/>
      <c r="V183" s="29"/>
      <c r="W183" s="30"/>
      <c r="X183" s="29"/>
      <c r="Y183" s="30"/>
      <c r="Z183" s="29"/>
      <c r="AA183" s="30"/>
      <c r="AB183" s="29"/>
      <c r="AC183" s="30"/>
      <c r="AD183" s="29"/>
      <c r="AE183" s="30"/>
      <c r="AF183" s="29"/>
      <c r="AG183" s="30"/>
      <c r="AH183" s="29"/>
      <c r="AI183" s="30"/>
      <c r="AJ183" s="29"/>
      <c r="AK183" s="30"/>
      <c r="AL183" s="53"/>
      <c r="AM183" s="178"/>
      <c r="AN183" s="482"/>
      <c r="AO183" s="484"/>
      <c r="AP183" s="482"/>
      <c r="AQ183" s="484"/>
      <c r="AR183" s="482">
        <v>0</v>
      </c>
      <c r="AS183" s="482">
        <v>0</v>
      </c>
      <c r="AT183" s="482">
        <v>0</v>
      </c>
      <c r="AU183" s="235" t="str">
        <f t="shared" si="59"/>
        <v/>
      </c>
      <c r="AV183" s="36"/>
      <c r="AW183" s="36"/>
      <c r="AX183" s="36"/>
      <c r="AY183" s="36"/>
      <c r="AZ183" s="36"/>
      <c r="BA183" s="36"/>
      <c r="BB183" s="36"/>
      <c r="BC183" s="36"/>
      <c r="BD183" s="36"/>
      <c r="BE183" s="16"/>
      <c r="BF183" s="16"/>
      <c r="BG183" s="16"/>
      <c r="BY183" s="3"/>
      <c r="BZ183" s="3"/>
      <c r="CA183" s="37" t="str">
        <f t="shared" si="48"/>
        <v/>
      </c>
      <c r="CB183" s="37" t="str">
        <f t="shared" si="60"/>
        <v/>
      </c>
      <c r="CC183" s="37" t="str">
        <f t="shared" si="49"/>
        <v/>
      </c>
      <c r="CD183" s="37" t="str">
        <f t="shared" si="50"/>
        <v/>
      </c>
      <c r="CE183" s="37" t="str">
        <f t="shared" si="51"/>
        <v/>
      </c>
      <c r="CF183" s="37" t="str">
        <f t="shared" si="52"/>
        <v/>
      </c>
      <c r="CG183" s="37" t="str">
        <f t="shared" si="61"/>
        <v/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4"/>
      <c r="CT183" s="4"/>
      <c r="CU183" s="4"/>
      <c r="CV183" s="4"/>
      <c r="CW183" s="4"/>
      <c r="CX183" s="4"/>
      <c r="CY183" s="4"/>
      <c r="CZ183" s="4"/>
      <c r="DA183" s="8">
        <f t="shared" si="53"/>
        <v>0</v>
      </c>
      <c r="DB183" s="8">
        <f t="shared" si="54"/>
        <v>0</v>
      </c>
      <c r="DC183" s="8">
        <f t="shared" si="55"/>
        <v>0</v>
      </c>
      <c r="DD183" s="8">
        <f t="shared" si="56"/>
        <v>0</v>
      </c>
      <c r="DE183" s="8">
        <f t="shared" si="57"/>
        <v>0</v>
      </c>
      <c r="DF183" s="8">
        <f t="shared" si="58"/>
        <v>0</v>
      </c>
      <c r="DG183" s="8">
        <f t="shared" si="62"/>
        <v>0</v>
      </c>
    </row>
    <row r="184" spans="1:111" s="2" customFormat="1" x14ac:dyDescent="0.25">
      <c r="A184" s="946"/>
      <c r="B184" s="225" t="s">
        <v>156</v>
      </c>
      <c r="C184" s="195">
        <f t="shared" si="45"/>
        <v>10</v>
      </c>
      <c r="D184" s="182">
        <f t="shared" si="46"/>
        <v>9</v>
      </c>
      <c r="E184" s="183">
        <f t="shared" si="47"/>
        <v>1</v>
      </c>
      <c r="F184" s="56">
        <v>1</v>
      </c>
      <c r="G184" s="59">
        <v>0</v>
      </c>
      <c r="H184" s="56">
        <v>0</v>
      </c>
      <c r="I184" s="59">
        <v>0</v>
      </c>
      <c r="J184" s="56">
        <v>0</v>
      </c>
      <c r="K184" s="58">
        <v>0</v>
      </c>
      <c r="L184" s="56">
        <v>0</v>
      </c>
      <c r="M184" s="58">
        <v>0</v>
      </c>
      <c r="N184" s="56">
        <v>2</v>
      </c>
      <c r="O184" s="58">
        <v>0</v>
      </c>
      <c r="P184" s="56">
        <v>1</v>
      </c>
      <c r="Q184" s="58">
        <v>0</v>
      </c>
      <c r="R184" s="56">
        <v>3</v>
      </c>
      <c r="S184" s="58">
        <v>0</v>
      </c>
      <c r="T184" s="56">
        <v>1</v>
      </c>
      <c r="U184" s="58">
        <v>0</v>
      </c>
      <c r="V184" s="113">
        <v>1</v>
      </c>
      <c r="W184" s="28">
        <v>0</v>
      </c>
      <c r="X184" s="29">
        <v>0</v>
      </c>
      <c r="Y184" s="30">
        <v>1</v>
      </c>
      <c r="Z184" s="29">
        <v>0</v>
      </c>
      <c r="AA184" s="30">
        <v>0</v>
      </c>
      <c r="AB184" s="29">
        <v>0</v>
      </c>
      <c r="AC184" s="30">
        <v>0</v>
      </c>
      <c r="AD184" s="29">
        <v>0</v>
      </c>
      <c r="AE184" s="30">
        <v>0</v>
      </c>
      <c r="AF184" s="29">
        <v>0</v>
      </c>
      <c r="AG184" s="30">
        <v>0</v>
      </c>
      <c r="AH184" s="29">
        <v>0</v>
      </c>
      <c r="AI184" s="30">
        <v>0</v>
      </c>
      <c r="AJ184" s="29">
        <v>0</v>
      </c>
      <c r="AK184" s="30">
        <v>0</v>
      </c>
      <c r="AL184" s="53">
        <v>0</v>
      </c>
      <c r="AM184" s="178">
        <v>0</v>
      </c>
      <c r="AN184" s="28">
        <v>10</v>
      </c>
      <c r="AO184" s="119">
        <v>0</v>
      </c>
      <c r="AP184" s="28">
        <v>0</v>
      </c>
      <c r="AQ184" s="119">
        <v>0</v>
      </c>
      <c r="AR184" s="28">
        <v>0</v>
      </c>
      <c r="AS184" s="28">
        <v>0</v>
      </c>
      <c r="AT184" s="28">
        <v>0</v>
      </c>
      <c r="AU184" s="235" t="str">
        <f t="shared" si="59"/>
        <v/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16"/>
      <c r="BF184" s="16"/>
      <c r="BG184" s="16"/>
      <c r="BY184" s="3"/>
      <c r="BZ184" s="3"/>
      <c r="CA184" s="37" t="str">
        <f t="shared" si="48"/>
        <v/>
      </c>
      <c r="CB184" s="37" t="str">
        <f t="shared" si="60"/>
        <v/>
      </c>
      <c r="CC184" s="37" t="str">
        <f t="shared" si="49"/>
        <v/>
      </c>
      <c r="CD184" s="37" t="str">
        <f t="shared" si="50"/>
        <v/>
      </c>
      <c r="CE184" s="37" t="str">
        <f t="shared" si="51"/>
        <v/>
      </c>
      <c r="CF184" s="37" t="str">
        <f t="shared" si="52"/>
        <v/>
      </c>
      <c r="CG184" s="37" t="str">
        <f t="shared" si="61"/>
        <v/>
      </c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4"/>
      <c r="CT184" s="4"/>
      <c r="CU184" s="4"/>
      <c r="CV184" s="4"/>
      <c r="CW184" s="4"/>
      <c r="CX184" s="4"/>
      <c r="CY184" s="4"/>
      <c r="CZ184" s="4"/>
      <c r="DA184" s="8">
        <f t="shared" si="53"/>
        <v>0</v>
      </c>
      <c r="DB184" s="8">
        <f t="shared" si="54"/>
        <v>0</v>
      </c>
      <c r="DC184" s="8">
        <f t="shared" si="55"/>
        <v>0</v>
      </c>
      <c r="DD184" s="8">
        <f t="shared" si="56"/>
        <v>0</v>
      </c>
      <c r="DE184" s="8">
        <f t="shared" si="57"/>
        <v>0</v>
      </c>
      <c r="DF184" s="8">
        <f t="shared" si="58"/>
        <v>0</v>
      </c>
      <c r="DG184" s="8">
        <f t="shared" si="62"/>
        <v>0</v>
      </c>
    </row>
    <row r="185" spans="1:111" s="2" customFormat="1" x14ac:dyDescent="0.25">
      <c r="A185" s="1034" t="s">
        <v>182</v>
      </c>
      <c r="B185" s="495" t="s">
        <v>155</v>
      </c>
      <c r="C185" s="501">
        <f t="shared" si="45"/>
        <v>0</v>
      </c>
      <c r="D185" s="473">
        <f>SUM(L185+N185+P185+R185+T185+V185+X185+Z185+AB185+AD185+AF185+AH185+AJ185+AL185)</f>
        <v>0</v>
      </c>
      <c r="E185" s="168">
        <f>SUM(M185+O185+Q185+S185+U185+W185+Y185+AA185+AC185+AE185+AG185+AI185+AK185+AM185)</f>
        <v>0</v>
      </c>
      <c r="F185" s="502"/>
      <c r="G185" s="228"/>
      <c r="H185" s="502"/>
      <c r="I185" s="228"/>
      <c r="J185" s="502"/>
      <c r="K185" s="228"/>
      <c r="L185" s="503"/>
      <c r="M185" s="455"/>
      <c r="N185" s="456"/>
      <c r="O185" s="455"/>
      <c r="P185" s="456"/>
      <c r="Q185" s="455"/>
      <c r="R185" s="456"/>
      <c r="S185" s="455"/>
      <c r="T185" s="456"/>
      <c r="U185" s="455"/>
      <c r="V185" s="456"/>
      <c r="W185" s="455"/>
      <c r="X185" s="456"/>
      <c r="Y185" s="455"/>
      <c r="Z185" s="456"/>
      <c r="AA185" s="455"/>
      <c r="AB185" s="456"/>
      <c r="AC185" s="455"/>
      <c r="AD185" s="456"/>
      <c r="AE185" s="455"/>
      <c r="AF185" s="456"/>
      <c r="AG185" s="455"/>
      <c r="AH185" s="456"/>
      <c r="AI185" s="455"/>
      <c r="AJ185" s="456"/>
      <c r="AK185" s="455"/>
      <c r="AL185" s="445"/>
      <c r="AM185" s="457"/>
      <c r="AN185" s="169"/>
      <c r="AO185" s="327"/>
      <c r="AP185" s="169"/>
      <c r="AQ185" s="327"/>
      <c r="AR185" s="169"/>
      <c r="AS185" s="169"/>
      <c r="AT185" s="169"/>
      <c r="AU185" s="235" t="str">
        <f t="shared" si="59"/>
        <v/>
      </c>
      <c r="AV185" s="36"/>
      <c r="AW185" s="36"/>
      <c r="AX185" s="36"/>
      <c r="AY185" s="36"/>
      <c r="AZ185" s="36"/>
      <c r="BA185" s="36"/>
      <c r="BB185" s="36"/>
      <c r="BC185" s="36"/>
      <c r="BD185" s="36"/>
      <c r="BE185" s="16"/>
      <c r="BF185" s="16"/>
      <c r="BG185" s="16"/>
      <c r="BY185" s="3"/>
      <c r="BZ185" s="3"/>
      <c r="CA185" s="37" t="str">
        <f t="shared" si="48"/>
        <v/>
      </c>
      <c r="CB185" s="37" t="str">
        <f t="shared" si="60"/>
        <v/>
      </c>
      <c r="CC185" s="37" t="str">
        <f t="shared" si="49"/>
        <v/>
      </c>
      <c r="CD185" s="37" t="str">
        <f t="shared" si="50"/>
        <v/>
      </c>
      <c r="CE185" s="37" t="str">
        <f t="shared" si="51"/>
        <v/>
      </c>
      <c r="CF185" s="37" t="str">
        <f t="shared" si="52"/>
        <v/>
      </c>
      <c r="CG185" s="37" t="str">
        <f t="shared" si="61"/>
        <v/>
      </c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4"/>
      <c r="CT185" s="4"/>
      <c r="CU185" s="4"/>
      <c r="CV185" s="4"/>
      <c r="CW185" s="4"/>
      <c r="CX185" s="4"/>
      <c r="CY185" s="4"/>
      <c r="CZ185" s="4"/>
      <c r="DA185" s="8">
        <f t="shared" si="53"/>
        <v>0</v>
      </c>
      <c r="DB185" s="8">
        <f t="shared" si="54"/>
        <v>0</v>
      </c>
      <c r="DC185" s="8">
        <f t="shared" si="55"/>
        <v>0</v>
      </c>
      <c r="DD185" s="8">
        <f t="shared" si="56"/>
        <v>0</v>
      </c>
      <c r="DE185" s="8">
        <f t="shared" si="57"/>
        <v>0</v>
      </c>
      <c r="DF185" s="8">
        <f t="shared" si="58"/>
        <v>0</v>
      </c>
      <c r="DG185" s="8">
        <f t="shared" si="62"/>
        <v>0</v>
      </c>
    </row>
    <row r="186" spans="1:111" s="2" customFormat="1" x14ac:dyDescent="0.25">
      <c r="A186" s="920"/>
      <c r="B186" s="225" t="s">
        <v>156</v>
      </c>
      <c r="C186" s="206">
        <f t="shared" si="45"/>
        <v>0</v>
      </c>
      <c r="D186" s="207">
        <f>SUM(L186+N186+P186+R186+T186+V186+X186+Z186+AB186+AD186+AF186+AH186+AJ186+AL186)</f>
        <v>0</v>
      </c>
      <c r="E186" s="208">
        <f>SUM(M186+O186+Q186+S186+U186+W186+Y186+AA186+AC186+AE186+AG186+AI186+AK186+AM186)</f>
        <v>0</v>
      </c>
      <c r="F186" s="188"/>
      <c r="G186" s="189"/>
      <c r="H186" s="188"/>
      <c r="I186" s="189"/>
      <c r="J186" s="188"/>
      <c r="K186" s="189"/>
      <c r="L186" s="504"/>
      <c r="M186" s="58"/>
      <c r="N186" s="56"/>
      <c r="O186" s="58"/>
      <c r="P186" s="56"/>
      <c r="Q186" s="58"/>
      <c r="R186" s="56"/>
      <c r="S186" s="58"/>
      <c r="T186" s="56"/>
      <c r="U186" s="58"/>
      <c r="V186" s="56"/>
      <c r="W186" s="58"/>
      <c r="X186" s="56"/>
      <c r="Y186" s="58"/>
      <c r="Z186" s="56"/>
      <c r="AA186" s="58"/>
      <c r="AB186" s="56"/>
      <c r="AC186" s="58"/>
      <c r="AD186" s="56"/>
      <c r="AE186" s="58"/>
      <c r="AF186" s="56"/>
      <c r="AG186" s="58"/>
      <c r="AH186" s="56"/>
      <c r="AI186" s="58"/>
      <c r="AJ186" s="56"/>
      <c r="AK186" s="58"/>
      <c r="AL186" s="60"/>
      <c r="AM186" s="209"/>
      <c r="AN186" s="59"/>
      <c r="AO186" s="63"/>
      <c r="AP186" s="59"/>
      <c r="AQ186" s="63"/>
      <c r="AR186" s="59"/>
      <c r="AS186" s="59"/>
      <c r="AT186" s="59"/>
      <c r="AU186" s="235" t="str">
        <f t="shared" si="59"/>
        <v/>
      </c>
      <c r="AV186" s="36"/>
      <c r="AW186" s="36"/>
      <c r="AX186" s="36"/>
      <c r="AY186" s="36"/>
      <c r="AZ186" s="36"/>
      <c r="BA186" s="36"/>
      <c r="BB186" s="36"/>
      <c r="BC186" s="36"/>
      <c r="BD186" s="36"/>
      <c r="BE186" s="16"/>
      <c r="BF186" s="16"/>
      <c r="BG186" s="16"/>
      <c r="BY186" s="3"/>
      <c r="BZ186" s="3"/>
      <c r="CA186" s="37" t="str">
        <f t="shared" si="48"/>
        <v/>
      </c>
      <c r="CB186" s="37" t="str">
        <f t="shared" si="60"/>
        <v/>
      </c>
      <c r="CC186" s="37" t="str">
        <f t="shared" si="49"/>
        <v/>
      </c>
      <c r="CD186" s="37" t="str">
        <f t="shared" si="50"/>
        <v/>
      </c>
      <c r="CE186" s="37" t="str">
        <f t="shared" si="51"/>
        <v/>
      </c>
      <c r="CF186" s="37" t="str">
        <f t="shared" si="52"/>
        <v/>
      </c>
      <c r="CG186" s="37" t="str">
        <f t="shared" si="61"/>
        <v/>
      </c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4"/>
      <c r="CT186" s="4"/>
      <c r="CU186" s="4"/>
      <c r="CV186" s="4"/>
      <c r="CW186" s="4"/>
      <c r="CX186" s="4"/>
      <c r="CY186" s="4"/>
      <c r="CZ186" s="4"/>
      <c r="DA186" s="8">
        <f t="shared" si="53"/>
        <v>0</v>
      </c>
      <c r="DB186" s="8">
        <f t="shared" si="54"/>
        <v>0</v>
      </c>
      <c r="DC186" s="8">
        <f t="shared" si="55"/>
        <v>0</v>
      </c>
      <c r="DD186" s="8">
        <f t="shared" si="56"/>
        <v>0</v>
      </c>
      <c r="DE186" s="8">
        <f t="shared" si="57"/>
        <v>0</v>
      </c>
      <c r="DF186" s="8">
        <f t="shared" si="58"/>
        <v>0</v>
      </c>
      <c r="DG186" s="8">
        <f t="shared" si="62"/>
        <v>0</v>
      </c>
    </row>
    <row r="187" spans="1:111" s="2" customFormat="1" x14ac:dyDescent="0.25">
      <c r="AA187" s="9"/>
      <c r="AB187" s="9"/>
      <c r="AC187" s="9"/>
      <c r="AD187" s="9"/>
      <c r="AE187" s="9"/>
      <c r="AR187" s="2" t="s">
        <v>167</v>
      </c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X187" s="3"/>
      <c r="BY187" s="3"/>
      <c r="BZ187" s="3"/>
      <c r="CA187" s="4"/>
      <c r="CB187" s="4"/>
      <c r="CC187" s="4"/>
      <c r="CD187" s="4"/>
      <c r="CE187" s="4"/>
      <c r="CF187" s="4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4"/>
      <c r="CT187" s="4"/>
      <c r="CU187" s="4"/>
      <c r="CV187" s="4"/>
      <c r="CW187" s="4"/>
      <c r="CX187" s="4"/>
      <c r="CY187" s="4"/>
      <c r="CZ187" s="4"/>
      <c r="DA187" s="7"/>
      <c r="DB187" s="7"/>
      <c r="DC187" s="7"/>
      <c r="DD187" s="7"/>
      <c r="DE187" s="7"/>
      <c r="DF187" s="7"/>
      <c r="DG187" s="7"/>
    </row>
    <row r="188" spans="1:111" s="2" customFormat="1" x14ac:dyDescent="0.25">
      <c r="AA188" s="9"/>
      <c r="AB188" s="9"/>
      <c r="AC188" s="9"/>
      <c r="AD188" s="9"/>
      <c r="AE188" s="9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X188" s="3"/>
      <c r="BY188" s="3"/>
      <c r="BZ188" s="3"/>
      <c r="CA188" s="4"/>
      <c r="CB188" s="4"/>
      <c r="CC188" s="4"/>
      <c r="CD188" s="4"/>
      <c r="CE188" s="4"/>
      <c r="CF188" s="4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4"/>
      <c r="CT188" s="4"/>
      <c r="CU188" s="4"/>
      <c r="CV188" s="4"/>
      <c r="CW188" s="4"/>
      <c r="CX188" s="4"/>
      <c r="CY188" s="4"/>
      <c r="CZ188" s="4"/>
      <c r="DA188" s="7"/>
      <c r="DB188" s="7"/>
      <c r="DC188" s="7"/>
      <c r="DD188" s="7"/>
      <c r="DE188" s="7"/>
      <c r="DF188" s="7"/>
      <c r="DG188" s="7"/>
    </row>
    <row r="189" spans="1:111" s="2" customFormat="1" x14ac:dyDescent="0.25">
      <c r="AA189" s="9"/>
      <c r="AB189" s="9"/>
      <c r="AC189" s="9"/>
      <c r="AD189" s="9"/>
      <c r="AE189" s="9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X189" s="3"/>
      <c r="BY189" s="3"/>
      <c r="BZ189" s="3"/>
      <c r="CA189" s="4"/>
      <c r="CB189" s="4"/>
      <c r="CC189" s="4"/>
      <c r="CD189" s="4"/>
      <c r="CE189" s="4"/>
      <c r="CF189" s="4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4"/>
      <c r="CT189" s="4"/>
      <c r="CU189" s="4"/>
      <c r="CV189" s="4"/>
      <c r="CW189" s="4"/>
      <c r="CX189" s="4"/>
      <c r="CY189" s="4"/>
      <c r="CZ189" s="4"/>
      <c r="DA189" s="7"/>
      <c r="DB189" s="7"/>
      <c r="DC189" s="7"/>
      <c r="DD189" s="7"/>
      <c r="DE189" s="7"/>
      <c r="DF189" s="7"/>
      <c r="DG189" s="7"/>
    </row>
    <row r="190" spans="1:111" s="2" customFormat="1" x14ac:dyDescent="0.25">
      <c r="AA190" s="9"/>
      <c r="AB190" s="9"/>
      <c r="AC190" s="9"/>
      <c r="AD190" s="9"/>
      <c r="AE190" s="9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X190" s="3"/>
      <c r="BY190" s="3"/>
      <c r="BZ190" s="3"/>
      <c r="CA190" s="4"/>
      <c r="CB190" s="4"/>
      <c r="CC190" s="4"/>
      <c r="CD190" s="4"/>
      <c r="CE190" s="4"/>
      <c r="CF190" s="4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4"/>
      <c r="CT190" s="4"/>
      <c r="CU190" s="4"/>
      <c r="CV190" s="4"/>
      <c r="CW190" s="4"/>
      <c r="CX190" s="4"/>
      <c r="CY190" s="4"/>
      <c r="CZ190" s="4"/>
      <c r="DA190" s="7"/>
      <c r="DB190" s="7"/>
      <c r="DC190" s="7"/>
      <c r="DD190" s="7"/>
      <c r="DE190" s="7"/>
      <c r="DF190" s="7"/>
      <c r="DG190" s="7"/>
    </row>
    <row r="191" spans="1:111" s="2" customFormat="1" x14ac:dyDescent="0.25">
      <c r="AA191" s="9"/>
      <c r="AB191" s="9"/>
      <c r="AC191" s="9"/>
      <c r="AD191" s="9"/>
      <c r="AE191" s="9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X191" s="3"/>
      <c r="BY191" s="3"/>
      <c r="BZ191" s="3"/>
      <c r="CA191" s="4"/>
      <c r="CB191" s="4"/>
      <c r="CC191" s="4"/>
      <c r="CD191" s="4"/>
      <c r="CE191" s="4"/>
      <c r="CF191" s="4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4"/>
      <c r="CT191" s="4"/>
      <c r="CU191" s="4"/>
      <c r="CV191" s="4"/>
      <c r="CW191" s="4"/>
      <c r="CX191" s="4"/>
      <c r="CY191" s="4"/>
      <c r="CZ191" s="4"/>
      <c r="DA191" s="7"/>
      <c r="DB191" s="7"/>
      <c r="DC191" s="7"/>
      <c r="DD191" s="7"/>
      <c r="DE191" s="7"/>
      <c r="DF191" s="7"/>
      <c r="DG191" s="7"/>
    </row>
    <row r="192" spans="1:111" s="2" customFormat="1" x14ac:dyDescent="0.25">
      <c r="AA192" s="9"/>
      <c r="AB192" s="9"/>
      <c r="AC192" s="9"/>
      <c r="AD192" s="9"/>
      <c r="AE192" s="9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X192" s="3"/>
      <c r="BY192" s="3"/>
      <c r="BZ192" s="3"/>
      <c r="CA192" s="4"/>
      <c r="CB192" s="4"/>
      <c r="CC192" s="4"/>
      <c r="CD192" s="4"/>
      <c r="CE192" s="4"/>
      <c r="CF192" s="4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4"/>
      <c r="CT192" s="4"/>
      <c r="CU192" s="4"/>
      <c r="CV192" s="4"/>
      <c r="CW192" s="4"/>
      <c r="CX192" s="4"/>
      <c r="CY192" s="4"/>
      <c r="CZ192" s="4"/>
      <c r="DA192" s="7"/>
      <c r="DB192" s="7"/>
      <c r="DC192" s="7"/>
      <c r="DD192" s="7"/>
      <c r="DE192" s="7"/>
      <c r="DF192" s="7"/>
      <c r="DG192" s="7"/>
    </row>
    <row r="193" spans="24:130" ht="14.25" x14ac:dyDescent="0.2">
      <c r="AA193" s="9"/>
      <c r="AB193" s="9"/>
      <c r="AC193" s="9"/>
      <c r="AD193" s="9"/>
      <c r="AE193" s="9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24:130" ht="14.25" x14ac:dyDescent="0.2">
      <c r="AA194" s="9"/>
      <c r="AB194" s="9"/>
      <c r="AC194" s="9"/>
      <c r="AD194" s="9"/>
      <c r="AE194" s="9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</row>
    <row r="195" spans="24:130" ht="14.25" x14ac:dyDescent="0.2">
      <c r="AA195" s="9"/>
      <c r="AB195" s="9"/>
      <c r="AC195" s="9"/>
      <c r="AD195" s="9"/>
      <c r="AE195" s="9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24:130" ht="14.25" x14ac:dyDescent="0.2">
      <c r="AA196" s="9"/>
      <c r="AB196" s="9"/>
      <c r="AC196" s="9"/>
      <c r="AD196" s="9"/>
      <c r="AE196" s="9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24:130" ht="14.25" x14ac:dyDescent="0.2"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</row>
    <row r="198" spans="24:130" ht="14.25" x14ac:dyDescent="0.2"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24:130" ht="14.25" x14ac:dyDescent="0.2"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24:130" ht="14.25" x14ac:dyDescent="0.2"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24:130" ht="14.25" x14ac:dyDescent="0.2"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24:130" ht="14.25" x14ac:dyDescent="0.2"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24:130" ht="14.25" x14ac:dyDescent="0.2"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24:130" ht="14.25" x14ac:dyDescent="0.2"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24:130" ht="14.25" x14ac:dyDescent="0.2"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229"/>
      <c r="AJ205" s="9"/>
      <c r="AK205" s="9"/>
      <c r="AL205" s="9"/>
      <c r="AM205" s="9"/>
      <c r="AN205" s="9"/>
      <c r="AO205" s="9"/>
      <c r="AP205" s="9"/>
      <c r="AQ205" s="229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61" spans="1:130" ht="12.75" customHeight="1" x14ac:dyDescent="0.25"/>
    <row r="262" spans="1:130" s="230" customFormat="1" ht="14.25" x14ac:dyDescent="0.2">
      <c r="A262" s="230">
        <f>SUM(B71,W71,AA71,AE71,AF71,B136,F136,J136,N136,Q136:AI136,B155,C171,C176:C186)</f>
        <v>26578</v>
      </c>
      <c r="B262" s="230">
        <f>SUM(DA7:DZ188)</f>
        <v>0</v>
      </c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4"/>
      <c r="CT262" s="4"/>
      <c r="CU262" s="4"/>
      <c r="CV262" s="4"/>
      <c r="CW262" s="4"/>
      <c r="CX262" s="4"/>
      <c r="CY262" s="4"/>
      <c r="CZ262" s="4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</row>
  </sheetData>
  <mergeCells count="94">
    <mergeCell ref="A178:A180"/>
    <mergeCell ref="A181:A182"/>
    <mergeCell ref="A183:A184"/>
    <mergeCell ref="A185:A186"/>
    <mergeCell ref="AD174:AE174"/>
    <mergeCell ref="AF174:AG174"/>
    <mergeCell ref="AH174:AI174"/>
    <mergeCell ref="AJ174:AK174"/>
    <mergeCell ref="AL174:AM174"/>
    <mergeCell ref="A176:A177"/>
    <mergeCell ref="C173:E174"/>
    <mergeCell ref="X174:Y174"/>
    <mergeCell ref="Z174:AA174"/>
    <mergeCell ref="AB174:AC174"/>
    <mergeCell ref="AS173:AS175"/>
    <mergeCell ref="AT173:AT175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F173:AM173"/>
    <mergeCell ref="AN173:AN175"/>
    <mergeCell ref="AO173:AP174"/>
    <mergeCell ref="AQ173:AQ175"/>
    <mergeCell ref="AR173:AR175"/>
    <mergeCell ref="V174:W174"/>
    <mergeCell ref="A168:B168"/>
    <mergeCell ref="A169:B169"/>
    <mergeCell ref="A170:B170"/>
    <mergeCell ref="A171:B171"/>
    <mergeCell ref="A173:A175"/>
    <mergeCell ref="B173:B175"/>
    <mergeCell ref="P158:Q158"/>
    <mergeCell ref="A167:B167"/>
    <mergeCell ref="Z158:AA158"/>
    <mergeCell ref="AB158:AC158"/>
    <mergeCell ref="AD158:AE158"/>
    <mergeCell ref="A160:B160"/>
    <mergeCell ref="A161:A164"/>
    <mergeCell ref="A165:B165"/>
    <mergeCell ref="A166:B166"/>
    <mergeCell ref="F158:G158"/>
    <mergeCell ref="H158:I158"/>
    <mergeCell ref="J158:K158"/>
    <mergeCell ref="L158:M158"/>
    <mergeCell ref="N158:O158"/>
    <mergeCell ref="AB73:AC74"/>
    <mergeCell ref="AN157:AN159"/>
    <mergeCell ref="AO157:AO159"/>
    <mergeCell ref="AP157:AP159"/>
    <mergeCell ref="AQ157:AQ159"/>
    <mergeCell ref="AF158:AG158"/>
    <mergeCell ref="AL158:AM158"/>
    <mergeCell ref="AH158:AI158"/>
    <mergeCell ref="AJ158:AK158"/>
    <mergeCell ref="Q73:R74"/>
    <mergeCell ref="AD73:AD75"/>
    <mergeCell ref="AE73:AF74"/>
    <mergeCell ref="AG73:AI74"/>
    <mergeCell ref="A157:B159"/>
    <mergeCell ref="C157:E158"/>
    <mergeCell ref="F157:AM157"/>
    <mergeCell ref="R158:S158"/>
    <mergeCell ref="T158:U158"/>
    <mergeCell ref="V158:W158"/>
    <mergeCell ref="X158:Y158"/>
    <mergeCell ref="S73:T74"/>
    <mergeCell ref="U73:V74"/>
    <mergeCell ref="W73:W75"/>
    <mergeCell ref="X73:Y74"/>
    <mergeCell ref="Z73:AA74"/>
    <mergeCell ref="A73:A75"/>
    <mergeCell ref="B73:E74"/>
    <mergeCell ref="F73:I74"/>
    <mergeCell ref="J73:M74"/>
    <mergeCell ref="N73:P74"/>
    <mergeCell ref="AP5:AP7"/>
    <mergeCell ref="AQ5:AR7"/>
    <mergeCell ref="A6:AD6"/>
    <mergeCell ref="AS7:AU7"/>
    <mergeCell ref="A8:A10"/>
    <mergeCell ref="B8:V8"/>
    <mergeCell ref="W8:AD8"/>
    <mergeCell ref="AE8:AF9"/>
    <mergeCell ref="B9:B10"/>
    <mergeCell ref="C9:S9"/>
    <mergeCell ref="T9:T10"/>
    <mergeCell ref="U9:V9"/>
    <mergeCell ref="W9:Z9"/>
    <mergeCell ref="AA9:AD9"/>
  </mergeCells>
  <dataValidations count="2">
    <dataValidation type="whole" operator="greaterThanOrEqual" allowBlank="1" showInputMessage="1" showErrorMessage="1" sqref="AE11:AF70 C76:E135 G76:I135 K76:M135 O76:AI135">
      <formula1>0</formula1>
    </dataValidation>
    <dataValidation type="whole" operator="greaterThanOrEqual" allowBlank="1" showInputMessage="1" showErrorMessage="1" errorTitle="Error" error="Favor Ingrese sólo Números." sqref="C11:AD70 C139:U154 F160:AQ170 F176:AT186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COMGES N°7</vt:lpstr>
      <vt:lpstr>COMGES N°3</vt:lpstr>
      <vt:lpstr>PERTINENCIA</vt:lpstr>
      <vt:lpstr>ALTAS</vt:lpstr>
      <vt:lpstr>NSP</vt:lpstr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Carolina A. Cisternas Ramírez</cp:lastModifiedBy>
  <cp:lastPrinted>2023-10-04T11:23:36Z</cp:lastPrinted>
  <dcterms:created xsi:type="dcterms:W3CDTF">2023-04-20T15:59:52Z</dcterms:created>
  <dcterms:modified xsi:type="dcterms:W3CDTF">2024-02-27T20:34:20Z</dcterms:modified>
</cp:coreProperties>
</file>