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10.5.147.101\compartidos\NATALIA\CONSOLIDADOS AÑO 2021\REM A Y BS CONSOLIDADOS\SERIE A\"/>
    </mc:Choice>
  </mc:AlternateContent>
  <xr:revisionPtr revIDLastSave="0" documentId="13_ncr:1_{F375DCAF-0308-481A-BBE0-AAC4954E80DA}" xr6:coauthVersionLast="47" xr6:coauthVersionMax="47" xr10:uidLastSave="{00000000-0000-0000-0000-000000000000}"/>
  <bookViews>
    <workbookView xWindow="15" yWindow="0" windowWidth="12540" windowHeight="12900" tabRatio="757" xr2:uid="{00000000-000D-0000-FFFF-FFFF00000000}"/>
  </bookViews>
  <sheets>
    <sheet name="RESUMEN" sheetId="1" r:id="rId1"/>
    <sheet name="ENERO" sheetId="2" r:id="rId2"/>
    <sheet name="FEBRERO" sheetId="3" r:id="rId3"/>
    <sheet name="MARZO" sheetId="4" r:id="rId4"/>
    <sheet name="ABRIL" sheetId="5" r:id="rId5"/>
    <sheet name="MAYO" sheetId="6" r:id="rId6"/>
    <sheet name="JUNIO" sheetId="7" r:id="rId7"/>
    <sheet name="JULIO" sheetId="8" r:id="rId8"/>
    <sheet name="AGOSTO" sheetId="9" r:id="rId9"/>
    <sheet name="SEPTIEMBRE" sheetId="10" r:id="rId10"/>
    <sheet name="OCTUBRE" sheetId="11" r:id="rId11"/>
    <sheet name="NOVIEMBRE" sheetId="12" r:id="rId12"/>
    <sheet name="DICIEMBRE" sheetId="1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5" i="13" l="1"/>
  <c r="C195" i="13"/>
  <c r="B195" i="13" s="1"/>
  <c r="D194" i="13"/>
  <c r="B194" i="13" s="1"/>
  <c r="C194" i="13"/>
  <c r="D193" i="13"/>
  <c r="C193" i="13"/>
  <c r="B193" i="13" s="1"/>
  <c r="D192" i="13"/>
  <c r="C192" i="13"/>
  <c r="B192" i="13"/>
  <c r="D191" i="13"/>
  <c r="C191" i="13"/>
  <c r="B191" i="13" s="1"/>
  <c r="O190" i="13"/>
  <c r="N190" i="13"/>
  <c r="M190" i="13"/>
  <c r="L190" i="13"/>
  <c r="K190" i="13"/>
  <c r="J190" i="13"/>
  <c r="I190" i="13"/>
  <c r="H190" i="13"/>
  <c r="G190" i="13"/>
  <c r="F190" i="13"/>
  <c r="E190" i="13"/>
  <c r="D190" i="13"/>
  <c r="C190" i="13"/>
  <c r="B190" i="13" s="1"/>
  <c r="D185" i="13"/>
  <c r="C185" i="13"/>
  <c r="B185" i="13"/>
  <c r="B180" i="13"/>
  <c r="B179" i="13"/>
  <c r="E175" i="13"/>
  <c r="D175" i="13"/>
  <c r="C175" i="13" s="1"/>
  <c r="E174" i="13"/>
  <c r="D174" i="13"/>
  <c r="C174" i="13"/>
  <c r="E169" i="13"/>
  <c r="D169" i="13"/>
  <c r="C169" i="13" s="1"/>
  <c r="E168" i="13"/>
  <c r="C168" i="13" s="1"/>
  <c r="D168" i="13"/>
  <c r="E167" i="13"/>
  <c r="D167" i="13"/>
  <c r="C167" i="13" s="1"/>
  <c r="E166" i="13"/>
  <c r="D166" i="13"/>
  <c r="C166" i="13"/>
  <c r="D161" i="13"/>
  <c r="D160" i="13"/>
  <c r="D159" i="13"/>
  <c r="D158" i="13"/>
  <c r="D157" i="13"/>
  <c r="D156" i="13"/>
  <c r="D144" i="13"/>
  <c r="D143" i="13"/>
  <c r="CG139" i="13"/>
  <c r="CA139" i="13"/>
  <c r="G139" i="13" s="1"/>
  <c r="B136" i="13"/>
  <c r="C120" i="13"/>
  <c r="C119" i="13"/>
  <c r="E115" i="13"/>
  <c r="D115" i="13"/>
  <c r="C115" i="13" s="1"/>
  <c r="E114" i="13"/>
  <c r="D114" i="13"/>
  <c r="C114" i="13"/>
  <c r="E110" i="13"/>
  <c r="D110" i="13"/>
  <c r="C110" i="13" s="1"/>
  <c r="E109" i="13"/>
  <c r="C109" i="13" s="1"/>
  <c r="D109" i="13"/>
  <c r="E108" i="13"/>
  <c r="D108" i="13"/>
  <c r="C108" i="13" s="1"/>
  <c r="E98" i="13"/>
  <c r="D98" i="13"/>
  <c r="C98" i="13"/>
  <c r="E97" i="13"/>
  <c r="D97" i="13"/>
  <c r="C97" i="13" s="1"/>
  <c r="E96" i="13"/>
  <c r="C96" i="13" s="1"/>
  <c r="D96" i="13"/>
  <c r="E95" i="13"/>
  <c r="D95" i="13"/>
  <c r="C95" i="13" s="1"/>
  <c r="E94" i="13"/>
  <c r="D94" i="13"/>
  <c r="C94" i="13"/>
  <c r="E93" i="13"/>
  <c r="D93" i="13"/>
  <c r="C93" i="13" s="1"/>
  <c r="E92" i="13"/>
  <c r="E91" i="13" s="1"/>
  <c r="D92" i="13"/>
  <c r="AO91" i="13"/>
  <c r="AN91" i="13"/>
  <c r="AM91" i="13"/>
  <c r="AL91" i="13"/>
  <c r="AK91" i="13"/>
  <c r="AJ91" i="13"/>
  <c r="AI91" i="13"/>
  <c r="AH91" i="13"/>
  <c r="AG91" i="13"/>
  <c r="AF91" i="13"/>
  <c r="AE91" i="13"/>
  <c r="AD91" i="13"/>
  <c r="AC91" i="13"/>
  <c r="AB91" i="13"/>
  <c r="AA91" i="13"/>
  <c r="Z91" i="13"/>
  <c r="Y91" i="13"/>
  <c r="X91" i="13"/>
  <c r="W91" i="13"/>
  <c r="V91" i="13"/>
  <c r="U91" i="13"/>
  <c r="T91" i="13"/>
  <c r="S91" i="13"/>
  <c r="R91" i="13"/>
  <c r="Q91" i="13"/>
  <c r="P91" i="13"/>
  <c r="O91" i="13"/>
  <c r="N91" i="13"/>
  <c r="M91" i="13"/>
  <c r="L91" i="13"/>
  <c r="K91" i="13"/>
  <c r="J91" i="13"/>
  <c r="I91" i="13"/>
  <c r="H91" i="13"/>
  <c r="G91" i="13"/>
  <c r="F91" i="13"/>
  <c r="D91" i="13"/>
  <c r="E86" i="13"/>
  <c r="D86" i="13"/>
  <c r="C86" i="13"/>
  <c r="B85" i="13"/>
  <c r="B84" i="13"/>
  <c r="B83" i="13"/>
  <c r="B82" i="13"/>
  <c r="B81" i="13"/>
  <c r="B80" i="13"/>
  <c r="B79" i="13"/>
  <c r="B78" i="13"/>
  <c r="B77" i="13"/>
  <c r="B76" i="13"/>
  <c r="B75" i="13"/>
  <c r="B74" i="13"/>
  <c r="B73" i="13"/>
  <c r="B72" i="13"/>
  <c r="B71" i="13"/>
  <c r="B70" i="13"/>
  <c r="B69" i="13"/>
  <c r="B68" i="13"/>
  <c r="B67" i="13"/>
  <c r="B86" i="13" s="1"/>
  <c r="AN64" i="13"/>
  <c r="AM64" i="13"/>
  <c r="AL64" i="13"/>
  <c r="AK64" i="13"/>
  <c r="AJ64" i="13"/>
  <c r="AI64" i="13"/>
  <c r="AH64" i="13"/>
  <c r="AG64" i="13"/>
  <c r="AF64" i="13"/>
  <c r="AE64" i="13"/>
  <c r="AD64" i="13"/>
  <c r="AC64" i="13"/>
  <c r="AB64" i="13"/>
  <c r="AA64" i="13"/>
  <c r="Z64" i="13"/>
  <c r="Y64" i="13"/>
  <c r="X64" i="13"/>
  <c r="W64" i="13"/>
  <c r="V64" i="13"/>
  <c r="U64" i="13"/>
  <c r="T64" i="13"/>
  <c r="S64" i="13"/>
  <c r="R64" i="13"/>
  <c r="Q64" i="13"/>
  <c r="P64" i="13"/>
  <c r="O64" i="13"/>
  <c r="N64" i="13"/>
  <c r="M64" i="13"/>
  <c r="L64" i="13"/>
  <c r="K64" i="13"/>
  <c r="J64" i="13"/>
  <c r="I64" i="13"/>
  <c r="H64" i="13"/>
  <c r="G64" i="13"/>
  <c r="F64" i="13"/>
  <c r="E64" i="13"/>
  <c r="C64" i="13"/>
  <c r="D63" i="13"/>
  <c r="B63" i="13" s="1"/>
  <c r="C63" i="13"/>
  <c r="D62" i="13"/>
  <c r="C62" i="13"/>
  <c r="B62" i="13"/>
  <c r="CG62" i="13" s="1"/>
  <c r="CA62" i="13" s="1"/>
  <c r="AO62" i="13" s="1"/>
  <c r="D61" i="13"/>
  <c r="B61" i="13" s="1"/>
  <c r="CG61" i="13" s="1"/>
  <c r="CA61" i="13" s="1"/>
  <c r="AO61" i="13" s="1"/>
  <c r="C61" i="13"/>
  <c r="D60" i="13"/>
  <c r="C60" i="13"/>
  <c r="B60" i="13"/>
  <c r="CG60" i="13" s="1"/>
  <c r="CA60" i="13" s="1"/>
  <c r="AO60" i="13" s="1"/>
  <c r="D59" i="13"/>
  <c r="B59" i="13" s="1"/>
  <c r="CG59" i="13" s="1"/>
  <c r="CA59" i="13" s="1"/>
  <c r="AO59" i="13" s="1"/>
  <c r="C59" i="13"/>
  <c r="D58" i="13"/>
  <c r="D64" i="13" s="1"/>
  <c r="C58" i="13"/>
  <c r="B58" i="13"/>
  <c r="B64" i="13" s="1"/>
  <c r="D53" i="13"/>
  <c r="C53" i="13"/>
  <c r="B53" i="13" s="1"/>
  <c r="D52" i="13"/>
  <c r="B52" i="13" s="1"/>
  <c r="C52" i="13"/>
  <c r="D51" i="13"/>
  <c r="C51" i="13"/>
  <c r="B51" i="13" s="1"/>
  <c r="D50" i="13"/>
  <c r="C50" i="13"/>
  <c r="B50" i="13"/>
  <c r="D49" i="13"/>
  <c r="C49" i="13"/>
  <c r="B49" i="13" s="1"/>
  <c r="D48" i="13"/>
  <c r="B48" i="13" s="1"/>
  <c r="C48" i="13"/>
  <c r="D43" i="13"/>
  <c r="C43" i="13"/>
  <c r="B43" i="13" s="1"/>
  <c r="D42" i="13"/>
  <c r="C42" i="13"/>
  <c r="B42" i="13"/>
  <c r="D41" i="13"/>
  <c r="C41" i="13"/>
  <c r="B41" i="13" s="1"/>
  <c r="D40" i="13"/>
  <c r="B40" i="13" s="1"/>
  <c r="C40" i="13"/>
  <c r="D39" i="13"/>
  <c r="C39" i="13"/>
  <c r="B39" i="13" s="1"/>
  <c r="D38" i="13"/>
  <c r="C38" i="13"/>
  <c r="B38" i="13"/>
  <c r="D33" i="13"/>
  <c r="C33" i="13"/>
  <c r="B33" i="13" s="1"/>
  <c r="D32" i="13"/>
  <c r="B32" i="13" s="1"/>
  <c r="C32" i="13"/>
  <c r="D31" i="13"/>
  <c r="C31" i="13"/>
  <c r="B31" i="13" s="1"/>
  <c r="D30" i="13"/>
  <c r="C30" i="13"/>
  <c r="B30" i="13"/>
  <c r="D29" i="13"/>
  <c r="C29" i="13"/>
  <c r="B29" i="13" s="1"/>
  <c r="D28" i="13"/>
  <c r="B28" i="13" s="1"/>
  <c r="C28" i="13"/>
  <c r="D23" i="13"/>
  <c r="C23" i="13"/>
  <c r="B23" i="13" s="1"/>
  <c r="D22" i="13"/>
  <c r="C22" i="13"/>
  <c r="B22" i="13"/>
  <c r="D21" i="13"/>
  <c r="C21" i="13"/>
  <c r="B21" i="13" s="1"/>
  <c r="D20" i="13"/>
  <c r="B20" i="13" s="1"/>
  <c r="C20" i="13"/>
  <c r="D15" i="13"/>
  <c r="C15" i="13"/>
  <c r="B15" i="13" s="1"/>
  <c r="D14" i="13"/>
  <c r="C14" i="13"/>
  <c r="B14" i="13"/>
  <c r="D13" i="13"/>
  <c r="C13" i="13"/>
  <c r="B13" i="13" s="1"/>
  <c r="D12" i="13"/>
  <c r="B12" i="13" s="1"/>
  <c r="C12" i="13"/>
  <c r="A5" i="13"/>
  <c r="A4" i="13"/>
  <c r="A3" i="13"/>
  <c r="A2" i="13"/>
  <c r="A200" i="13" l="1"/>
  <c r="C92" i="13"/>
  <c r="C91" i="13" s="1"/>
  <c r="CG58" i="13"/>
  <c r="D195" i="12"/>
  <c r="C195" i="12"/>
  <c r="B195" i="12" s="1"/>
  <c r="D194" i="12"/>
  <c r="B194" i="12" s="1"/>
  <c r="C194" i="12"/>
  <c r="D193" i="12"/>
  <c r="C193" i="12"/>
  <c r="D192" i="12"/>
  <c r="C192" i="12"/>
  <c r="B192" i="12" s="1"/>
  <c r="D191" i="12"/>
  <c r="C191" i="12"/>
  <c r="B191" i="12" s="1"/>
  <c r="O190" i="12"/>
  <c r="N190" i="12"/>
  <c r="M190" i="12"/>
  <c r="L190" i="12"/>
  <c r="K190" i="12"/>
  <c r="J190" i="12"/>
  <c r="I190" i="12"/>
  <c r="H190" i="12"/>
  <c r="G190" i="12"/>
  <c r="F190" i="12"/>
  <c r="E190" i="12"/>
  <c r="C190" i="12" s="1"/>
  <c r="B190" i="12" s="1"/>
  <c r="D190" i="12"/>
  <c r="D185" i="12"/>
  <c r="C185" i="12"/>
  <c r="B180" i="12"/>
  <c r="B179" i="12"/>
  <c r="E175" i="12"/>
  <c r="C175" i="12" s="1"/>
  <c r="D175" i="12"/>
  <c r="E174" i="12"/>
  <c r="D174" i="12"/>
  <c r="E169" i="12"/>
  <c r="D169" i="12"/>
  <c r="C169" i="12"/>
  <c r="E168" i="12"/>
  <c r="D168" i="12"/>
  <c r="C168" i="12" s="1"/>
  <c r="E167" i="12"/>
  <c r="C167" i="12" s="1"/>
  <c r="D167" i="12"/>
  <c r="E166" i="12"/>
  <c r="D166" i="12"/>
  <c r="D161" i="12"/>
  <c r="D160" i="12"/>
  <c r="D159" i="12"/>
  <c r="D158" i="12"/>
  <c r="D157" i="12"/>
  <c r="D156" i="12"/>
  <c r="D144" i="12"/>
  <c r="D143" i="12"/>
  <c r="CG139" i="12"/>
  <c r="CA139" i="12"/>
  <c r="G139" i="12"/>
  <c r="B136" i="12"/>
  <c r="C120" i="12"/>
  <c r="C119" i="12"/>
  <c r="E115" i="12"/>
  <c r="C115" i="12" s="1"/>
  <c r="D115" i="12"/>
  <c r="E114" i="12"/>
  <c r="D114" i="12"/>
  <c r="E110" i="12"/>
  <c r="D110" i="12"/>
  <c r="C110" i="12"/>
  <c r="E109" i="12"/>
  <c r="D109" i="12"/>
  <c r="C109" i="12" s="1"/>
  <c r="E108" i="12"/>
  <c r="C108" i="12" s="1"/>
  <c r="D108" i="12"/>
  <c r="E98" i="12"/>
  <c r="D98" i="12"/>
  <c r="E97" i="12"/>
  <c r="C97" i="12" s="1"/>
  <c r="D97" i="12"/>
  <c r="E96" i="12"/>
  <c r="D96" i="12"/>
  <c r="C96" i="12" s="1"/>
  <c r="E95" i="12"/>
  <c r="C95" i="12" s="1"/>
  <c r="D95" i="12"/>
  <c r="E94" i="12"/>
  <c r="D94" i="12"/>
  <c r="E93" i="12"/>
  <c r="D93" i="12"/>
  <c r="C93" i="12"/>
  <c r="E92" i="12"/>
  <c r="D92" i="12"/>
  <c r="C92" i="12" s="1"/>
  <c r="AO91" i="12"/>
  <c r="AN91" i="12"/>
  <c r="AM91" i="12"/>
  <c r="AL91" i="12"/>
  <c r="AK91" i="12"/>
  <c r="AJ91" i="12"/>
  <c r="AI91" i="12"/>
  <c r="AH91" i="12"/>
  <c r="AG91" i="12"/>
  <c r="AF91" i="12"/>
  <c r="AE91" i="12"/>
  <c r="AD91" i="12"/>
  <c r="AC91" i="12"/>
  <c r="AB91" i="12"/>
  <c r="AA91" i="12"/>
  <c r="Z91" i="12"/>
  <c r="Y91" i="12"/>
  <c r="X91" i="12"/>
  <c r="W91" i="12"/>
  <c r="V91" i="12"/>
  <c r="U91" i="12"/>
  <c r="T91" i="12"/>
  <c r="S91" i="12"/>
  <c r="R91" i="12"/>
  <c r="Q91" i="12"/>
  <c r="P91" i="12"/>
  <c r="O91" i="12"/>
  <c r="N91" i="12"/>
  <c r="M91" i="12"/>
  <c r="L91" i="12"/>
  <c r="K91" i="12"/>
  <c r="J91" i="12"/>
  <c r="I91" i="12"/>
  <c r="H91" i="12"/>
  <c r="G91" i="12"/>
  <c r="F91" i="12"/>
  <c r="E91" i="12"/>
  <c r="E86" i="12"/>
  <c r="D86" i="12"/>
  <c r="C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AN64" i="12"/>
  <c r="AM64" i="12"/>
  <c r="AL64" i="12"/>
  <c r="AK64" i="12"/>
  <c r="AJ64" i="12"/>
  <c r="AI64" i="12"/>
  <c r="AH64" i="12"/>
  <c r="AG64" i="12"/>
  <c r="AF64" i="12"/>
  <c r="AE64" i="12"/>
  <c r="AD64" i="12"/>
  <c r="AC64" i="12"/>
  <c r="AB64" i="12"/>
  <c r="AA64" i="12"/>
  <c r="Z64" i="12"/>
  <c r="Y64" i="12"/>
  <c r="X64" i="12"/>
  <c r="W64" i="12"/>
  <c r="V64" i="12"/>
  <c r="U64" i="12"/>
  <c r="T64" i="12"/>
  <c r="S64" i="12"/>
  <c r="R64" i="12"/>
  <c r="Q64" i="12"/>
  <c r="P64" i="12"/>
  <c r="O64" i="12"/>
  <c r="N64" i="12"/>
  <c r="M64" i="12"/>
  <c r="L64" i="12"/>
  <c r="K64" i="12"/>
  <c r="J64" i="12"/>
  <c r="I64" i="12"/>
  <c r="H64" i="12"/>
  <c r="G64" i="12"/>
  <c r="F64" i="12"/>
  <c r="E64" i="12"/>
  <c r="D63" i="12"/>
  <c r="C63" i="12"/>
  <c r="B63" i="12" s="1"/>
  <c r="D62" i="12"/>
  <c r="C62" i="12"/>
  <c r="D61" i="12"/>
  <c r="B61" i="12" s="1"/>
  <c r="CG61" i="12" s="1"/>
  <c r="CA61" i="12" s="1"/>
  <c r="AO61" i="12" s="1"/>
  <c r="C61" i="12"/>
  <c r="D60" i="12"/>
  <c r="C60" i="12"/>
  <c r="B60" i="12" s="1"/>
  <c r="CG60" i="12" s="1"/>
  <c r="CA60" i="12" s="1"/>
  <c r="AO60" i="12" s="1"/>
  <c r="D59" i="12"/>
  <c r="C59" i="12"/>
  <c r="B59" i="12" s="1"/>
  <c r="CG59" i="12" s="1"/>
  <c r="CA59" i="12" s="1"/>
  <c r="AO59" i="12" s="1"/>
  <c r="D58" i="12"/>
  <c r="D64" i="12" s="1"/>
  <c r="C58" i="12"/>
  <c r="D53" i="12"/>
  <c r="C53" i="12"/>
  <c r="B53" i="12"/>
  <c r="D52" i="12"/>
  <c r="C52" i="12"/>
  <c r="B52" i="12" s="1"/>
  <c r="D51" i="12"/>
  <c r="B51" i="12" s="1"/>
  <c r="C51" i="12"/>
  <c r="D50" i="12"/>
  <c r="C50" i="12"/>
  <c r="D49" i="12"/>
  <c r="B49" i="12" s="1"/>
  <c r="C49" i="12"/>
  <c r="D48" i="12"/>
  <c r="C48" i="12"/>
  <c r="B48" i="12" s="1"/>
  <c r="D43" i="12"/>
  <c r="B43" i="12" s="1"/>
  <c r="C43" i="12"/>
  <c r="D42" i="12"/>
  <c r="C42" i="12"/>
  <c r="D41" i="12"/>
  <c r="C41" i="12"/>
  <c r="B41" i="12"/>
  <c r="D40" i="12"/>
  <c r="C40" i="12"/>
  <c r="B40" i="12" s="1"/>
  <c r="D39" i="12"/>
  <c r="B39" i="12" s="1"/>
  <c r="C39" i="12"/>
  <c r="D38" i="12"/>
  <c r="C38" i="12"/>
  <c r="D33" i="12"/>
  <c r="B33" i="12" s="1"/>
  <c r="C33" i="12"/>
  <c r="D32" i="12"/>
  <c r="C32" i="12"/>
  <c r="B32" i="12" s="1"/>
  <c r="D31" i="12"/>
  <c r="B31" i="12" s="1"/>
  <c r="C31" i="12"/>
  <c r="D30" i="12"/>
  <c r="C30" i="12"/>
  <c r="D29" i="12"/>
  <c r="C29" i="12"/>
  <c r="B29" i="12"/>
  <c r="D28" i="12"/>
  <c r="C28" i="12"/>
  <c r="B28" i="12" s="1"/>
  <c r="D23" i="12"/>
  <c r="B23" i="12" s="1"/>
  <c r="C23" i="12"/>
  <c r="D22" i="12"/>
  <c r="C22" i="12"/>
  <c r="D21" i="12"/>
  <c r="B21" i="12" s="1"/>
  <c r="C21" i="12"/>
  <c r="D20" i="12"/>
  <c r="C20" i="12"/>
  <c r="B20" i="12" s="1"/>
  <c r="D15" i="12"/>
  <c r="B15" i="12" s="1"/>
  <c r="C15" i="12"/>
  <c r="D14" i="12"/>
  <c r="C14" i="12"/>
  <c r="D13" i="12"/>
  <c r="C13" i="12"/>
  <c r="B13" i="12"/>
  <c r="D12" i="12"/>
  <c r="C12" i="12"/>
  <c r="B12" i="12" s="1"/>
  <c r="A5" i="12"/>
  <c r="A4" i="12"/>
  <c r="A3" i="12"/>
  <c r="A2" i="12"/>
  <c r="B200" i="13" l="1"/>
  <c r="CA58" i="13"/>
  <c r="AO58" i="13" s="1"/>
  <c r="B22" i="12"/>
  <c r="B38" i="12"/>
  <c r="B50" i="12"/>
  <c r="B62" i="12"/>
  <c r="CG62" i="12" s="1"/>
  <c r="CA62" i="12" s="1"/>
  <c r="AO62" i="12" s="1"/>
  <c r="C98" i="12"/>
  <c r="C166" i="12"/>
  <c r="B185" i="12"/>
  <c r="B193" i="12"/>
  <c r="D91" i="12"/>
  <c r="B14" i="12"/>
  <c r="B30" i="12"/>
  <c r="B42" i="12"/>
  <c r="B58" i="12"/>
  <c r="B86" i="12"/>
  <c r="C94" i="12"/>
  <c r="C114" i="12"/>
  <c r="C174" i="12"/>
  <c r="CG58" i="12"/>
  <c r="C91" i="12"/>
  <c r="C64" i="12"/>
  <c r="D195" i="11"/>
  <c r="C195" i="11"/>
  <c r="D194" i="11"/>
  <c r="B194" i="11" s="1"/>
  <c r="C194" i="11"/>
  <c r="D193" i="11"/>
  <c r="C193" i="11"/>
  <c r="B193" i="11" s="1"/>
  <c r="D192" i="11"/>
  <c r="B192" i="11" s="1"/>
  <c r="C192" i="11"/>
  <c r="D191" i="11"/>
  <c r="C191" i="11"/>
  <c r="O190" i="11"/>
  <c r="N190" i="11"/>
  <c r="M190" i="11"/>
  <c r="L190" i="11"/>
  <c r="K190" i="11"/>
  <c r="J190" i="11"/>
  <c r="I190" i="11"/>
  <c r="H190" i="11"/>
  <c r="G190" i="11"/>
  <c r="F190" i="11"/>
  <c r="D190" i="11" s="1"/>
  <c r="E190" i="11"/>
  <c r="C190" i="11" s="1"/>
  <c r="D185" i="11"/>
  <c r="C185" i="11"/>
  <c r="B180" i="11"/>
  <c r="B179" i="11"/>
  <c r="E175" i="11"/>
  <c r="D175" i="11"/>
  <c r="C175" i="11" s="1"/>
  <c r="E174" i="11"/>
  <c r="C174" i="11" s="1"/>
  <c r="D174" i="11"/>
  <c r="E169" i="11"/>
  <c r="D169" i="11"/>
  <c r="E168" i="11"/>
  <c r="C168" i="11" s="1"/>
  <c r="D168" i="11"/>
  <c r="E167" i="11"/>
  <c r="D167" i="11"/>
  <c r="C167" i="11" s="1"/>
  <c r="E166" i="11"/>
  <c r="C166" i="11" s="1"/>
  <c r="D166" i="11"/>
  <c r="D161" i="11"/>
  <c r="D160" i="11"/>
  <c r="D159" i="11"/>
  <c r="D158" i="11"/>
  <c r="D157" i="11"/>
  <c r="D156" i="11"/>
  <c r="D144" i="11"/>
  <c r="D143" i="11"/>
  <c r="CG139" i="11"/>
  <c r="CA139" i="11"/>
  <c r="G139" i="11" s="1"/>
  <c r="B136" i="11"/>
  <c r="C120" i="11"/>
  <c r="C119" i="11"/>
  <c r="E115" i="11"/>
  <c r="D115" i="11"/>
  <c r="C115" i="11" s="1"/>
  <c r="E114" i="11"/>
  <c r="C114" i="11" s="1"/>
  <c r="D114" i="11"/>
  <c r="E110" i="11"/>
  <c r="D110" i="11"/>
  <c r="E109" i="11"/>
  <c r="C109" i="11" s="1"/>
  <c r="D109" i="11"/>
  <c r="E108" i="11"/>
  <c r="D108" i="11"/>
  <c r="C108" i="11" s="1"/>
  <c r="E98" i="11"/>
  <c r="C98" i="11" s="1"/>
  <c r="D98" i="11"/>
  <c r="E97" i="11"/>
  <c r="D97" i="11"/>
  <c r="E96" i="11"/>
  <c r="D96" i="11"/>
  <c r="C96" i="11"/>
  <c r="E95" i="11"/>
  <c r="D95" i="11"/>
  <c r="C95" i="11" s="1"/>
  <c r="E94" i="11"/>
  <c r="C94" i="11" s="1"/>
  <c r="D94" i="11"/>
  <c r="E93" i="11"/>
  <c r="D93" i="11"/>
  <c r="E92" i="11"/>
  <c r="E91" i="11" s="1"/>
  <c r="D92" i="11"/>
  <c r="AO91" i="11"/>
  <c r="AN91" i="11"/>
  <c r="AM91" i="11"/>
  <c r="AL91" i="11"/>
  <c r="AK91" i="11"/>
  <c r="AJ91" i="11"/>
  <c r="AI91" i="11"/>
  <c r="AH91" i="11"/>
  <c r="AG91" i="11"/>
  <c r="AF91" i="11"/>
  <c r="AE91" i="11"/>
  <c r="AD91" i="11"/>
  <c r="AC91" i="11"/>
  <c r="AB91" i="11"/>
  <c r="AA91" i="11"/>
  <c r="Z91" i="11"/>
  <c r="Y91" i="11"/>
  <c r="X91" i="11"/>
  <c r="W91" i="11"/>
  <c r="V91" i="11"/>
  <c r="U91" i="11"/>
  <c r="T91" i="11"/>
  <c r="S91" i="11"/>
  <c r="R91" i="11"/>
  <c r="Q91" i="11"/>
  <c r="P91" i="11"/>
  <c r="O91" i="11"/>
  <c r="N91" i="11"/>
  <c r="M91" i="11"/>
  <c r="L91" i="11"/>
  <c r="K91" i="11"/>
  <c r="J91" i="11"/>
  <c r="I91" i="11"/>
  <c r="H91" i="11"/>
  <c r="G91" i="11"/>
  <c r="F91" i="11"/>
  <c r="E86" i="11"/>
  <c r="D86" i="11"/>
  <c r="C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AN64" i="11"/>
  <c r="AM64" i="11"/>
  <c r="AL64" i="11"/>
  <c r="AK64" i="11"/>
  <c r="AJ64" i="11"/>
  <c r="AI64" i="11"/>
  <c r="AH64" i="11"/>
  <c r="AG64" i="11"/>
  <c r="AF64" i="11"/>
  <c r="AE64" i="11"/>
  <c r="AD64" i="11"/>
  <c r="AC64" i="11"/>
  <c r="AB64" i="11"/>
  <c r="AA64" i="11"/>
  <c r="Z64" i="11"/>
  <c r="Y64" i="11"/>
  <c r="X64" i="11"/>
  <c r="W64" i="11"/>
  <c r="V64" i="11"/>
  <c r="U64" i="11"/>
  <c r="T64" i="11"/>
  <c r="S64" i="11"/>
  <c r="R64" i="11"/>
  <c r="Q64" i="11"/>
  <c r="P64" i="11"/>
  <c r="O64" i="11"/>
  <c r="N64" i="11"/>
  <c r="M64" i="11"/>
  <c r="L64" i="11"/>
  <c r="K64" i="11"/>
  <c r="J64" i="11"/>
  <c r="I64" i="11"/>
  <c r="H64" i="11"/>
  <c r="G64" i="11"/>
  <c r="F64" i="11"/>
  <c r="E64" i="11"/>
  <c r="D63" i="11"/>
  <c r="C63" i="11"/>
  <c r="B63" i="11"/>
  <c r="D62" i="11"/>
  <c r="C62" i="11"/>
  <c r="D61" i="11"/>
  <c r="C61" i="11"/>
  <c r="B61" i="11" s="1"/>
  <c r="CG61" i="11" s="1"/>
  <c r="CA61" i="11" s="1"/>
  <c r="AO61" i="11" s="1"/>
  <c r="D60" i="11"/>
  <c r="B60" i="11" s="1"/>
  <c r="CG60" i="11" s="1"/>
  <c r="CA60" i="11" s="1"/>
  <c r="AO60" i="11" s="1"/>
  <c r="C60" i="11"/>
  <c r="D59" i="11"/>
  <c r="B59" i="11" s="1"/>
  <c r="CG59" i="11" s="1"/>
  <c r="CA59" i="11" s="1"/>
  <c r="AO59" i="11" s="1"/>
  <c r="C59" i="11"/>
  <c r="D58" i="11"/>
  <c r="C58" i="11"/>
  <c r="C64" i="11" s="1"/>
  <c r="D53" i="11"/>
  <c r="C53" i="11"/>
  <c r="B53" i="11" s="1"/>
  <c r="D52" i="11"/>
  <c r="C52" i="11"/>
  <c r="B52" i="11" s="1"/>
  <c r="D51" i="11"/>
  <c r="C51" i="11"/>
  <c r="B51" i="11"/>
  <c r="D50" i="11"/>
  <c r="C50" i="11"/>
  <c r="D49" i="11"/>
  <c r="C49" i="11"/>
  <c r="B49" i="11" s="1"/>
  <c r="D48" i="11"/>
  <c r="C48" i="11"/>
  <c r="B48" i="11" s="1"/>
  <c r="D43" i="11"/>
  <c r="B43" i="11" s="1"/>
  <c r="C43" i="11"/>
  <c r="D42" i="11"/>
  <c r="C42" i="11"/>
  <c r="D41" i="11"/>
  <c r="C41" i="11"/>
  <c r="B41" i="11" s="1"/>
  <c r="D40" i="11"/>
  <c r="C40" i="11"/>
  <c r="B40" i="11" s="1"/>
  <c r="D39" i="11"/>
  <c r="C39" i="11"/>
  <c r="B39" i="11"/>
  <c r="D38" i="11"/>
  <c r="C38" i="11"/>
  <c r="D33" i="11"/>
  <c r="C33" i="11"/>
  <c r="B33" i="11" s="1"/>
  <c r="D32" i="11"/>
  <c r="C32" i="11"/>
  <c r="B32" i="11" s="1"/>
  <c r="D31" i="11"/>
  <c r="B31" i="11" s="1"/>
  <c r="C31" i="11"/>
  <c r="D30" i="11"/>
  <c r="C30" i="11"/>
  <c r="D29" i="11"/>
  <c r="C29" i="11"/>
  <c r="B29" i="11" s="1"/>
  <c r="D28" i="11"/>
  <c r="C28" i="11"/>
  <c r="B28" i="11" s="1"/>
  <c r="D23" i="11"/>
  <c r="C23" i="11"/>
  <c r="B23" i="11"/>
  <c r="D22" i="11"/>
  <c r="C22" i="11"/>
  <c r="D21" i="11"/>
  <c r="C21" i="11"/>
  <c r="B21" i="11" s="1"/>
  <c r="D20" i="11"/>
  <c r="C20" i="11"/>
  <c r="B20" i="11" s="1"/>
  <c r="D15" i="11"/>
  <c r="B15" i="11" s="1"/>
  <c r="C15" i="11"/>
  <c r="D14" i="11"/>
  <c r="C14" i="11"/>
  <c r="D13" i="11"/>
  <c r="C13" i="11"/>
  <c r="B13" i="11" s="1"/>
  <c r="D12" i="11"/>
  <c r="C12" i="11"/>
  <c r="B12" i="11" s="1"/>
  <c r="A5" i="11"/>
  <c r="A4" i="11"/>
  <c r="A3" i="11"/>
  <c r="A2" i="11"/>
  <c r="B14" i="11" l="1"/>
  <c r="B30" i="11"/>
  <c r="B42" i="11"/>
  <c r="B58" i="11"/>
  <c r="B64" i="11" s="1"/>
  <c r="A200" i="11" s="1"/>
  <c r="C93" i="11"/>
  <c r="C110" i="11"/>
  <c r="C169" i="11"/>
  <c r="B195" i="11"/>
  <c r="C92" i="11"/>
  <c r="B64" i="12"/>
  <c r="A200" i="12" s="1"/>
  <c r="B86" i="11"/>
  <c r="B22" i="11"/>
  <c r="B38" i="11"/>
  <c r="B50" i="11"/>
  <c r="B62" i="11"/>
  <c r="CG62" i="11" s="1"/>
  <c r="CA62" i="11" s="1"/>
  <c r="AO62" i="11" s="1"/>
  <c r="D91" i="11"/>
  <c r="C97" i="11"/>
  <c r="B185" i="11"/>
  <c r="B191" i="11"/>
  <c r="CA58" i="12"/>
  <c r="AO58" i="12" s="1"/>
  <c r="B200" i="12"/>
  <c r="C91" i="11"/>
  <c r="B190" i="11"/>
  <c r="D64" i="11"/>
  <c r="D195" i="8"/>
  <c r="C195" i="8"/>
  <c r="B195" i="8" s="1"/>
  <c r="D194" i="8"/>
  <c r="C194" i="8"/>
  <c r="B194" i="8" s="1"/>
  <c r="D193" i="8"/>
  <c r="C193" i="8"/>
  <c r="B193" i="8" s="1"/>
  <c r="D192" i="8"/>
  <c r="C192" i="8"/>
  <c r="B192" i="8" s="1"/>
  <c r="D191" i="8"/>
  <c r="C191" i="8"/>
  <c r="O190" i="8"/>
  <c r="N190" i="8"/>
  <c r="M190" i="8"/>
  <c r="L190" i="8"/>
  <c r="K190" i="8"/>
  <c r="J190" i="8"/>
  <c r="I190" i="8"/>
  <c r="H190" i="8"/>
  <c r="G190" i="8"/>
  <c r="F190" i="8"/>
  <c r="D190" i="8" s="1"/>
  <c r="E190" i="8"/>
  <c r="C190" i="8" s="1"/>
  <c r="D185" i="8"/>
  <c r="C185" i="8"/>
  <c r="B180" i="8"/>
  <c r="B179" i="8"/>
  <c r="E175" i="8"/>
  <c r="D175" i="8"/>
  <c r="C175" i="8"/>
  <c r="E174" i="8"/>
  <c r="D174" i="8"/>
  <c r="E169" i="8"/>
  <c r="D169" i="8"/>
  <c r="C169" i="8" s="1"/>
  <c r="E168" i="8"/>
  <c r="D168" i="8"/>
  <c r="C168" i="8" s="1"/>
  <c r="E167" i="8"/>
  <c r="D167" i="8"/>
  <c r="C167" i="8" s="1"/>
  <c r="E166" i="8"/>
  <c r="D166" i="8"/>
  <c r="C166" i="8" s="1"/>
  <c r="D161" i="8"/>
  <c r="D160" i="8"/>
  <c r="D159" i="8"/>
  <c r="D158" i="8"/>
  <c r="D157" i="8"/>
  <c r="D156" i="8"/>
  <c r="D144" i="8"/>
  <c r="D143" i="8"/>
  <c r="CG139" i="8"/>
  <c r="CA139" i="8"/>
  <c r="G139" i="8" s="1"/>
  <c r="B136" i="8"/>
  <c r="C120" i="8"/>
  <c r="C119" i="8"/>
  <c r="E115" i="8"/>
  <c r="D115" i="8"/>
  <c r="C115" i="8"/>
  <c r="E114" i="8"/>
  <c r="D114" i="8"/>
  <c r="C114" i="8" s="1"/>
  <c r="E110" i="8"/>
  <c r="D110" i="8"/>
  <c r="C110" i="8" s="1"/>
  <c r="E109" i="8"/>
  <c r="D109" i="8"/>
  <c r="C109" i="8" s="1"/>
  <c r="E108" i="8"/>
  <c r="C108" i="8" s="1"/>
  <c r="D108" i="8"/>
  <c r="E98" i="8"/>
  <c r="D98" i="8"/>
  <c r="C98" i="8" s="1"/>
  <c r="E97" i="8"/>
  <c r="D97" i="8"/>
  <c r="C97" i="8" s="1"/>
  <c r="E96" i="8"/>
  <c r="D96" i="8"/>
  <c r="C96" i="8" s="1"/>
  <c r="E95" i="8"/>
  <c r="D95" i="8"/>
  <c r="C95" i="8"/>
  <c r="E94" i="8"/>
  <c r="D94" i="8"/>
  <c r="C94" i="8" s="1"/>
  <c r="E93" i="8"/>
  <c r="D93" i="8"/>
  <c r="C93" i="8" s="1"/>
  <c r="E92" i="8"/>
  <c r="D92" i="8"/>
  <c r="C92" i="8" s="1"/>
  <c r="AO91" i="8"/>
  <c r="AN91" i="8"/>
  <c r="AM91" i="8"/>
  <c r="AL91" i="8"/>
  <c r="AK91" i="8"/>
  <c r="AJ91" i="8"/>
  <c r="AI91" i="8"/>
  <c r="AH91" i="8"/>
  <c r="AG91" i="8"/>
  <c r="AF91" i="8"/>
  <c r="AE91" i="8"/>
  <c r="AD91" i="8"/>
  <c r="AC91" i="8"/>
  <c r="AB91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86" i="8"/>
  <c r="D86" i="8"/>
  <c r="C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AN64" i="8"/>
  <c r="AM64" i="8"/>
  <c r="AL64" i="8"/>
  <c r="AK64" i="8"/>
  <c r="AJ64" i="8"/>
  <c r="AI64" i="8"/>
  <c r="AH64" i="8"/>
  <c r="AG64" i="8"/>
  <c r="AF64" i="8"/>
  <c r="AE64" i="8"/>
  <c r="AD64" i="8"/>
  <c r="AC64" i="8"/>
  <c r="AB64" i="8"/>
  <c r="AA64" i="8"/>
  <c r="Z64" i="8"/>
  <c r="Y64" i="8"/>
  <c r="X64" i="8"/>
  <c r="W64" i="8"/>
  <c r="V64" i="8"/>
  <c r="U64" i="8"/>
  <c r="T64" i="8"/>
  <c r="S64" i="8"/>
  <c r="R64" i="8"/>
  <c r="Q64" i="8"/>
  <c r="P64" i="8"/>
  <c r="O64" i="8"/>
  <c r="N64" i="8"/>
  <c r="M64" i="8"/>
  <c r="L64" i="8"/>
  <c r="K64" i="8"/>
  <c r="J64" i="8"/>
  <c r="I64" i="8"/>
  <c r="H64" i="8"/>
  <c r="G64" i="8"/>
  <c r="F64" i="8"/>
  <c r="E64" i="8"/>
  <c r="D63" i="8"/>
  <c r="C63" i="8"/>
  <c r="B63" i="8" s="1"/>
  <c r="D62" i="8"/>
  <c r="C62" i="8"/>
  <c r="D61" i="8"/>
  <c r="B61" i="8" s="1"/>
  <c r="CG61" i="8" s="1"/>
  <c r="CA61" i="8" s="1"/>
  <c r="AO61" i="8" s="1"/>
  <c r="C61" i="8"/>
  <c r="D60" i="8"/>
  <c r="C60" i="8"/>
  <c r="B60" i="8" s="1"/>
  <c r="CG60" i="8" s="1"/>
  <c r="CA60" i="8" s="1"/>
  <c r="AO60" i="8" s="1"/>
  <c r="D59" i="8"/>
  <c r="C59" i="8"/>
  <c r="C64" i="8" s="1"/>
  <c r="D58" i="8"/>
  <c r="D64" i="8" s="1"/>
  <c r="C58" i="8"/>
  <c r="D53" i="8"/>
  <c r="C53" i="8"/>
  <c r="D52" i="8"/>
  <c r="B52" i="8" s="1"/>
  <c r="C52" i="8"/>
  <c r="D51" i="8"/>
  <c r="C51" i="8"/>
  <c r="B51" i="8" s="1"/>
  <c r="D50" i="8"/>
  <c r="C50" i="8"/>
  <c r="D49" i="8"/>
  <c r="C49" i="8"/>
  <c r="D48" i="8"/>
  <c r="C48" i="8"/>
  <c r="B48" i="8"/>
  <c r="D43" i="8"/>
  <c r="C43" i="8"/>
  <c r="B43" i="8" s="1"/>
  <c r="D42" i="8"/>
  <c r="C42" i="8"/>
  <c r="D41" i="8"/>
  <c r="C41" i="8"/>
  <c r="D40" i="8"/>
  <c r="B40" i="8" s="1"/>
  <c r="C40" i="8"/>
  <c r="D39" i="8"/>
  <c r="C39" i="8"/>
  <c r="B39" i="8" s="1"/>
  <c r="D38" i="8"/>
  <c r="C38" i="8"/>
  <c r="D33" i="8"/>
  <c r="C33" i="8"/>
  <c r="D32" i="8"/>
  <c r="C32" i="8"/>
  <c r="B32" i="8"/>
  <c r="D31" i="8"/>
  <c r="C31" i="8"/>
  <c r="B31" i="8" s="1"/>
  <c r="D30" i="8"/>
  <c r="C30" i="8"/>
  <c r="D29" i="8"/>
  <c r="C29" i="8"/>
  <c r="D28" i="8"/>
  <c r="B28" i="8" s="1"/>
  <c r="C28" i="8"/>
  <c r="D23" i="8"/>
  <c r="C23" i="8"/>
  <c r="B23" i="8" s="1"/>
  <c r="D22" i="8"/>
  <c r="C22" i="8"/>
  <c r="D21" i="8"/>
  <c r="C21" i="8"/>
  <c r="D20" i="8"/>
  <c r="C20" i="8"/>
  <c r="B20" i="8"/>
  <c r="D15" i="8"/>
  <c r="C15" i="8"/>
  <c r="B15" i="8" s="1"/>
  <c r="D14" i="8"/>
  <c r="C14" i="8"/>
  <c r="D13" i="8"/>
  <c r="C13" i="8"/>
  <c r="D12" i="8"/>
  <c r="B12" i="8" s="1"/>
  <c r="C12" i="8"/>
  <c r="A5" i="8"/>
  <c r="A4" i="8"/>
  <c r="A3" i="8"/>
  <c r="A2" i="8"/>
  <c r="B13" i="8" l="1"/>
  <c r="B22" i="8"/>
  <c r="B29" i="8"/>
  <c r="B38" i="8"/>
  <c r="B41" i="8"/>
  <c r="B50" i="8"/>
  <c r="B53" i="8"/>
  <c r="B59" i="8"/>
  <c r="CG59" i="8" s="1"/>
  <c r="CA59" i="8" s="1"/>
  <c r="AO59" i="8" s="1"/>
  <c r="B62" i="8"/>
  <c r="CG62" i="8" s="1"/>
  <c r="CA62" i="8" s="1"/>
  <c r="AO62" i="8" s="1"/>
  <c r="B86" i="8"/>
  <c r="E91" i="8"/>
  <c r="B185" i="8"/>
  <c r="CG58" i="11"/>
  <c r="D91" i="8"/>
  <c r="C174" i="8"/>
  <c r="B191" i="8"/>
  <c r="B14" i="8"/>
  <c r="B21" i="8"/>
  <c r="B30" i="8"/>
  <c r="B33" i="8"/>
  <c r="B42" i="8"/>
  <c r="B49" i="8"/>
  <c r="B58" i="8"/>
  <c r="B200" i="11"/>
  <c r="CA58" i="11"/>
  <c r="AO58" i="11" s="1"/>
  <c r="CG58" i="8"/>
  <c r="B190" i="8"/>
  <c r="C91" i="8"/>
  <c r="D195" i="7"/>
  <c r="C195" i="7"/>
  <c r="B195" i="7" s="1"/>
  <c r="D194" i="7"/>
  <c r="B194" i="7" s="1"/>
  <c r="C194" i="7"/>
  <c r="D193" i="7"/>
  <c r="C193" i="7"/>
  <c r="D192" i="7"/>
  <c r="C192" i="7"/>
  <c r="B192" i="7"/>
  <c r="D191" i="7"/>
  <c r="C191" i="7"/>
  <c r="B191" i="7" s="1"/>
  <c r="O190" i="7"/>
  <c r="N190" i="7"/>
  <c r="M190" i="7"/>
  <c r="L190" i="7"/>
  <c r="K190" i="7"/>
  <c r="J190" i="7"/>
  <c r="I190" i="7"/>
  <c r="H190" i="7"/>
  <c r="G190" i="7"/>
  <c r="F190" i="7"/>
  <c r="D190" i="7" s="1"/>
  <c r="E190" i="7"/>
  <c r="C190" i="7"/>
  <c r="D185" i="7"/>
  <c r="C185" i="7"/>
  <c r="B185" i="7" s="1"/>
  <c r="B180" i="7"/>
  <c r="B179" i="7"/>
  <c r="E175" i="7"/>
  <c r="D175" i="7"/>
  <c r="E174" i="7"/>
  <c r="C174" i="7" s="1"/>
  <c r="D174" i="7"/>
  <c r="E169" i="7"/>
  <c r="D169" i="7"/>
  <c r="C169" i="7" s="1"/>
  <c r="E168" i="7"/>
  <c r="C168" i="7" s="1"/>
  <c r="D168" i="7"/>
  <c r="E167" i="7"/>
  <c r="D167" i="7"/>
  <c r="E166" i="7"/>
  <c r="D166" i="7"/>
  <c r="C166" i="7"/>
  <c r="D161" i="7"/>
  <c r="D160" i="7"/>
  <c r="D159" i="7"/>
  <c r="D158" i="7"/>
  <c r="D157" i="7"/>
  <c r="D156" i="7"/>
  <c r="D144" i="7"/>
  <c r="D143" i="7"/>
  <c r="CG139" i="7"/>
  <c r="CA139" i="7"/>
  <c r="G139" i="7" s="1"/>
  <c r="B136" i="7"/>
  <c r="C120" i="7"/>
  <c r="C119" i="7"/>
  <c r="E115" i="7"/>
  <c r="D115" i="7"/>
  <c r="C115" i="7" s="1"/>
  <c r="E114" i="7"/>
  <c r="D114" i="7"/>
  <c r="C114" i="7" s="1"/>
  <c r="E110" i="7"/>
  <c r="C110" i="7" s="1"/>
  <c r="D110" i="7"/>
  <c r="E109" i="7"/>
  <c r="D109" i="7"/>
  <c r="E108" i="7"/>
  <c r="D108" i="7"/>
  <c r="C108" i="7" s="1"/>
  <c r="E98" i="7"/>
  <c r="D98" i="7"/>
  <c r="C98" i="7" s="1"/>
  <c r="E97" i="7"/>
  <c r="D97" i="7"/>
  <c r="C97" i="7"/>
  <c r="E96" i="7"/>
  <c r="D96" i="7"/>
  <c r="E95" i="7"/>
  <c r="D95" i="7"/>
  <c r="C95" i="7" s="1"/>
  <c r="E94" i="7"/>
  <c r="D94" i="7"/>
  <c r="C94" i="7" s="1"/>
  <c r="E93" i="7"/>
  <c r="C93" i="7" s="1"/>
  <c r="D93" i="7"/>
  <c r="E92" i="7"/>
  <c r="D92" i="7"/>
  <c r="D91" i="7" s="1"/>
  <c r="AO91" i="7"/>
  <c r="AN91" i="7"/>
  <c r="AM91" i="7"/>
  <c r="AL91" i="7"/>
  <c r="AK91" i="7"/>
  <c r="AJ91" i="7"/>
  <c r="AI91" i="7"/>
  <c r="AH91" i="7"/>
  <c r="AG91" i="7"/>
  <c r="AF91" i="7"/>
  <c r="AE91" i="7"/>
  <c r="AD91" i="7"/>
  <c r="AC91" i="7"/>
  <c r="AB91" i="7"/>
  <c r="AA91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86" i="7"/>
  <c r="D86" i="7"/>
  <c r="C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AN64" i="7"/>
  <c r="AM64" i="7"/>
  <c r="AL64" i="7"/>
  <c r="AK64" i="7"/>
  <c r="AJ64" i="7"/>
  <c r="AI64" i="7"/>
  <c r="AH64" i="7"/>
  <c r="AG64" i="7"/>
  <c r="AF64" i="7"/>
  <c r="AE64" i="7"/>
  <c r="AD64" i="7"/>
  <c r="AC64" i="7"/>
  <c r="AB64" i="7"/>
  <c r="AA64" i="7"/>
  <c r="Z64" i="7"/>
  <c r="Y64" i="7"/>
  <c r="X64" i="7"/>
  <c r="W64" i="7"/>
  <c r="V64" i="7"/>
  <c r="U64" i="7"/>
  <c r="T64" i="7"/>
  <c r="S64" i="7"/>
  <c r="R64" i="7"/>
  <c r="Q64" i="7"/>
  <c r="P64" i="7"/>
  <c r="O64" i="7"/>
  <c r="N64" i="7"/>
  <c r="M64" i="7"/>
  <c r="L64" i="7"/>
  <c r="K64" i="7"/>
  <c r="J64" i="7"/>
  <c r="I64" i="7"/>
  <c r="H64" i="7"/>
  <c r="G64" i="7"/>
  <c r="F64" i="7"/>
  <c r="E64" i="7"/>
  <c r="D63" i="7"/>
  <c r="B63" i="7" s="1"/>
  <c r="C63" i="7"/>
  <c r="D62" i="7"/>
  <c r="C62" i="7"/>
  <c r="B62" i="7"/>
  <c r="CG62" i="7" s="1"/>
  <c r="CA62" i="7" s="1"/>
  <c r="AO62" i="7" s="1"/>
  <c r="D61" i="7"/>
  <c r="C61" i="7"/>
  <c r="D60" i="7"/>
  <c r="C60" i="7"/>
  <c r="B60" i="7" s="1"/>
  <c r="CG60" i="7" s="1"/>
  <c r="CA60" i="7" s="1"/>
  <c r="AO60" i="7" s="1"/>
  <c r="D59" i="7"/>
  <c r="B59" i="7" s="1"/>
  <c r="CG59" i="7" s="1"/>
  <c r="CA59" i="7" s="1"/>
  <c r="AO59" i="7" s="1"/>
  <c r="C59" i="7"/>
  <c r="D58" i="7"/>
  <c r="D64" i="7" s="1"/>
  <c r="C58" i="7"/>
  <c r="D53" i="7"/>
  <c r="C53" i="7"/>
  <c r="B53" i="7" s="1"/>
  <c r="D52" i="7"/>
  <c r="B52" i="7" s="1"/>
  <c r="C52" i="7"/>
  <c r="D51" i="7"/>
  <c r="C51" i="7"/>
  <c r="D50" i="7"/>
  <c r="C50" i="7"/>
  <c r="B50" i="7"/>
  <c r="D49" i="7"/>
  <c r="C49" i="7"/>
  <c r="B49" i="7" s="1"/>
  <c r="D48" i="7"/>
  <c r="B48" i="7" s="1"/>
  <c r="C48" i="7"/>
  <c r="D43" i="7"/>
  <c r="C43" i="7"/>
  <c r="D42" i="7"/>
  <c r="B42" i="7" s="1"/>
  <c r="C42" i="7"/>
  <c r="D41" i="7"/>
  <c r="C41" i="7"/>
  <c r="B41" i="7" s="1"/>
  <c r="D40" i="7"/>
  <c r="B40" i="7" s="1"/>
  <c r="C40" i="7"/>
  <c r="D39" i="7"/>
  <c r="C39" i="7"/>
  <c r="D38" i="7"/>
  <c r="C38" i="7"/>
  <c r="B38" i="7"/>
  <c r="D33" i="7"/>
  <c r="C33" i="7"/>
  <c r="B33" i="7" s="1"/>
  <c r="D32" i="7"/>
  <c r="B32" i="7" s="1"/>
  <c r="C32" i="7"/>
  <c r="D31" i="7"/>
  <c r="C31" i="7"/>
  <c r="D30" i="7"/>
  <c r="B30" i="7" s="1"/>
  <c r="C30" i="7"/>
  <c r="D29" i="7"/>
  <c r="C29" i="7"/>
  <c r="B29" i="7" s="1"/>
  <c r="D28" i="7"/>
  <c r="B28" i="7" s="1"/>
  <c r="C28" i="7"/>
  <c r="D23" i="7"/>
  <c r="C23" i="7"/>
  <c r="D22" i="7"/>
  <c r="C22" i="7"/>
  <c r="B22" i="7"/>
  <c r="D21" i="7"/>
  <c r="C21" i="7"/>
  <c r="B21" i="7" s="1"/>
  <c r="D20" i="7"/>
  <c r="B20" i="7" s="1"/>
  <c r="C20" i="7"/>
  <c r="D15" i="7"/>
  <c r="C15" i="7"/>
  <c r="D14" i="7"/>
  <c r="B14" i="7" s="1"/>
  <c r="C14" i="7"/>
  <c r="D13" i="7"/>
  <c r="C13" i="7"/>
  <c r="B13" i="7" s="1"/>
  <c r="D12" i="7"/>
  <c r="B12" i="7" s="1"/>
  <c r="C12" i="7"/>
  <c r="A5" i="7"/>
  <c r="A4" i="7"/>
  <c r="A3" i="7"/>
  <c r="A2" i="7"/>
  <c r="B15" i="7" l="1"/>
  <c r="B31" i="7"/>
  <c r="B43" i="7"/>
  <c r="B86" i="7"/>
  <c r="C92" i="7"/>
  <c r="C109" i="7"/>
  <c r="C175" i="7"/>
  <c r="B58" i="7"/>
  <c r="B64" i="8"/>
  <c r="A200" i="8" s="1"/>
  <c r="B190" i="7"/>
  <c r="B23" i="7"/>
  <c r="B39" i="7"/>
  <c r="B51" i="7"/>
  <c r="C64" i="7"/>
  <c r="B61" i="7"/>
  <c r="CG61" i="7" s="1"/>
  <c r="CA61" i="7" s="1"/>
  <c r="AO61" i="7" s="1"/>
  <c r="C96" i="7"/>
  <c r="C167" i="7"/>
  <c r="B193" i="7"/>
  <c r="B200" i="8"/>
  <c r="CA58" i="8"/>
  <c r="AO58" i="8" s="1"/>
  <c r="CG58" i="7"/>
  <c r="E91" i="7"/>
  <c r="D195" i="6"/>
  <c r="C195" i="6"/>
  <c r="B195" i="6" s="1"/>
  <c r="D194" i="6"/>
  <c r="B194" i="6" s="1"/>
  <c r="C194" i="6"/>
  <c r="D193" i="6"/>
  <c r="C193" i="6"/>
  <c r="D192" i="6"/>
  <c r="B192" i="6" s="1"/>
  <c r="C192" i="6"/>
  <c r="D191" i="6"/>
  <c r="C191" i="6"/>
  <c r="B191" i="6" s="1"/>
  <c r="O190" i="6"/>
  <c r="N190" i="6"/>
  <c r="M190" i="6"/>
  <c r="L190" i="6"/>
  <c r="K190" i="6"/>
  <c r="J190" i="6"/>
  <c r="I190" i="6"/>
  <c r="H190" i="6"/>
  <c r="G190" i="6"/>
  <c r="F190" i="6"/>
  <c r="E190" i="6"/>
  <c r="C190" i="6" s="1"/>
  <c r="B190" i="6" s="1"/>
  <c r="D190" i="6"/>
  <c r="D185" i="6"/>
  <c r="C185" i="6"/>
  <c r="B185" i="6" s="1"/>
  <c r="B180" i="6"/>
  <c r="B179" i="6"/>
  <c r="E175" i="6"/>
  <c r="D175" i="6"/>
  <c r="E174" i="6"/>
  <c r="D174" i="6"/>
  <c r="C174" i="6"/>
  <c r="E169" i="6"/>
  <c r="D169" i="6"/>
  <c r="C169" i="6" s="1"/>
  <c r="E168" i="6"/>
  <c r="C168" i="6" s="1"/>
  <c r="D168" i="6"/>
  <c r="E167" i="6"/>
  <c r="D167" i="6"/>
  <c r="E166" i="6"/>
  <c r="C166" i="6" s="1"/>
  <c r="D166" i="6"/>
  <c r="D161" i="6"/>
  <c r="D160" i="6"/>
  <c r="D159" i="6"/>
  <c r="D158" i="6"/>
  <c r="D157" i="6"/>
  <c r="D156" i="6"/>
  <c r="D144" i="6"/>
  <c r="D143" i="6"/>
  <c r="CG139" i="6"/>
  <c r="CA139" i="6"/>
  <c r="G139" i="6" s="1"/>
  <c r="B136" i="6"/>
  <c r="C120" i="6"/>
  <c r="C119" i="6"/>
  <c r="E115" i="6"/>
  <c r="D115" i="6"/>
  <c r="C115" i="6" s="1"/>
  <c r="E114" i="6"/>
  <c r="D114" i="6"/>
  <c r="C114" i="6" s="1"/>
  <c r="E110" i="6"/>
  <c r="D110" i="6"/>
  <c r="C110" i="6"/>
  <c r="E109" i="6"/>
  <c r="D109" i="6"/>
  <c r="E108" i="6"/>
  <c r="D108" i="6"/>
  <c r="C108" i="6" s="1"/>
  <c r="E98" i="6"/>
  <c r="D98" i="6"/>
  <c r="C98" i="6" s="1"/>
  <c r="E97" i="6"/>
  <c r="C97" i="6" s="1"/>
  <c r="D97" i="6"/>
  <c r="E96" i="6"/>
  <c r="D96" i="6"/>
  <c r="E95" i="6"/>
  <c r="D95" i="6"/>
  <c r="C95" i="6" s="1"/>
  <c r="E94" i="6"/>
  <c r="D94" i="6"/>
  <c r="C94" i="6" s="1"/>
  <c r="E93" i="6"/>
  <c r="D93" i="6"/>
  <c r="C93" i="6"/>
  <c r="E92" i="6"/>
  <c r="D92" i="6"/>
  <c r="D91" i="6" s="1"/>
  <c r="AO91" i="6"/>
  <c r="AN91" i="6"/>
  <c r="AM91" i="6"/>
  <c r="AL91" i="6"/>
  <c r="AK91" i="6"/>
  <c r="AJ91" i="6"/>
  <c r="AI91" i="6"/>
  <c r="AH91" i="6"/>
  <c r="AG91" i="6"/>
  <c r="AF91" i="6"/>
  <c r="AE91" i="6"/>
  <c r="AD91" i="6"/>
  <c r="AC91" i="6"/>
  <c r="AB91" i="6"/>
  <c r="AA91" i="6"/>
  <c r="Z91" i="6"/>
  <c r="Y91" i="6"/>
  <c r="X91" i="6"/>
  <c r="W91" i="6"/>
  <c r="V91" i="6"/>
  <c r="U91" i="6"/>
  <c r="T91" i="6"/>
  <c r="S91" i="6"/>
  <c r="R91" i="6"/>
  <c r="Q91" i="6"/>
  <c r="P91" i="6"/>
  <c r="O91" i="6"/>
  <c r="N91" i="6"/>
  <c r="M91" i="6"/>
  <c r="L91" i="6"/>
  <c r="K91" i="6"/>
  <c r="J91" i="6"/>
  <c r="I91" i="6"/>
  <c r="H91" i="6"/>
  <c r="G91" i="6"/>
  <c r="F91" i="6"/>
  <c r="E86" i="6"/>
  <c r="D86" i="6"/>
  <c r="C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AN64" i="6"/>
  <c r="AM64" i="6"/>
  <c r="AL64" i="6"/>
  <c r="AK64" i="6"/>
  <c r="AJ64" i="6"/>
  <c r="AI64" i="6"/>
  <c r="AH64" i="6"/>
  <c r="AG64" i="6"/>
  <c r="AF64" i="6"/>
  <c r="AE64" i="6"/>
  <c r="AD64" i="6"/>
  <c r="AC64" i="6"/>
  <c r="AB64" i="6"/>
  <c r="AA64" i="6"/>
  <c r="Z64" i="6"/>
  <c r="Y64" i="6"/>
  <c r="X64" i="6"/>
  <c r="W64" i="6"/>
  <c r="V64" i="6"/>
  <c r="U64" i="6"/>
  <c r="T64" i="6"/>
  <c r="S64" i="6"/>
  <c r="R64" i="6"/>
  <c r="Q64" i="6"/>
  <c r="P64" i="6"/>
  <c r="O64" i="6"/>
  <c r="N64" i="6"/>
  <c r="M64" i="6"/>
  <c r="L64" i="6"/>
  <c r="K64" i="6"/>
  <c r="J64" i="6"/>
  <c r="I64" i="6"/>
  <c r="H64" i="6"/>
  <c r="G64" i="6"/>
  <c r="F64" i="6"/>
  <c r="E64" i="6"/>
  <c r="D63" i="6"/>
  <c r="B63" i="6" s="1"/>
  <c r="C63" i="6"/>
  <c r="D62" i="6"/>
  <c r="B62" i="6" s="1"/>
  <c r="CG62" i="6" s="1"/>
  <c r="CA62" i="6" s="1"/>
  <c r="AO62" i="6" s="1"/>
  <c r="C62" i="6"/>
  <c r="D61" i="6"/>
  <c r="C61" i="6"/>
  <c r="D60" i="6"/>
  <c r="C60" i="6"/>
  <c r="B60" i="6" s="1"/>
  <c r="CG60" i="6" s="1"/>
  <c r="CA60" i="6" s="1"/>
  <c r="AO60" i="6" s="1"/>
  <c r="D59" i="6"/>
  <c r="B59" i="6" s="1"/>
  <c r="CG59" i="6" s="1"/>
  <c r="CA59" i="6" s="1"/>
  <c r="AO59" i="6" s="1"/>
  <c r="C59" i="6"/>
  <c r="D58" i="6"/>
  <c r="C58" i="6"/>
  <c r="B58" i="6"/>
  <c r="D53" i="6"/>
  <c r="C53" i="6"/>
  <c r="B53" i="6" s="1"/>
  <c r="D52" i="6"/>
  <c r="B52" i="6" s="1"/>
  <c r="C52" i="6"/>
  <c r="D51" i="6"/>
  <c r="C51" i="6"/>
  <c r="D50" i="6"/>
  <c r="B50" i="6" s="1"/>
  <c r="C50" i="6"/>
  <c r="D49" i="6"/>
  <c r="C49" i="6"/>
  <c r="B49" i="6" s="1"/>
  <c r="D48" i="6"/>
  <c r="B48" i="6" s="1"/>
  <c r="C48" i="6"/>
  <c r="D43" i="6"/>
  <c r="C43" i="6"/>
  <c r="D42" i="6"/>
  <c r="C42" i="6"/>
  <c r="B42" i="6"/>
  <c r="D41" i="6"/>
  <c r="C41" i="6"/>
  <c r="B41" i="6" s="1"/>
  <c r="D40" i="6"/>
  <c r="B40" i="6" s="1"/>
  <c r="C40" i="6"/>
  <c r="D39" i="6"/>
  <c r="C39" i="6"/>
  <c r="D38" i="6"/>
  <c r="B38" i="6" s="1"/>
  <c r="C38" i="6"/>
  <c r="D33" i="6"/>
  <c r="C33" i="6"/>
  <c r="B33" i="6" s="1"/>
  <c r="D32" i="6"/>
  <c r="B32" i="6" s="1"/>
  <c r="C32" i="6"/>
  <c r="D31" i="6"/>
  <c r="C31" i="6"/>
  <c r="D30" i="6"/>
  <c r="C30" i="6"/>
  <c r="B30" i="6"/>
  <c r="D29" i="6"/>
  <c r="C29" i="6"/>
  <c r="B29" i="6" s="1"/>
  <c r="D28" i="6"/>
  <c r="B28" i="6" s="1"/>
  <c r="C28" i="6"/>
  <c r="D23" i="6"/>
  <c r="C23" i="6"/>
  <c r="D22" i="6"/>
  <c r="B22" i="6" s="1"/>
  <c r="C22" i="6"/>
  <c r="D21" i="6"/>
  <c r="C21" i="6"/>
  <c r="B21" i="6" s="1"/>
  <c r="D20" i="6"/>
  <c r="B20" i="6" s="1"/>
  <c r="C20" i="6"/>
  <c r="D15" i="6"/>
  <c r="C15" i="6"/>
  <c r="D14" i="6"/>
  <c r="C14" i="6"/>
  <c r="B14" i="6"/>
  <c r="D13" i="6"/>
  <c r="C13" i="6"/>
  <c r="B13" i="6" s="1"/>
  <c r="D12" i="6"/>
  <c r="B12" i="6" s="1"/>
  <c r="C12" i="6"/>
  <c r="A5" i="6"/>
  <c r="A4" i="6"/>
  <c r="A3" i="6"/>
  <c r="A2" i="6"/>
  <c r="B23" i="6" l="1"/>
  <c r="B39" i="6"/>
  <c r="B51" i="6"/>
  <c r="C64" i="6"/>
  <c r="B61" i="6"/>
  <c r="CG61" i="6" s="1"/>
  <c r="CA61" i="6" s="1"/>
  <c r="AO61" i="6" s="1"/>
  <c r="C96" i="6"/>
  <c r="C167" i="6"/>
  <c r="B193" i="6"/>
  <c r="B64" i="6"/>
  <c r="D64" i="6"/>
  <c r="C91" i="7"/>
  <c r="B15" i="6"/>
  <c r="B31" i="6"/>
  <c r="B43" i="6"/>
  <c r="B86" i="6"/>
  <c r="C92" i="6"/>
  <c r="C91" i="6" s="1"/>
  <c r="A200" i="6" s="1"/>
  <c r="C109" i="6"/>
  <c r="C175" i="6"/>
  <c r="B64" i="7"/>
  <c r="A200" i="7" s="1"/>
  <c r="B200" i="7"/>
  <c r="CA58" i="7"/>
  <c r="AO58" i="7" s="1"/>
  <c r="CG58" i="6"/>
  <c r="E91" i="6"/>
  <c r="D195" i="5"/>
  <c r="C195" i="5"/>
  <c r="B195" i="5"/>
  <c r="D194" i="5"/>
  <c r="B194" i="5" s="1"/>
  <c r="C194" i="5"/>
  <c r="D193" i="5"/>
  <c r="C193" i="5"/>
  <c r="B193" i="5" s="1"/>
  <c r="D192" i="5"/>
  <c r="C192" i="5"/>
  <c r="B192" i="5" s="1"/>
  <c r="D191" i="5"/>
  <c r="C191" i="5"/>
  <c r="B191" i="5" s="1"/>
  <c r="O190" i="5"/>
  <c r="N190" i="5"/>
  <c r="M190" i="5"/>
  <c r="L190" i="5"/>
  <c r="K190" i="5"/>
  <c r="J190" i="5"/>
  <c r="I190" i="5"/>
  <c r="H190" i="5"/>
  <c r="G190" i="5"/>
  <c r="F190" i="5"/>
  <c r="D190" i="5" s="1"/>
  <c r="E190" i="5"/>
  <c r="C190" i="5" s="1"/>
  <c r="D185" i="5"/>
  <c r="C185" i="5"/>
  <c r="B185" i="5" s="1"/>
  <c r="B180" i="5"/>
  <c r="B179" i="5"/>
  <c r="E175" i="5"/>
  <c r="D175" i="5"/>
  <c r="E174" i="5"/>
  <c r="D174" i="5"/>
  <c r="C174" i="5"/>
  <c r="E169" i="5"/>
  <c r="D169" i="5"/>
  <c r="C169" i="5"/>
  <c r="E168" i="5"/>
  <c r="C168" i="5" s="1"/>
  <c r="D168" i="5"/>
  <c r="E167" i="5"/>
  <c r="D167" i="5"/>
  <c r="C167" i="5" s="1"/>
  <c r="E166" i="5"/>
  <c r="D166" i="5"/>
  <c r="C166" i="5" s="1"/>
  <c r="D161" i="5"/>
  <c r="D160" i="5"/>
  <c r="D159" i="5"/>
  <c r="D158" i="5"/>
  <c r="D157" i="5"/>
  <c r="D156" i="5"/>
  <c r="D144" i="5"/>
  <c r="D143" i="5"/>
  <c r="CG139" i="5"/>
  <c r="CA139" i="5"/>
  <c r="G139" i="5" s="1"/>
  <c r="B136" i="5"/>
  <c r="C120" i="5"/>
  <c r="C119" i="5"/>
  <c r="E115" i="5"/>
  <c r="D115" i="5"/>
  <c r="C115" i="5" s="1"/>
  <c r="E114" i="5"/>
  <c r="D114" i="5"/>
  <c r="C114" i="5" s="1"/>
  <c r="E110" i="5"/>
  <c r="D110" i="5"/>
  <c r="C110" i="5"/>
  <c r="E109" i="5"/>
  <c r="D109" i="5"/>
  <c r="E108" i="5"/>
  <c r="D108" i="5"/>
  <c r="C108" i="5" s="1"/>
  <c r="E98" i="5"/>
  <c r="D98" i="5"/>
  <c r="C98" i="5"/>
  <c r="E97" i="5"/>
  <c r="D97" i="5"/>
  <c r="C97" i="5" s="1"/>
  <c r="E96" i="5"/>
  <c r="D96" i="5"/>
  <c r="E95" i="5"/>
  <c r="D95" i="5"/>
  <c r="C95" i="5" s="1"/>
  <c r="E94" i="5"/>
  <c r="D94" i="5"/>
  <c r="C94" i="5" s="1"/>
  <c r="E93" i="5"/>
  <c r="D93" i="5"/>
  <c r="C93" i="5"/>
  <c r="E92" i="5"/>
  <c r="D92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86" i="5"/>
  <c r="D86" i="5"/>
  <c r="C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AN64" i="5"/>
  <c r="AM64" i="5"/>
  <c r="AL64" i="5"/>
  <c r="AK64" i="5"/>
  <c r="AJ64" i="5"/>
  <c r="AI64" i="5"/>
  <c r="AH64" i="5"/>
  <c r="AG64" i="5"/>
  <c r="AF64" i="5"/>
  <c r="AE64" i="5"/>
  <c r="AD64" i="5"/>
  <c r="AC64" i="5"/>
  <c r="AB64" i="5"/>
  <c r="AA64" i="5"/>
  <c r="Z64" i="5"/>
  <c r="Y64" i="5"/>
  <c r="X64" i="5"/>
  <c r="W64" i="5"/>
  <c r="V64" i="5"/>
  <c r="U64" i="5"/>
  <c r="T64" i="5"/>
  <c r="S64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D63" i="5"/>
  <c r="C63" i="5"/>
  <c r="D62" i="5"/>
  <c r="B62" i="5" s="1"/>
  <c r="CG62" i="5" s="1"/>
  <c r="CA62" i="5" s="1"/>
  <c r="AO62" i="5" s="1"/>
  <c r="C62" i="5"/>
  <c r="D61" i="5"/>
  <c r="C61" i="5"/>
  <c r="D60" i="5"/>
  <c r="C60" i="5"/>
  <c r="B60" i="5"/>
  <c r="CG60" i="5" s="1"/>
  <c r="CA60" i="5" s="1"/>
  <c r="AO60" i="5" s="1"/>
  <c r="D59" i="5"/>
  <c r="B59" i="5" s="1"/>
  <c r="CG59" i="5" s="1"/>
  <c r="CA59" i="5" s="1"/>
  <c r="AO59" i="5" s="1"/>
  <c r="C59" i="5"/>
  <c r="D58" i="5"/>
  <c r="C58" i="5"/>
  <c r="B58" i="5"/>
  <c r="D53" i="5"/>
  <c r="C53" i="5"/>
  <c r="B53" i="5"/>
  <c r="D52" i="5"/>
  <c r="B52" i="5" s="1"/>
  <c r="C52" i="5"/>
  <c r="D51" i="5"/>
  <c r="C51" i="5"/>
  <c r="B51" i="5" s="1"/>
  <c r="D50" i="5"/>
  <c r="C50" i="5"/>
  <c r="B50" i="5" s="1"/>
  <c r="D49" i="5"/>
  <c r="C49" i="5"/>
  <c r="B49" i="5" s="1"/>
  <c r="D48" i="5"/>
  <c r="C48" i="5"/>
  <c r="D43" i="5"/>
  <c r="C43" i="5"/>
  <c r="D42" i="5"/>
  <c r="C42" i="5"/>
  <c r="B42" i="5"/>
  <c r="D41" i="5"/>
  <c r="C41" i="5"/>
  <c r="B41" i="5"/>
  <c r="D40" i="5"/>
  <c r="B40" i="5" s="1"/>
  <c r="C40" i="5"/>
  <c r="D39" i="5"/>
  <c r="C39" i="5"/>
  <c r="B39" i="5" s="1"/>
  <c r="D38" i="5"/>
  <c r="C38" i="5"/>
  <c r="B38" i="5" s="1"/>
  <c r="D33" i="5"/>
  <c r="C33" i="5"/>
  <c r="B33" i="5" s="1"/>
  <c r="D32" i="5"/>
  <c r="C32" i="5"/>
  <c r="D31" i="5"/>
  <c r="C31" i="5"/>
  <c r="D30" i="5"/>
  <c r="C30" i="5"/>
  <c r="B30" i="5"/>
  <c r="D29" i="5"/>
  <c r="C29" i="5"/>
  <c r="B29" i="5"/>
  <c r="D28" i="5"/>
  <c r="B28" i="5" s="1"/>
  <c r="C28" i="5"/>
  <c r="D23" i="5"/>
  <c r="C23" i="5"/>
  <c r="B23" i="5" s="1"/>
  <c r="D22" i="5"/>
  <c r="C22" i="5"/>
  <c r="B22" i="5" s="1"/>
  <c r="D21" i="5"/>
  <c r="C21" i="5"/>
  <c r="B21" i="5" s="1"/>
  <c r="D20" i="5"/>
  <c r="C20" i="5"/>
  <c r="D15" i="5"/>
  <c r="C15" i="5"/>
  <c r="D14" i="5"/>
  <c r="C14" i="5"/>
  <c r="B14" i="5"/>
  <c r="D13" i="5"/>
  <c r="C13" i="5"/>
  <c r="B13" i="5"/>
  <c r="D12" i="5"/>
  <c r="B12" i="5" s="1"/>
  <c r="C12" i="5"/>
  <c r="A5" i="5"/>
  <c r="A4" i="5"/>
  <c r="A3" i="5"/>
  <c r="A2" i="5"/>
  <c r="B190" i="5" l="1"/>
  <c r="C64" i="5"/>
  <c r="B61" i="5"/>
  <c r="CG61" i="5" s="1"/>
  <c r="CA61" i="5" s="1"/>
  <c r="AO61" i="5" s="1"/>
  <c r="D91" i="5"/>
  <c r="C96" i="5"/>
  <c r="B20" i="5"/>
  <c r="B32" i="5"/>
  <c r="B48" i="5"/>
  <c r="D64" i="5"/>
  <c r="B63" i="5"/>
  <c r="B15" i="5"/>
  <c r="B31" i="5"/>
  <c r="A200" i="5" s="1"/>
  <c r="B43" i="5"/>
  <c r="B86" i="5"/>
  <c r="C92" i="5"/>
  <c r="C109" i="5"/>
  <c r="C175" i="5"/>
  <c r="B200" i="6"/>
  <c r="CA58" i="6"/>
  <c r="AO58" i="6" s="1"/>
  <c r="C91" i="5"/>
  <c r="B64" i="5"/>
  <c r="CG58" i="5"/>
  <c r="E91" i="5"/>
  <c r="D195" i="4"/>
  <c r="C195" i="4"/>
  <c r="B195" i="4" s="1"/>
  <c r="D194" i="4"/>
  <c r="C194" i="4"/>
  <c r="B194" i="4" s="1"/>
  <c r="D193" i="4"/>
  <c r="C193" i="4"/>
  <c r="B193" i="4" s="1"/>
  <c r="D192" i="4"/>
  <c r="C192" i="4"/>
  <c r="D191" i="4"/>
  <c r="C191" i="4"/>
  <c r="B191" i="4" s="1"/>
  <c r="O190" i="4"/>
  <c r="N190" i="4"/>
  <c r="M190" i="4"/>
  <c r="L190" i="4"/>
  <c r="K190" i="4"/>
  <c r="J190" i="4"/>
  <c r="I190" i="4"/>
  <c r="H190" i="4"/>
  <c r="G190" i="4"/>
  <c r="F190" i="4"/>
  <c r="D190" i="4" s="1"/>
  <c r="E190" i="4"/>
  <c r="C190" i="4" s="1"/>
  <c r="D185" i="4"/>
  <c r="B185" i="4" s="1"/>
  <c r="C185" i="4"/>
  <c r="B180" i="4"/>
  <c r="B179" i="4"/>
  <c r="E175" i="4"/>
  <c r="D175" i="4"/>
  <c r="C175" i="4"/>
  <c r="E174" i="4"/>
  <c r="D174" i="4"/>
  <c r="E169" i="4"/>
  <c r="D169" i="4"/>
  <c r="C169" i="4" s="1"/>
  <c r="E168" i="4"/>
  <c r="D168" i="4"/>
  <c r="C168" i="4" s="1"/>
  <c r="E167" i="4"/>
  <c r="D167" i="4"/>
  <c r="C167" i="4" s="1"/>
  <c r="E166" i="4"/>
  <c r="D166" i="4"/>
  <c r="D161" i="4"/>
  <c r="D160" i="4"/>
  <c r="D159" i="4"/>
  <c r="D158" i="4"/>
  <c r="D157" i="4"/>
  <c r="D156" i="4"/>
  <c r="D144" i="4"/>
  <c r="D143" i="4"/>
  <c r="CG139" i="4"/>
  <c r="CA139" i="4"/>
  <c r="G139" i="4" s="1"/>
  <c r="B136" i="4"/>
  <c r="C120" i="4"/>
  <c r="C119" i="4"/>
  <c r="E115" i="4"/>
  <c r="D115" i="4"/>
  <c r="C115" i="4"/>
  <c r="E114" i="4"/>
  <c r="D114" i="4"/>
  <c r="E110" i="4"/>
  <c r="D110" i="4"/>
  <c r="C110" i="4" s="1"/>
  <c r="E109" i="4"/>
  <c r="D109" i="4"/>
  <c r="C109" i="4"/>
  <c r="E108" i="4"/>
  <c r="D108" i="4"/>
  <c r="C108" i="4" s="1"/>
  <c r="E98" i="4"/>
  <c r="D98" i="4"/>
  <c r="E97" i="4"/>
  <c r="D97" i="4"/>
  <c r="E96" i="4"/>
  <c r="D96" i="4"/>
  <c r="C96" i="4" s="1"/>
  <c r="E95" i="4"/>
  <c r="D95" i="4"/>
  <c r="C95" i="4"/>
  <c r="E94" i="4"/>
  <c r="D94" i="4"/>
  <c r="E93" i="4"/>
  <c r="D93" i="4"/>
  <c r="C93" i="4" s="1"/>
  <c r="E92" i="4"/>
  <c r="D92" i="4"/>
  <c r="C92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86" i="4"/>
  <c r="D86" i="4"/>
  <c r="C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AN64" i="4"/>
  <c r="AM64" i="4"/>
  <c r="AL64" i="4"/>
  <c r="AK64" i="4"/>
  <c r="AJ64" i="4"/>
  <c r="AI64" i="4"/>
  <c r="AH64" i="4"/>
  <c r="AG64" i="4"/>
  <c r="AF64" i="4"/>
  <c r="AE64" i="4"/>
  <c r="AD64" i="4"/>
  <c r="AC64" i="4"/>
  <c r="AB64" i="4"/>
  <c r="AA64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3" i="4"/>
  <c r="C63" i="4"/>
  <c r="B63" i="4" s="1"/>
  <c r="D62" i="4"/>
  <c r="C62" i="4"/>
  <c r="D61" i="4"/>
  <c r="C61" i="4"/>
  <c r="B61" i="4" s="1"/>
  <c r="CG61" i="4" s="1"/>
  <c r="CA61" i="4" s="1"/>
  <c r="AO61" i="4" s="1"/>
  <c r="D60" i="4"/>
  <c r="C60" i="4"/>
  <c r="D59" i="4"/>
  <c r="C59" i="4"/>
  <c r="B59" i="4"/>
  <c r="CG59" i="4" s="1"/>
  <c r="CA59" i="4" s="1"/>
  <c r="AO59" i="4" s="1"/>
  <c r="D58" i="4"/>
  <c r="B58" i="4" s="1"/>
  <c r="C58" i="4"/>
  <c r="C64" i="4" s="1"/>
  <c r="D53" i="4"/>
  <c r="C53" i="4"/>
  <c r="B53" i="4" s="1"/>
  <c r="D52" i="4"/>
  <c r="B52" i="4" s="1"/>
  <c r="C52" i="4"/>
  <c r="D51" i="4"/>
  <c r="C51" i="4"/>
  <c r="B51" i="4" s="1"/>
  <c r="D50" i="4"/>
  <c r="C50" i="4"/>
  <c r="D49" i="4"/>
  <c r="C49" i="4"/>
  <c r="D48" i="4"/>
  <c r="C48" i="4"/>
  <c r="B48" i="4"/>
  <c r="D43" i="4"/>
  <c r="C43" i="4"/>
  <c r="B43" i="4"/>
  <c r="D42" i="4"/>
  <c r="B42" i="4" s="1"/>
  <c r="C42" i="4"/>
  <c r="D41" i="4"/>
  <c r="C41" i="4"/>
  <c r="B41" i="4" s="1"/>
  <c r="D40" i="4"/>
  <c r="C40" i="4"/>
  <c r="B40" i="4" s="1"/>
  <c r="D39" i="4"/>
  <c r="C39" i="4"/>
  <c r="B39" i="4" s="1"/>
  <c r="D38" i="4"/>
  <c r="C38" i="4"/>
  <c r="D33" i="4"/>
  <c r="C33" i="4"/>
  <c r="D32" i="4"/>
  <c r="C32" i="4"/>
  <c r="B32" i="4"/>
  <c r="D31" i="4"/>
  <c r="C31" i="4"/>
  <c r="B31" i="4"/>
  <c r="D30" i="4"/>
  <c r="B30" i="4" s="1"/>
  <c r="C30" i="4"/>
  <c r="D29" i="4"/>
  <c r="C29" i="4"/>
  <c r="B29" i="4" s="1"/>
  <c r="D28" i="4"/>
  <c r="C28" i="4"/>
  <c r="B28" i="4" s="1"/>
  <c r="D23" i="4"/>
  <c r="C23" i="4"/>
  <c r="B23" i="4" s="1"/>
  <c r="D22" i="4"/>
  <c r="C22" i="4"/>
  <c r="D21" i="4"/>
  <c r="C21" i="4"/>
  <c r="D20" i="4"/>
  <c r="C20" i="4"/>
  <c r="B20" i="4"/>
  <c r="D15" i="4"/>
  <c r="C15" i="4"/>
  <c r="B15" i="4"/>
  <c r="D14" i="4"/>
  <c r="B14" i="4" s="1"/>
  <c r="C14" i="4"/>
  <c r="D13" i="4"/>
  <c r="C13" i="4"/>
  <c r="B13" i="4" s="1"/>
  <c r="D12" i="4"/>
  <c r="C12" i="4"/>
  <c r="B12" i="4" s="1"/>
  <c r="A5" i="4"/>
  <c r="A4" i="4"/>
  <c r="A3" i="4"/>
  <c r="A2" i="4"/>
  <c r="B22" i="4" l="1"/>
  <c r="B38" i="4"/>
  <c r="B50" i="4"/>
  <c r="B62" i="4"/>
  <c r="CG62" i="4" s="1"/>
  <c r="CA62" i="4" s="1"/>
  <c r="AO62" i="4" s="1"/>
  <c r="D91" i="4"/>
  <c r="C97" i="4"/>
  <c r="B21" i="4"/>
  <c r="B33" i="4"/>
  <c r="B49" i="4"/>
  <c r="E91" i="4"/>
  <c r="C94" i="4"/>
  <c r="C114" i="4"/>
  <c r="C174" i="4"/>
  <c r="B60" i="4"/>
  <c r="CG60" i="4" s="1"/>
  <c r="CA60" i="4" s="1"/>
  <c r="AO60" i="4" s="1"/>
  <c r="B86" i="4"/>
  <c r="C98" i="4"/>
  <c r="C166" i="4"/>
  <c r="B192" i="4"/>
  <c r="B200" i="5"/>
  <c r="CA58" i="5"/>
  <c r="AO58" i="5" s="1"/>
  <c r="B64" i="4"/>
  <c r="CG58" i="4"/>
  <c r="C91" i="4"/>
  <c r="B190" i="4"/>
  <c r="D64" i="4"/>
  <c r="D195" i="3"/>
  <c r="C195" i="3"/>
  <c r="B195" i="3" s="1"/>
  <c r="D194" i="3"/>
  <c r="C194" i="3"/>
  <c r="B194" i="3" s="1"/>
  <c r="D193" i="3"/>
  <c r="B193" i="3" s="1"/>
  <c r="C193" i="3"/>
  <c r="D192" i="3"/>
  <c r="C192" i="3"/>
  <c r="B192" i="3" s="1"/>
  <c r="D191" i="3"/>
  <c r="C191" i="3"/>
  <c r="B191" i="3" s="1"/>
  <c r="O190" i="3"/>
  <c r="N190" i="3"/>
  <c r="M190" i="3"/>
  <c r="L190" i="3"/>
  <c r="K190" i="3"/>
  <c r="J190" i="3"/>
  <c r="I190" i="3"/>
  <c r="H190" i="3"/>
  <c r="G190" i="3"/>
  <c r="F190" i="3"/>
  <c r="D190" i="3" s="1"/>
  <c r="E190" i="3"/>
  <c r="C190" i="3" s="1"/>
  <c r="D185" i="3"/>
  <c r="C185" i="3"/>
  <c r="B180" i="3"/>
  <c r="B179" i="3"/>
  <c r="E175" i="3"/>
  <c r="D175" i="3"/>
  <c r="C175" i="3"/>
  <c r="E174" i="3"/>
  <c r="D174" i="3"/>
  <c r="C174" i="3" s="1"/>
  <c r="E169" i="3"/>
  <c r="D169" i="3"/>
  <c r="C169" i="3" s="1"/>
  <c r="E168" i="3"/>
  <c r="D168" i="3"/>
  <c r="C168" i="3" s="1"/>
  <c r="E167" i="3"/>
  <c r="C167" i="3" s="1"/>
  <c r="D167" i="3"/>
  <c r="E166" i="3"/>
  <c r="D166" i="3"/>
  <c r="C166" i="3" s="1"/>
  <c r="D161" i="3"/>
  <c r="D160" i="3"/>
  <c r="D159" i="3"/>
  <c r="D158" i="3"/>
  <c r="D157" i="3"/>
  <c r="D156" i="3"/>
  <c r="D144" i="3"/>
  <c r="D143" i="3"/>
  <c r="CG139" i="3"/>
  <c r="CA139" i="3"/>
  <c r="G139" i="3" s="1"/>
  <c r="B136" i="3"/>
  <c r="C120" i="3"/>
  <c r="C119" i="3"/>
  <c r="E115" i="3"/>
  <c r="D115" i="3"/>
  <c r="C115" i="3"/>
  <c r="E114" i="3"/>
  <c r="D114" i="3"/>
  <c r="C114" i="3" s="1"/>
  <c r="E110" i="3"/>
  <c r="D110" i="3"/>
  <c r="C110" i="3" s="1"/>
  <c r="E109" i="3"/>
  <c r="D109" i="3"/>
  <c r="C109" i="3" s="1"/>
  <c r="E108" i="3"/>
  <c r="C108" i="3" s="1"/>
  <c r="D108" i="3"/>
  <c r="E98" i="3"/>
  <c r="D98" i="3"/>
  <c r="C98" i="3" s="1"/>
  <c r="E97" i="3"/>
  <c r="D97" i="3"/>
  <c r="C97" i="3" s="1"/>
  <c r="E96" i="3"/>
  <c r="D96" i="3"/>
  <c r="C96" i="3" s="1"/>
  <c r="E95" i="3"/>
  <c r="D95" i="3"/>
  <c r="C95" i="3"/>
  <c r="E94" i="3"/>
  <c r="D94" i="3"/>
  <c r="C94" i="3" s="1"/>
  <c r="E93" i="3"/>
  <c r="D93" i="3"/>
  <c r="C93" i="3" s="1"/>
  <c r="E92" i="3"/>
  <c r="D92" i="3"/>
  <c r="C92" i="3" s="1"/>
  <c r="AO91" i="3"/>
  <c r="AN91" i="3"/>
  <c r="AM91" i="3"/>
  <c r="AL91" i="3"/>
  <c r="AK91" i="3"/>
  <c r="AJ91" i="3"/>
  <c r="AI91" i="3"/>
  <c r="AH91" i="3"/>
  <c r="AG91" i="3"/>
  <c r="AF91" i="3"/>
  <c r="AE91" i="3"/>
  <c r="AD91" i="3"/>
  <c r="AC91" i="3"/>
  <c r="AB91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86" i="3"/>
  <c r="D86" i="3"/>
  <c r="C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AN64" i="3"/>
  <c r="AM64" i="3"/>
  <c r="AL64" i="3"/>
  <c r="AK64" i="3"/>
  <c r="AJ64" i="3"/>
  <c r="AI64" i="3"/>
  <c r="AH64" i="3"/>
  <c r="AG64" i="3"/>
  <c r="AF64" i="3"/>
  <c r="AE64" i="3"/>
  <c r="AD64" i="3"/>
  <c r="AC64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3" i="3"/>
  <c r="C63" i="3"/>
  <c r="B63" i="3" s="1"/>
  <c r="D62" i="3"/>
  <c r="C62" i="3"/>
  <c r="D61" i="3"/>
  <c r="B61" i="3" s="1"/>
  <c r="CG61" i="3" s="1"/>
  <c r="CA61" i="3" s="1"/>
  <c r="AO61" i="3" s="1"/>
  <c r="C61" i="3"/>
  <c r="D60" i="3"/>
  <c r="C60" i="3"/>
  <c r="B60" i="3" s="1"/>
  <c r="CG60" i="3" s="1"/>
  <c r="CA60" i="3" s="1"/>
  <c r="AO60" i="3" s="1"/>
  <c r="D59" i="3"/>
  <c r="C59" i="3"/>
  <c r="C64" i="3" s="1"/>
  <c r="D58" i="3"/>
  <c r="D64" i="3" s="1"/>
  <c r="C58" i="3"/>
  <c r="D53" i="3"/>
  <c r="C53" i="3"/>
  <c r="D52" i="3"/>
  <c r="B52" i="3" s="1"/>
  <c r="C52" i="3"/>
  <c r="D51" i="3"/>
  <c r="C51" i="3"/>
  <c r="B51" i="3" s="1"/>
  <c r="D50" i="3"/>
  <c r="C50" i="3"/>
  <c r="D49" i="3"/>
  <c r="C49" i="3"/>
  <c r="D48" i="3"/>
  <c r="C48" i="3"/>
  <c r="B48" i="3"/>
  <c r="D43" i="3"/>
  <c r="C43" i="3"/>
  <c r="B43" i="3" s="1"/>
  <c r="D42" i="3"/>
  <c r="C42" i="3"/>
  <c r="D41" i="3"/>
  <c r="C41" i="3"/>
  <c r="D40" i="3"/>
  <c r="B40" i="3" s="1"/>
  <c r="C40" i="3"/>
  <c r="D39" i="3"/>
  <c r="C39" i="3"/>
  <c r="B39" i="3" s="1"/>
  <c r="D38" i="3"/>
  <c r="C38" i="3"/>
  <c r="D33" i="3"/>
  <c r="C33" i="3"/>
  <c r="D32" i="3"/>
  <c r="C32" i="3"/>
  <c r="B32" i="3"/>
  <c r="D31" i="3"/>
  <c r="C31" i="3"/>
  <c r="B31" i="3" s="1"/>
  <c r="D30" i="3"/>
  <c r="C30" i="3"/>
  <c r="D29" i="3"/>
  <c r="C29" i="3"/>
  <c r="D28" i="3"/>
  <c r="B28" i="3" s="1"/>
  <c r="C28" i="3"/>
  <c r="D23" i="3"/>
  <c r="C23" i="3"/>
  <c r="B23" i="3" s="1"/>
  <c r="D22" i="3"/>
  <c r="C22" i="3"/>
  <c r="D21" i="3"/>
  <c r="C21" i="3"/>
  <c r="D20" i="3"/>
  <c r="C20" i="3"/>
  <c r="B20" i="3"/>
  <c r="D15" i="3"/>
  <c r="C15" i="3"/>
  <c r="B15" i="3" s="1"/>
  <c r="D14" i="3"/>
  <c r="C14" i="3"/>
  <c r="D13" i="3"/>
  <c r="C13" i="3"/>
  <c r="D12" i="3"/>
  <c r="B12" i="3" s="1"/>
  <c r="C12" i="3"/>
  <c r="A5" i="3"/>
  <c r="A4" i="3"/>
  <c r="A3" i="3"/>
  <c r="A2" i="3"/>
  <c r="B14" i="3" l="1"/>
  <c r="B21" i="3"/>
  <c r="B30" i="3"/>
  <c r="B33" i="3"/>
  <c r="B42" i="3"/>
  <c r="B49" i="3"/>
  <c r="B58" i="3"/>
  <c r="B190" i="3"/>
  <c r="B13" i="3"/>
  <c r="B22" i="3"/>
  <c r="B29" i="3"/>
  <c r="B38" i="3"/>
  <c r="B41" i="3"/>
  <c r="B50" i="3"/>
  <c r="B53" i="3"/>
  <c r="B59" i="3"/>
  <c r="CG59" i="3" s="1"/>
  <c r="CA59" i="3" s="1"/>
  <c r="AO59" i="3" s="1"/>
  <c r="B62" i="3"/>
  <c r="CG62" i="3" s="1"/>
  <c r="CA62" i="3" s="1"/>
  <c r="AO62" i="3" s="1"/>
  <c r="B86" i="3"/>
  <c r="E91" i="3"/>
  <c r="B185" i="3"/>
  <c r="D91" i="3"/>
  <c r="A200" i="4"/>
  <c r="B200" i="4"/>
  <c r="CA58" i="4"/>
  <c r="AO58" i="4" s="1"/>
  <c r="B64" i="3"/>
  <c r="CG58" i="3"/>
  <c r="C91" i="3"/>
  <c r="A200" i="3" s="1"/>
  <c r="D195" i="2"/>
  <c r="C195" i="2"/>
  <c r="D194" i="2"/>
  <c r="C194" i="2"/>
  <c r="B194" i="2" s="1"/>
  <c r="D193" i="2"/>
  <c r="C193" i="2"/>
  <c r="B193" i="2"/>
  <c r="D192" i="2"/>
  <c r="C192" i="2"/>
  <c r="D191" i="2"/>
  <c r="C191" i="2"/>
  <c r="B191" i="2" s="1"/>
  <c r="O190" i="2"/>
  <c r="N190" i="2"/>
  <c r="M190" i="2"/>
  <c r="L190" i="2"/>
  <c r="K190" i="2"/>
  <c r="J190" i="2"/>
  <c r="I190" i="2"/>
  <c r="H190" i="2"/>
  <c r="G190" i="2"/>
  <c r="F190" i="2"/>
  <c r="E190" i="2"/>
  <c r="C190" i="2" s="1"/>
  <c r="D185" i="2"/>
  <c r="C185" i="2"/>
  <c r="B180" i="2"/>
  <c r="B179" i="2"/>
  <c r="E175" i="2"/>
  <c r="D175" i="2"/>
  <c r="C175" i="2" s="1"/>
  <c r="E174" i="2"/>
  <c r="D174" i="2"/>
  <c r="C174" i="2" s="1"/>
  <c r="E169" i="2"/>
  <c r="D169" i="2"/>
  <c r="E168" i="2"/>
  <c r="D168" i="2"/>
  <c r="C168" i="2" s="1"/>
  <c r="E167" i="2"/>
  <c r="D167" i="2"/>
  <c r="C167" i="2"/>
  <c r="E166" i="2"/>
  <c r="D166" i="2"/>
  <c r="D161" i="2"/>
  <c r="D160" i="2"/>
  <c r="D159" i="2"/>
  <c r="D158" i="2"/>
  <c r="D157" i="2"/>
  <c r="D156" i="2"/>
  <c r="D144" i="2"/>
  <c r="D143" i="2"/>
  <c r="CG139" i="2"/>
  <c r="CA139" i="2"/>
  <c r="G139" i="2" s="1"/>
  <c r="B136" i="2"/>
  <c r="C120" i="2"/>
  <c r="C119" i="2"/>
  <c r="E115" i="2"/>
  <c r="D115" i="2"/>
  <c r="C115" i="2" s="1"/>
  <c r="E114" i="2"/>
  <c r="D114" i="2"/>
  <c r="C114" i="2" s="1"/>
  <c r="E110" i="2"/>
  <c r="D110" i="2"/>
  <c r="E109" i="2"/>
  <c r="D109" i="2"/>
  <c r="C109" i="2" s="1"/>
  <c r="E108" i="2"/>
  <c r="D108" i="2"/>
  <c r="C108" i="2"/>
  <c r="E98" i="2"/>
  <c r="D98" i="2"/>
  <c r="E97" i="2"/>
  <c r="D97" i="2"/>
  <c r="C97" i="2" s="1"/>
  <c r="E96" i="2"/>
  <c r="C96" i="2" s="1"/>
  <c r="D96" i="2"/>
  <c r="E95" i="2"/>
  <c r="D95" i="2"/>
  <c r="C95" i="2" s="1"/>
  <c r="E94" i="2"/>
  <c r="D94" i="2"/>
  <c r="C94" i="2" s="1"/>
  <c r="E93" i="2"/>
  <c r="D93" i="2"/>
  <c r="E92" i="2"/>
  <c r="D92" i="2"/>
  <c r="D91" i="2" s="1"/>
  <c r="AO91" i="2"/>
  <c r="AN91" i="2"/>
  <c r="AM91" i="2"/>
  <c r="AL91" i="2"/>
  <c r="AK91" i="2"/>
  <c r="AJ91" i="2"/>
  <c r="AI91" i="2"/>
  <c r="AH91" i="2"/>
  <c r="AG91" i="2"/>
  <c r="AF91" i="2"/>
  <c r="AE91" i="2"/>
  <c r="AD91" i="2"/>
  <c r="AC91" i="2"/>
  <c r="AB91" i="2"/>
  <c r="AA91" i="2"/>
  <c r="Z91" i="2"/>
  <c r="Y91" i="2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86" i="2"/>
  <c r="D86" i="2"/>
  <c r="C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AN64" i="2"/>
  <c r="AM64" i="2"/>
  <c r="AL64" i="2"/>
  <c r="AK64" i="2"/>
  <c r="AJ64" i="2"/>
  <c r="AI64" i="2"/>
  <c r="AH64" i="2"/>
  <c r="AG64" i="2"/>
  <c r="AF64" i="2"/>
  <c r="AE64" i="2"/>
  <c r="AD64" i="2"/>
  <c r="AC64" i="2"/>
  <c r="AB64" i="2"/>
  <c r="AA64" i="2"/>
  <c r="Z64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3" i="2"/>
  <c r="C63" i="2"/>
  <c r="B63" i="2" s="1"/>
  <c r="D62" i="2"/>
  <c r="C62" i="2"/>
  <c r="D61" i="2"/>
  <c r="C61" i="2"/>
  <c r="B61" i="2"/>
  <c r="CG61" i="2" s="1"/>
  <c r="CA61" i="2" s="1"/>
  <c r="AO61" i="2" s="1"/>
  <c r="D60" i="2"/>
  <c r="C60" i="2"/>
  <c r="B60" i="2" s="1"/>
  <c r="CG60" i="2" s="1"/>
  <c r="CA60" i="2" s="1"/>
  <c r="AO60" i="2" s="1"/>
  <c r="D59" i="2"/>
  <c r="C59" i="2"/>
  <c r="C64" i="2" s="1"/>
  <c r="D58" i="2"/>
  <c r="C58" i="2"/>
  <c r="D53" i="2"/>
  <c r="C53" i="2"/>
  <c r="D52" i="2"/>
  <c r="C52" i="2"/>
  <c r="B52" i="2"/>
  <c r="D51" i="2"/>
  <c r="C51" i="2"/>
  <c r="B51" i="2" s="1"/>
  <c r="D50" i="2"/>
  <c r="C50" i="2"/>
  <c r="D49" i="2"/>
  <c r="C49" i="2"/>
  <c r="D48" i="2"/>
  <c r="B48" i="2" s="1"/>
  <c r="C48" i="2"/>
  <c r="D43" i="2"/>
  <c r="C43" i="2"/>
  <c r="B43" i="2" s="1"/>
  <c r="D42" i="2"/>
  <c r="C42" i="2"/>
  <c r="D41" i="2"/>
  <c r="C41" i="2"/>
  <c r="D40" i="2"/>
  <c r="C40" i="2"/>
  <c r="B40" i="2"/>
  <c r="D39" i="2"/>
  <c r="C39" i="2"/>
  <c r="B39" i="2" s="1"/>
  <c r="D38" i="2"/>
  <c r="C38" i="2"/>
  <c r="D33" i="2"/>
  <c r="C33" i="2"/>
  <c r="D32" i="2"/>
  <c r="B32" i="2" s="1"/>
  <c r="C32" i="2"/>
  <c r="D31" i="2"/>
  <c r="C31" i="2"/>
  <c r="B31" i="2" s="1"/>
  <c r="D30" i="2"/>
  <c r="C30" i="2"/>
  <c r="D29" i="2"/>
  <c r="C29" i="2"/>
  <c r="D28" i="2"/>
  <c r="C28" i="2"/>
  <c r="B28" i="2"/>
  <c r="D23" i="2"/>
  <c r="C23" i="2"/>
  <c r="B23" i="2" s="1"/>
  <c r="D22" i="2"/>
  <c r="C22" i="2"/>
  <c r="D21" i="2"/>
  <c r="C21" i="2"/>
  <c r="D20" i="2"/>
  <c r="B20" i="2" s="1"/>
  <c r="C20" i="2"/>
  <c r="D15" i="2"/>
  <c r="C15" i="2"/>
  <c r="B15" i="2" s="1"/>
  <c r="D14" i="2"/>
  <c r="C14" i="2"/>
  <c r="D13" i="2"/>
  <c r="C13" i="2"/>
  <c r="D12" i="2"/>
  <c r="C12" i="2"/>
  <c r="B12" i="2"/>
  <c r="A5" i="2"/>
  <c r="A4" i="2"/>
  <c r="A3" i="2"/>
  <c r="A2" i="2"/>
  <c r="B13" i="2" l="1"/>
  <c r="B22" i="2"/>
  <c r="B29" i="2"/>
  <c r="B38" i="2"/>
  <c r="B41" i="2"/>
  <c r="B50" i="2"/>
  <c r="B53" i="2"/>
  <c r="B59" i="2"/>
  <c r="CG59" i="2" s="1"/>
  <c r="CA59" i="2" s="1"/>
  <c r="AO59" i="2" s="1"/>
  <c r="B62" i="2"/>
  <c r="CG62" i="2" s="1"/>
  <c r="CA62" i="2" s="1"/>
  <c r="AO62" i="2" s="1"/>
  <c r="B86" i="2"/>
  <c r="C92" i="2"/>
  <c r="E91" i="2"/>
  <c r="B185" i="2"/>
  <c r="B14" i="2"/>
  <c r="B21" i="2"/>
  <c r="B30" i="2"/>
  <c r="B33" i="2"/>
  <c r="B42" i="2"/>
  <c r="B49" i="2"/>
  <c r="B58" i="2"/>
  <c r="B64" i="2" s="1"/>
  <c r="A200" i="2" s="1"/>
  <c r="D64" i="2"/>
  <c r="C93" i="2"/>
  <c r="C98" i="2"/>
  <c r="C110" i="2"/>
  <c r="C166" i="2"/>
  <c r="C169" i="2"/>
  <c r="D190" i="2"/>
  <c r="B190" i="2" s="1"/>
  <c r="B192" i="2"/>
  <c r="B195" i="2"/>
  <c r="B200" i="3"/>
  <c r="CA58" i="3"/>
  <c r="AO58" i="3" s="1"/>
  <c r="C91" i="2"/>
  <c r="D195" i="10"/>
  <c r="C195" i="10"/>
  <c r="D194" i="10"/>
  <c r="C194" i="10"/>
  <c r="B194" i="10" s="1"/>
  <c r="D193" i="10"/>
  <c r="C193" i="10"/>
  <c r="B193" i="10"/>
  <c r="D192" i="10"/>
  <c r="C192" i="10"/>
  <c r="D191" i="10"/>
  <c r="C191" i="10"/>
  <c r="B191" i="10" s="1"/>
  <c r="O190" i="10"/>
  <c r="N190" i="10"/>
  <c r="M190" i="10"/>
  <c r="L190" i="10"/>
  <c r="K190" i="10"/>
  <c r="J190" i="10"/>
  <c r="I190" i="10"/>
  <c r="H190" i="10"/>
  <c r="G190" i="10"/>
  <c r="F190" i="10"/>
  <c r="E190" i="10"/>
  <c r="D185" i="10"/>
  <c r="C185" i="10"/>
  <c r="B180" i="10"/>
  <c r="B179" i="10"/>
  <c r="E175" i="10"/>
  <c r="D175" i="10"/>
  <c r="C175" i="10" s="1"/>
  <c r="E174" i="10"/>
  <c r="D174" i="10"/>
  <c r="C174" i="10" s="1"/>
  <c r="E169" i="10"/>
  <c r="D169" i="10"/>
  <c r="E168" i="10"/>
  <c r="D168" i="10"/>
  <c r="C168" i="10" s="1"/>
  <c r="E167" i="10"/>
  <c r="D167" i="10"/>
  <c r="C167" i="10"/>
  <c r="E166" i="10"/>
  <c r="D166" i="10"/>
  <c r="D161" i="10"/>
  <c r="D160" i="10"/>
  <c r="D159" i="10"/>
  <c r="D158" i="10"/>
  <c r="D157" i="10"/>
  <c r="D156" i="10"/>
  <c r="D144" i="10"/>
  <c r="D143" i="10"/>
  <c r="CG139" i="10"/>
  <c r="CA139" i="10"/>
  <c r="G139" i="10" s="1"/>
  <c r="B136" i="10"/>
  <c r="C120" i="10"/>
  <c r="C119" i="10"/>
  <c r="E115" i="10"/>
  <c r="D115" i="10"/>
  <c r="C115" i="10" s="1"/>
  <c r="E114" i="10"/>
  <c r="D114" i="10"/>
  <c r="C114" i="10" s="1"/>
  <c r="E110" i="10"/>
  <c r="D110" i="10"/>
  <c r="E109" i="10"/>
  <c r="D109" i="10"/>
  <c r="C109" i="10" s="1"/>
  <c r="E108" i="10"/>
  <c r="D108" i="10"/>
  <c r="C108" i="10"/>
  <c r="E98" i="10"/>
  <c r="D98" i="10"/>
  <c r="E97" i="10"/>
  <c r="D97" i="10"/>
  <c r="C97" i="10" s="1"/>
  <c r="E96" i="10"/>
  <c r="D96" i="10"/>
  <c r="C96" i="10" s="1"/>
  <c r="E95" i="10"/>
  <c r="D95" i="10"/>
  <c r="C95" i="10" s="1"/>
  <c r="E94" i="10"/>
  <c r="D94" i="10"/>
  <c r="C94" i="10" s="1"/>
  <c r="E93" i="10"/>
  <c r="D93" i="10"/>
  <c r="E92" i="10"/>
  <c r="D92" i="10"/>
  <c r="D91" i="10" s="1"/>
  <c r="AO91" i="10"/>
  <c r="AN91" i="10"/>
  <c r="AM91" i="10"/>
  <c r="AL91" i="10"/>
  <c r="AK91" i="10"/>
  <c r="AJ91" i="10"/>
  <c r="AI91" i="10"/>
  <c r="AH91" i="10"/>
  <c r="AG91" i="10"/>
  <c r="AF91" i="10"/>
  <c r="AE91" i="10"/>
  <c r="AD91" i="10"/>
  <c r="AC91" i="10"/>
  <c r="AB91" i="10"/>
  <c r="AA91" i="10"/>
  <c r="Z91" i="10"/>
  <c r="Y91" i="10"/>
  <c r="X91" i="10"/>
  <c r="W91" i="10"/>
  <c r="V91" i="10"/>
  <c r="U91" i="10"/>
  <c r="T91" i="10"/>
  <c r="S91" i="10"/>
  <c r="R91" i="10"/>
  <c r="Q91" i="10"/>
  <c r="P91" i="10"/>
  <c r="O91" i="10"/>
  <c r="N91" i="10"/>
  <c r="M91" i="10"/>
  <c r="L91" i="10"/>
  <c r="K91" i="10"/>
  <c r="J91" i="10"/>
  <c r="I91" i="10"/>
  <c r="H91" i="10"/>
  <c r="G91" i="10"/>
  <c r="F91" i="10"/>
  <c r="E86" i="10"/>
  <c r="D86" i="10"/>
  <c r="C86" i="10"/>
  <c r="B85" i="10"/>
  <c r="B84" i="10"/>
  <c r="B83" i="10"/>
  <c r="B82" i="10"/>
  <c r="B81" i="10"/>
  <c r="B80" i="10"/>
  <c r="B79" i="10"/>
  <c r="B78" i="10"/>
  <c r="B77" i="10"/>
  <c r="B76" i="10"/>
  <c r="B75" i="10"/>
  <c r="B74" i="10"/>
  <c r="B73" i="10"/>
  <c r="B72" i="10"/>
  <c r="B71" i="10"/>
  <c r="B70" i="10"/>
  <c r="B69" i="10"/>
  <c r="B68" i="10"/>
  <c r="B67" i="10"/>
  <c r="AN64" i="10"/>
  <c r="AM64" i="10"/>
  <c r="AL64" i="10"/>
  <c r="AK64" i="10"/>
  <c r="AJ64" i="10"/>
  <c r="AI64" i="10"/>
  <c r="AH64" i="10"/>
  <c r="AG64" i="10"/>
  <c r="AF64" i="10"/>
  <c r="AE64" i="10"/>
  <c r="AD64" i="10"/>
  <c r="AC64" i="10"/>
  <c r="AB64" i="10"/>
  <c r="AA64" i="10"/>
  <c r="Z64" i="10"/>
  <c r="Y64" i="10"/>
  <c r="X64" i="10"/>
  <c r="W64" i="10"/>
  <c r="V64" i="10"/>
  <c r="U64" i="10"/>
  <c r="T64" i="10"/>
  <c r="S64" i="10"/>
  <c r="R64" i="10"/>
  <c r="Q64" i="10"/>
  <c r="P64" i="10"/>
  <c r="O64" i="10"/>
  <c r="N64" i="10"/>
  <c r="M64" i="10"/>
  <c r="L64" i="10"/>
  <c r="K64" i="10"/>
  <c r="J64" i="10"/>
  <c r="I64" i="10"/>
  <c r="H64" i="10"/>
  <c r="G64" i="10"/>
  <c r="F64" i="10"/>
  <c r="E64" i="10"/>
  <c r="D63" i="10"/>
  <c r="C63" i="10"/>
  <c r="B63" i="10" s="1"/>
  <c r="D62" i="10"/>
  <c r="B62" i="10" s="1"/>
  <c r="CG62" i="10" s="1"/>
  <c r="CA62" i="10" s="1"/>
  <c r="AO62" i="10" s="1"/>
  <c r="C62" i="10"/>
  <c r="D61" i="10"/>
  <c r="C61" i="10"/>
  <c r="B61" i="10"/>
  <c r="CG61" i="10" s="1"/>
  <c r="CA61" i="10" s="1"/>
  <c r="AO61" i="10" s="1"/>
  <c r="D60" i="10"/>
  <c r="B60" i="10" s="1"/>
  <c r="CG60" i="10" s="1"/>
  <c r="CA60" i="10" s="1"/>
  <c r="AO60" i="10" s="1"/>
  <c r="C60" i="10"/>
  <c r="D59" i="10"/>
  <c r="C59" i="10"/>
  <c r="C64" i="10" s="1"/>
  <c r="D58" i="10"/>
  <c r="C58" i="10"/>
  <c r="D53" i="10"/>
  <c r="C53" i="10"/>
  <c r="D52" i="10"/>
  <c r="C52" i="10"/>
  <c r="B52" i="10"/>
  <c r="D51" i="10"/>
  <c r="C51" i="10"/>
  <c r="B51" i="10" s="1"/>
  <c r="D50" i="10"/>
  <c r="C50" i="10"/>
  <c r="D49" i="10"/>
  <c r="C49" i="10"/>
  <c r="D48" i="10"/>
  <c r="C48" i="10"/>
  <c r="B48" i="10" s="1"/>
  <c r="D43" i="10"/>
  <c r="C43" i="10"/>
  <c r="B43" i="10" s="1"/>
  <c r="D42" i="10"/>
  <c r="C42" i="10"/>
  <c r="B42" i="10" s="1"/>
  <c r="D41" i="10"/>
  <c r="C41" i="10"/>
  <c r="D40" i="10"/>
  <c r="C40" i="10"/>
  <c r="B40" i="10"/>
  <c r="D39" i="10"/>
  <c r="C39" i="10"/>
  <c r="B39" i="10" s="1"/>
  <c r="D38" i="10"/>
  <c r="C38" i="10"/>
  <c r="D33" i="10"/>
  <c r="C33" i="10"/>
  <c r="D32" i="10"/>
  <c r="C32" i="10"/>
  <c r="B32" i="10" s="1"/>
  <c r="D31" i="10"/>
  <c r="C31" i="10"/>
  <c r="B31" i="10" s="1"/>
  <c r="D30" i="10"/>
  <c r="C30" i="10"/>
  <c r="B30" i="10" s="1"/>
  <c r="D29" i="10"/>
  <c r="C29" i="10"/>
  <c r="D28" i="10"/>
  <c r="C28" i="10"/>
  <c r="B28" i="10"/>
  <c r="D23" i="10"/>
  <c r="C23" i="10"/>
  <c r="B23" i="10" s="1"/>
  <c r="D22" i="10"/>
  <c r="C22" i="10"/>
  <c r="B22" i="10" s="1"/>
  <c r="D21" i="10"/>
  <c r="C21" i="10"/>
  <c r="B21" i="10" s="1"/>
  <c r="D20" i="10"/>
  <c r="C20" i="10"/>
  <c r="B20" i="10" s="1"/>
  <c r="D15" i="10"/>
  <c r="C15" i="10"/>
  <c r="B15" i="10"/>
  <c r="D14" i="10"/>
  <c r="C14" i="10"/>
  <c r="B14" i="10" s="1"/>
  <c r="D13" i="10"/>
  <c r="C13" i="10"/>
  <c r="B13" i="10" s="1"/>
  <c r="D12" i="10"/>
  <c r="C12" i="10"/>
  <c r="B12" i="10"/>
  <c r="A5" i="10"/>
  <c r="A4" i="10"/>
  <c r="A3" i="10"/>
  <c r="A2" i="10"/>
  <c r="B29" i="10" l="1"/>
  <c r="B38" i="10"/>
  <c r="B41" i="10"/>
  <c r="B50" i="10"/>
  <c r="B53" i="10"/>
  <c r="B59" i="10"/>
  <c r="CG59" i="10" s="1"/>
  <c r="CA59" i="10" s="1"/>
  <c r="AO59" i="10" s="1"/>
  <c r="B86" i="10"/>
  <c r="C92" i="10"/>
  <c r="E91" i="10"/>
  <c r="B185" i="10"/>
  <c r="B33" i="10"/>
  <c r="B49" i="10"/>
  <c r="B58" i="10"/>
  <c r="C190" i="10"/>
  <c r="CG58" i="2"/>
  <c r="D64" i="10"/>
  <c r="C93" i="10"/>
  <c r="C98" i="10"/>
  <c r="C110" i="10"/>
  <c r="C166" i="10"/>
  <c r="C169" i="10"/>
  <c r="D190" i="10"/>
  <c r="B192" i="10"/>
  <c r="B195" i="10"/>
  <c r="B200" i="2"/>
  <c r="CA58" i="2"/>
  <c r="AO58" i="2" s="1"/>
  <c r="B64" i="10"/>
  <c r="CG58" i="10"/>
  <c r="C91" i="10"/>
  <c r="D195" i="9"/>
  <c r="C195" i="9"/>
  <c r="D194" i="9"/>
  <c r="C194" i="9"/>
  <c r="D193" i="9"/>
  <c r="C193" i="9"/>
  <c r="D192" i="9"/>
  <c r="C192" i="9"/>
  <c r="D191" i="9"/>
  <c r="C191" i="9"/>
  <c r="O190" i="9"/>
  <c r="N190" i="9"/>
  <c r="M190" i="9"/>
  <c r="L190" i="9"/>
  <c r="K190" i="9"/>
  <c r="J190" i="9"/>
  <c r="I190" i="9"/>
  <c r="H190" i="9"/>
  <c r="G190" i="9"/>
  <c r="F190" i="9"/>
  <c r="D190" i="9" s="1"/>
  <c r="E190" i="9"/>
  <c r="C190" i="9" s="1"/>
  <c r="D185" i="9"/>
  <c r="C185" i="9"/>
  <c r="B180" i="9"/>
  <c r="B179" i="9"/>
  <c r="E175" i="9"/>
  <c r="D175" i="9"/>
  <c r="C175" i="9" s="1"/>
  <c r="E174" i="9"/>
  <c r="D174" i="9"/>
  <c r="E169" i="9"/>
  <c r="D169" i="9"/>
  <c r="C169" i="9" s="1"/>
  <c r="E168" i="9"/>
  <c r="D168" i="9"/>
  <c r="E167" i="9"/>
  <c r="D167" i="9"/>
  <c r="C167" i="9" s="1"/>
  <c r="E166" i="9"/>
  <c r="C166" i="9" s="1"/>
  <c r="D166" i="9"/>
  <c r="D161" i="9"/>
  <c r="D160" i="9"/>
  <c r="D159" i="9"/>
  <c r="D158" i="9"/>
  <c r="D157" i="9"/>
  <c r="D156" i="9"/>
  <c r="D144" i="9"/>
  <c r="D143" i="9"/>
  <c r="CG139" i="9"/>
  <c r="CA139" i="9"/>
  <c r="G139" i="9" s="1"/>
  <c r="B136" i="9"/>
  <c r="C120" i="9"/>
  <c r="C119" i="9"/>
  <c r="E115" i="9"/>
  <c r="D115" i="9"/>
  <c r="E114" i="9"/>
  <c r="D114" i="9"/>
  <c r="E110" i="9"/>
  <c r="D110" i="9"/>
  <c r="E109" i="9"/>
  <c r="D109" i="9"/>
  <c r="C109" i="9"/>
  <c r="E108" i="9"/>
  <c r="D108" i="9"/>
  <c r="E98" i="9"/>
  <c r="D98" i="9"/>
  <c r="E97" i="9"/>
  <c r="D97" i="9"/>
  <c r="E96" i="9"/>
  <c r="D96" i="9"/>
  <c r="C96" i="9" s="1"/>
  <c r="E95" i="9"/>
  <c r="D95" i="9"/>
  <c r="C95" i="9" s="1"/>
  <c r="E94" i="9"/>
  <c r="D94" i="9"/>
  <c r="E93" i="9"/>
  <c r="D93" i="9"/>
  <c r="C93" i="9" s="1"/>
  <c r="E92" i="9"/>
  <c r="D92" i="9"/>
  <c r="AO91" i="9"/>
  <c r="AN91" i="9"/>
  <c r="AM91" i="9"/>
  <c r="AL91" i="9"/>
  <c r="AK91" i="9"/>
  <c r="AJ91" i="9"/>
  <c r="AI91" i="9"/>
  <c r="AH91" i="9"/>
  <c r="AG91" i="9"/>
  <c r="AF91" i="9"/>
  <c r="AE91" i="9"/>
  <c r="AD91" i="9"/>
  <c r="AC91" i="9"/>
  <c r="AB91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86" i="9"/>
  <c r="D86" i="9"/>
  <c r="C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M64" i="9"/>
  <c r="L64" i="9"/>
  <c r="K64" i="9"/>
  <c r="J64" i="9"/>
  <c r="I64" i="9"/>
  <c r="H64" i="9"/>
  <c r="G64" i="9"/>
  <c r="F64" i="9"/>
  <c r="E64" i="9"/>
  <c r="D63" i="9"/>
  <c r="C63" i="9"/>
  <c r="B63" i="9" s="1"/>
  <c r="D62" i="9"/>
  <c r="C62" i="9"/>
  <c r="D61" i="9"/>
  <c r="C61" i="9"/>
  <c r="B61" i="9" s="1"/>
  <c r="CG61" i="9" s="1"/>
  <c r="CA61" i="9" s="1"/>
  <c r="AO61" i="9" s="1"/>
  <c r="D60" i="9"/>
  <c r="C60" i="9"/>
  <c r="D59" i="9"/>
  <c r="C59" i="9"/>
  <c r="B59" i="9" s="1"/>
  <c r="CG59" i="9" s="1"/>
  <c r="CA59" i="9" s="1"/>
  <c r="AO59" i="9" s="1"/>
  <c r="D58" i="9"/>
  <c r="C58" i="9"/>
  <c r="D53" i="9"/>
  <c r="C53" i="9"/>
  <c r="D52" i="9"/>
  <c r="C52" i="9"/>
  <c r="B52" i="9" s="1"/>
  <c r="D51" i="9"/>
  <c r="C51" i="9"/>
  <c r="B51" i="9" s="1"/>
  <c r="D50" i="9"/>
  <c r="C50" i="9"/>
  <c r="D49" i="9"/>
  <c r="C49" i="9"/>
  <c r="B49" i="9" s="1"/>
  <c r="D48" i="9"/>
  <c r="C48" i="9"/>
  <c r="D43" i="9"/>
  <c r="C43" i="9"/>
  <c r="B43" i="9" s="1"/>
  <c r="D42" i="9"/>
  <c r="B42" i="9" s="1"/>
  <c r="C42" i="9"/>
  <c r="D41" i="9"/>
  <c r="C41" i="9"/>
  <c r="B41" i="9" s="1"/>
  <c r="D40" i="9"/>
  <c r="B40" i="9" s="1"/>
  <c r="C40" i="9"/>
  <c r="D39" i="9"/>
  <c r="C39" i="9"/>
  <c r="B39" i="9" s="1"/>
  <c r="D38" i="9"/>
  <c r="C38" i="9"/>
  <c r="D33" i="9"/>
  <c r="C33" i="9"/>
  <c r="B33" i="9" s="1"/>
  <c r="D32" i="9"/>
  <c r="B32" i="9" s="1"/>
  <c r="C32" i="9"/>
  <c r="D31" i="9"/>
  <c r="C31" i="9"/>
  <c r="D30" i="9"/>
  <c r="C30" i="9"/>
  <c r="D29" i="9"/>
  <c r="C29" i="9"/>
  <c r="D28" i="9"/>
  <c r="C28" i="9"/>
  <c r="B28" i="9"/>
  <c r="D23" i="9"/>
  <c r="C23" i="9"/>
  <c r="D22" i="9"/>
  <c r="C22" i="9"/>
  <c r="D21" i="9"/>
  <c r="C21" i="9"/>
  <c r="D20" i="9"/>
  <c r="C20" i="9"/>
  <c r="B20" i="9" s="1"/>
  <c r="D15" i="9"/>
  <c r="C15" i="9"/>
  <c r="D14" i="9"/>
  <c r="C14" i="9"/>
  <c r="D13" i="9"/>
  <c r="C13" i="9"/>
  <c r="D12" i="9"/>
  <c r="C12" i="9"/>
  <c r="A5" i="9"/>
  <c r="A4" i="9"/>
  <c r="A3" i="9"/>
  <c r="A2" i="9"/>
  <c r="B12" i="9" l="1"/>
  <c r="B14" i="9"/>
  <c r="B62" i="9"/>
  <c r="CG62" i="9" s="1"/>
  <c r="CA62" i="9" s="1"/>
  <c r="AO62" i="9" s="1"/>
  <c r="B194" i="9"/>
  <c r="B13" i="9"/>
  <c r="B15" i="9"/>
  <c r="B21" i="9"/>
  <c r="B23" i="9"/>
  <c r="B48" i="9"/>
  <c r="C168" i="9"/>
  <c r="B191" i="9"/>
  <c r="B193" i="9"/>
  <c r="B195" i="9"/>
  <c r="C92" i="9"/>
  <c r="C110" i="9"/>
  <c r="C115" i="9"/>
  <c r="B190" i="10"/>
  <c r="A200" i="10"/>
  <c r="B200" i="10"/>
  <c r="CA58" i="10"/>
  <c r="AO58" i="10" s="1"/>
  <c r="C64" i="9"/>
  <c r="B50" i="9"/>
  <c r="B86" i="9"/>
  <c r="E91" i="9"/>
  <c r="C94" i="9"/>
  <c r="C174" i="9"/>
  <c r="B190" i="9"/>
  <c r="B29" i="9"/>
  <c r="B31" i="9"/>
  <c r="B38" i="9"/>
  <c r="B53" i="9"/>
  <c r="B60" i="9"/>
  <c r="CG60" i="9" s="1"/>
  <c r="CA60" i="9" s="1"/>
  <c r="AO60" i="9" s="1"/>
  <c r="C97" i="9"/>
  <c r="C108" i="9"/>
  <c r="C114" i="9"/>
  <c r="B185" i="9"/>
  <c r="B192" i="9"/>
  <c r="B22" i="9"/>
  <c r="B30" i="9"/>
  <c r="B58" i="9"/>
  <c r="CG58" i="9" s="1"/>
  <c r="C98" i="9"/>
  <c r="D64" i="9"/>
  <c r="D91" i="9"/>
  <c r="B64" i="9" l="1"/>
  <c r="C91" i="9"/>
  <c r="A200" i="9"/>
  <c r="B200" i="9"/>
  <c r="CA58" i="9"/>
  <c r="AO58" i="9" s="1"/>
  <c r="O195" i="1" l="1"/>
  <c r="N195" i="1"/>
  <c r="M195" i="1"/>
  <c r="L195" i="1"/>
  <c r="K195" i="1"/>
  <c r="J195" i="1"/>
  <c r="I195" i="1"/>
  <c r="H195" i="1"/>
  <c r="G195" i="1"/>
  <c r="F195" i="1"/>
  <c r="E195" i="1"/>
  <c r="O194" i="1"/>
  <c r="N194" i="1"/>
  <c r="M194" i="1"/>
  <c r="L194" i="1"/>
  <c r="K194" i="1"/>
  <c r="J194" i="1"/>
  <c r="I194" i="1"/>
  <c r="H194" i="1"/>
  <c r="G194" i="1"/>
  <c r="F194" i="1"/>
  <c r="E194" i="1"/>
  <c r="O193" i="1"/>
  <c r="N193" i="1"/>
  <c r="M193" i="1"/>
  <c r="L193" i="1"/>
  <c r="K193" i="1"/>
  <c r="J193" i="1"/>
  <c r="I193" i="1"/>
  <c r="H193" i="1"/>
  <c r="G193" i="1"/>
  <c r="F193" i="1"/>
  <c r="E193" i="1"/>
  <c r="O192" i="1"/>
  <c r="N192" i="1"/>
  <c r="M192" i="1"/>
  <c r="L192" i="1"/>
  <c r="K192" i="1"/>
  <c r="J192" i="1"/>
  <c r="I192" i="1"/>
  <c r="H192" i="1"/>
  <c r="G192" i="1"/>
  <c r="F192" i="1"/>
  <c r="E192" i="1"/>
  <c r="O191" i="1"/>
  <c r="N191" i="1"/>
  <c r="M191" i="1"/>
  <c r="L191" i="1"/>
  <c r="K191" i="1"/>
  <c r="J191" i="1"/>
  <c r="I191" i="1"/>
  <c r="H191" i="1"/>
  <c r="G191" i="1"/>
  <c r="F191" i="1"/>
  <c r="E191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C180" i="1"/>
  <c r="D179" i="1"/>
  <c r="C179" i="1"/>
  <c r="AG175" i="1"/>
  <c r="AF175" i="1"/>
  <c r="AE175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AG174" i="1"/>
  <c r="AF174" i="1"/>
  <c r="AE174" i="1"/>
  <c r="AD174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I161" i="1"/>
  <c r="H161" i="1"/>
  <c r="G161" i="1"/>
  <c r="F161" i="1"/>
  <c r="E161" i="1"/>
  <c r="I160" i="1"/>
  <c r="H160" i="1"/>
  <c r="G160" i="1"/>
  <c r="F160" i="1"/>
  <c r="E160" i="1"/>
  <c r="I159" i="1"/>
  <c r="H159" i="1"/>
  <c r="G159" i="1"/>
  <c r="F159" i="1"/>
  <c r="E159" i="1"/>
  <c r="I158" i="1"/>
  <c r="H158" i="1"/>
  <c r="G158" i="1"/>
  <c r="F158" i="1"/>
  <c r="E158" i="1"/>
  <c r="I157" i="1"/>
  <c r="H157" i="1"/>
  <c r="G157" i="1"/>
  <c r="F157" i="1"/>
  <c r="E157" i="1"/>
  <c r="I156" i="1"/>
  <c r="H156" i="1"/>
  <c r="G156" i="1"/>
  <c r="F156" i="1"/>
  <c r="E15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J120" i="1"/>
  <c r="I120" i="1"/>
  <c r="H120" i="1"/>
  <c r="G120" i="1"/>
  <c r="F120" i="1"/>
  <c r="E120" i="1"/>
  <c r="D120" i="1"/>
  <c r="J119" i="1"/>
  <c r="I119" i="1"/>
  <c r="H119" i="1"/>
  <c r="G119" i="1"/>
  <c r="F119" i="1"/>
  <c r="E119" i="1"/>
  <c r="D119" i="1"/>
  <c r="AI115" i="1"/>
  <c r="AH115" i="1"/>
  <c r="AG115" i="1"/>
  <c r="AF115" i="1"/>
  <c r="AE115" i="1"/>
  <c r="AD115" i="1"/>
  <c r="AC115" i="1"/>
  <c r="AI114" i="1"/>
  <c r="AH114" i="1"/>
  <c r="AG114" i="1"/>
  <c r="AF114" i="1"/>
  <c r="AE114" i="1"/>
  <c r="AD114" i="1"/>
  <c r="AC114" i="1"/>
  <c r="AB115" i="1"/>
  <c r="AA115" i="1"/>
  <c r="Z114" i="1"/>
  <c r="Y114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AO94" i="1"/>
  <c r="AO93" i="1"/>
  <c r="AO92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AN62" i="1"/>
  <c r="AM62" i="1"/>
  <c r="AN61" i="1"/>
  <c r="AM61" i="1"/>
  <c r="AN60" i="1"/>
  <c r="AM60" i="1"/>
  <c r="AN59" i="1"/>
  <c r="AM59" i="1"/>
  <c r="AN58" i="1"/>
  <c r="AM58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AS13" i="1"/>
  <c r="AR13" i="1"/>
  <c r="AQ13" i="1"/>
  <c r="AP13" i="1"/>
  <c r="AO13" i="1"/>
  <c r="AN13" i="1"/>
  <c r="AS12" i="1"/>
  <c r="AR12" i="1"/>
  <c r="AQ12" i="1"/>
  <c r="AP12" i="1"/>
  <c r="AO12" i="1"/>
  <c r="AN12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95" i="1" l="1"/>
  <c r="C195" i="1"/>
  <c r="D194" i="1"/>
  <c r="C194" i="1"/>
  <c r="D193" i="1"/>
  <c r="C193" i="1"/>
  <c r="D192" i="1"/>
  <c r="C192" i="1"/>
  <c r="D191" i="1"/>
  <c r="C191" i="1"/>
  <c r="O190" i="1"/>
  <c r="N190" i="1"/>
  <c r="M190" i="1"/>
  <c r="L190" i="1"/>
  <c r="K190" i="1"/>
  <c r="J190" i="1"/>
  <c r="I190" i="1"/>
  <c r="H190" i="1"/>
  <c r="G190" i="1"/>
  <c r="F190" i="1"/>
  <c r="E190" i="1"/>
  <c r="D185" i="1"/>
  <c r="C185" i="1"/>
  <c r="B180" i="1"/>
  <c r="B179" i="1"/>
  <c r="E175" i="1"/>
  <c r="D175" i="1"/>
  <c r="E174" i="1"/>
  <c r="D174" i="1"/>
  <c r="E169" i="1"/>
  <c r="D169" i="1"/>
  <c r="C169" i="1" s="1"/>
  <c r="E168" i="1"/>
  <c r="C168" i="1" s="1"/>
  <c r="D168" i="1"/>
  <c r="E167" i="1"/>
  <c r="D167" i="1"/>
  <c r="E166" i="1"/>
  <c r="D166" i="1"/>
  <c r="D161" i="1"/>
  <c r="D160" i="1"/>
  <c r="D159" i="1"/>
  <c r="D158" i="1"/>
  <c r="D157" i="1"/>
  <c r="D156" i="1"/>
  <c r="D144" i="1"/>
  <c r="D143" i="1"/>
  <c r="CG139" i="1"/>
  <c r="CA139" i="1"/>
  <c r="G139" i="1" s="1"/>
  <c r="B136" i="1"/>
  <c r="C120" i="1"/>
  <c r="C119" i="1"/>
  <c r="E115" i="1"/>
  <c r="D115" i="1"/>
  <c r="E114" i="1"/>
  <c r="D114" i="1"/>
  <c r="E110" i="1"/>
  <c r="D110" i="1"/>
  <c r="E109" i="1"/>
  <c r="D109" i="1"/>
  <c r="E108" i="1"/>
  <c r="D108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86" i="1"/>
  <c r="D86" i="1"/>
  <c r="C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3" i="1"/>
  <c r="C63" i="1"/>
  <c r="D62" i="1"/>
  <c r="C62" i="1"/>
  <c r="D61" i="1"/>
  <c r="C61" i="1"/>
  <c r="D60" i="1"/>
  <c r="C60" i="1"/>
  <c r="D59" i="1"/>
  <c r="C59" i="1"/>
  <c r="D58" i="1"/>
  <c r="C58" i="1"/>
  <c r="D53" i="1"/>
  <c r="C53" i="1"/>
  <c r="B53" i="1" s="1"/>
  <c r="D52" i="1"/>
  <c r="C52" i="1"/>
  <c r="D51" i="1"/>
  <c r="C51" i="1"/>
  <c r="B51" i="1" s="1"/>
  <c r="D50" i="1"/>
  <c r="C50" i="1"/>
  <c r="D49" i="1"/>
  <c r="C49" i="1"/>
  <c r="B49" i="1" s="1"/>
  <c r="D48" i="1"/>
  <c r="C48" i="1"/>
  <c r="D43" i="1"/>
  <c r="C43" i="1"/>
  <c r="B43" i="1" s="1"/>
  <c r="D42" i="1"/>
  <c r="C42" i="1"/>
  <c r="B42" i="1" s="1"/>
  <c r="D41" i="1"/>
  <c r="C41" i="1"/>
  <c r="D40" i="1"/>
  <c r="C40" i="1"/>
  <c r="D39" i="1"/>
  <c r="B39" i="1" s="1"/>
  <c r="C39" i="1"/>
  <c r="D38" i="1"/>
  <c r="C38" i="1"/>
  <c r="D33" i="1"/>
  <c r="C33" i="1"/>
  <c r="D32" i="1"/>
  <c r="C32" i="1"/>
  <c r="D31" i="1"/>
  <c r="C31" i="1"/>
  <c r="D30" i="1"/>
  <c r="C30" i="1"/>
  <c r="D29" i="1"/>
  <c r="C29" i="1"/>
  <c r="D28" i="1"/>
  <c r="C28" i="1"/>
  <c r="D23" i="1"/>
  <c r="C23" i="1"/>
  <c r="D22" i="1"/>
  <c r="C22" i="1"/>
  <c r="D21" i="1"/>
  <c r="C21" i="1"/>
  <c r="D20" i="1"/>
  <c r="C20" i="1"/>
  <c r="B20" i="1" s="1"/>
  <c r="D15" i="1"/>
  <c r="C15" i="1"/>
  <c r="D14" i="1"/>
  <c r="C14" i="1"/>
  <c r="D13" i="1"/>
  <c r="C13" i="1"/>
  <c r="D12" i="1"/>
  <c r="C12" i="1"/>
  <c r="A5" i="1"/>
  <c r="A4" i="1"/>
  <c r="A3" i="1"/>
  <c r="A2" i="1"/>
  <c r="B38" i="1" l="1"/>
  <c r="B40" i="1"/>
  <c r="B22" i="1"/>
  <c r="B28" i="1"/>
  <c r="B30" i="1"/>
  <c r="B32" i="1"/>
  <c r="B48" i="1"/>
  <c r="B21" i="1"/>
  <c r="B31" i="1"/>
  <c r="C166" i="1"/>
  <c r="C167" i="1"/>
  <c r="B23" i="1"/>
  <c r="B29" i="1"/>
  <c r="B50" i="1"/>
  <c r="B52" i="1"/>
  <c r="C98" i="1"/>
  <c r="CB98" i="1" s="1"/>
  <c r="B14" i="1"/>
  <c r="B63" i="1"/>
  <c r="C96" i="1"/>
  <c r="CB96" i="1" s="1"/>
  <c r="C109" i="1"/>
  <c r="CA109" i="1" s="1"/>
  <c r="B15" i="1"/>
  <c r="C108" i="1"/>
  <c r="C115" i="1"/>
  <c r="B191" i="1"/>
  <c r="B193" i="1"/>
  <c r="B195" i="1"/>
  <c r="B61" i="1"/>
  <c r="CG61" i="1" s="1"/>
  <c r="CA61" i="1" s="1"/>
  <c r="AO61" i="1" s="1"/>
  <c r="B60" i="1"/>
  <c r="CG60" i="1" s="1"/>
  <c r="CA60" i="1" s="1"/>
  <c r="AO60" i="1" s="1"/>
  <c r="C95" i="1"/>
  <c r="C175" i="1"/>
  <c r="C190" i="1"/>
  <c r="C92" i="1"/>
  <c r="C94" i="1"/>
  <c r="B62" i="1"/>
  <c r="CG62" i="1" s="1"/>
  <c r="CA62" i="1" s="1"/>
  <c r="AO62" i="1" s="1"/>
  <c r="B86" i="1"/>
  <c r="C114" i="1"/>
  <c r="B192" i="1"/>
  <c r="B194" i="1"/>
  <c r="D190" i="1"/>
  <c r="B190" i="1" s="1"/>
  <c r="B185" i="1"/>
  <c r="C174" i="1"/>
  <c r="D91" i="1"/>
  <c r="C93" i="1"/>
  <c r="B58" i="1"/>
  <c r="CG58" i="1" s="1"/>
  <c r="C64" i="1"/>
  <c r="B12" i="1"/>
  <c r="CA96" i="1"/>
  <c r="CG98" i="1"/>
  <c r="B33" i="1"/>
  <c r="B59" i="1"/>
  <c r="CG59" i="1" s="1"/>
  <c r="CA59" i="1" s="1"/>
  <c r="AO59" i="1" s="1"/>
  <c r="D64" i="1"/>
  <c r="E91" i="1"/>
  <c r="B13" i="1"/>
  <c r="B41" i="1"/>
  <c r="C97" i="1"/>
  <c r="C110" i="1"/>
  <c r="CA98" i="1" l="1"/>
  <c r="CH98" i="1"/>
  <c r="CG96" i="1"/>
  <c r="CH109" i="1"/>
  <c r="CG109" i="1"/>
  <c r="CH96" i="1"/>
  <c r="CB109" i="1"/>
  <c r="B64" i="1"/>
  <c r="CB97" i="1"/>
  <c r="CH97" i="1"/>
  <c r="CG97" i="1"/>
  <c r="CA97" i="1"/>
  <c r="CB110" i="1"/>
  <c r="CH110" i="1"/>
  <c r="CG110" i="1"/>
  <c r="CA110" i="1"/>
  <c r="CA58" i="1"/>
  <c r="AO58" i="1" s="1"/>
  <c r="C91" i="1"/>
  <c r="A200" i="1" s="1"/>
  <c r="B200" i="1" l="1"/>
</calcChain>
</file>

<file path=xl/sharedStrings.xml><?xml version="1.0" encoding="utf-8"?>
<sst xmlns="http://schemas.openxmlformats.org/spreadsheetml/2006/main" count="11508" uniqueCount="243">
  <si>
    <t>SERVICIO DE SALUD</t>
  </si>
  <si>
    <t>REM-A08.  ATENCIÓN DE URGENCIA</t>
  </si>
  <si>
    <t>SECCIÓN A: ATENCIONES REALIZADAS EN UNIDADES DE URGENCIA DE LA RED</t>
  </si>
  <si>
    <t>SECCIÓN A.1: ATENCIONES REALIZADAS EN UNIDADES DE EMERGENCIA HOSPITALARIA DE ALTA Y MEDIANA COMPLEJIDAD (UEH)</t>
  </si>
  <si>
    <t>TIPO DE ATENCIÓN</t>
  </si>
  <si>
    <t xml:space="preserve">TOTAL        </t>
  </si>
  <si>
    <t>GRUPOS DE EDAD (en años)</t>
  </si>
  <si>
    <t>Beneficiarios</t>
  </si>
  <si>
    <t>ORIGEN DE LA PROCEDENCIA (Sólo pacientes derivados de establecimientos de la Red)</t>
  </si>
  <si>
    <t>Establecimientos de otra Red</t>
  </si>
  <si>
    <t>Demanda de Urgencia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</si>
  <si>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</si>
  <si>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</si>
  <si>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</si>
  <si>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</si>
  <si>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</si>
  <si>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</si>
  <si>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</si>
  <si>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</si>
  <si>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</si>
  <si>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</si>
  <si>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</si>
  <si>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</si>
  <si>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</si>
  <si>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</si>
  <si>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</si>
  <si>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</si>
  <si>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y mas</t>
  </si>
  <si>
    <t>SAPU/ SAR / SUR</t>
  </si>
  <si>
    <t>Hospital Baja Complejidad</t>
  </si>
  <si>
    <t>Hospital Mediana/Alta Complejidad</t>
  </si>
  <si>
    <t>Otros Establecimientos de la  Red</t>
  </si>
  <si>
    <t>Ambos Sexos</t>
  </si>
  <si>
    <t>Hombres</t>
  </si>
  <si>
    <t>Mujeres</t>
  </si>
  <si>
    <t>ATENCIÓN MÉDICA NIÑO Y ADULTO</t>
  </si>
  <si>
    <t>ATENCIÓN MÉDICA GINECO-OBSTETRA</t>
  </si>
  <si>
    <t>ATENCIÓN POR MATRONA</t>
  </si>
  <si>
    <t>ATENCIÓN POR ODONTÓLOGO</t>
  </si>
  <si>
    <t>SECCIÓN A.2: ATENCIONES DE URGENCIA REALIZADAS EN SAPU Y SAR</t>
  </si>
  <si>
    <t>PROFESIONAL</t>
  </si>
  <si>
    <t xml:space="preserve">Hombres </t>
  </si>
  <si>
    <t>MÉDICO</t>
  </si>
  <si>
    <t>ENFERMERA /O</t>
  </si>
  <si>
    <t>MATRONA /ÓN</t>
  </si>
  <si>
    <t>KINESIÓLOGO/ A</t>
  </si>
  <si>
    <t>SECCIÓN A.3: ATENCIONES DE URGENCIA REALIZADAS EN ESTABLECIMIENTOS DE BAJA COMPLEJIDAD</t>
  </si>
  <si>
    <t>KINESIÓLOGO/A</t>
  </si>
  <si>
    <t>TÉCNICO PARAMÉDICO</t>
  </si>
  <si>
    <t>OTROS PROFESIONALES</t>
  </si>
  <si>
    <t>SECCIÓN A.4: ATENCIONES DE URGENCIA REALIZADAS EN ESTABLECIMIENTOS  ATENCIÓN PRIMARIA NO SAPU</t>
  </si>
  <si>
    <t>SECCIÓN A.5:  CONSULTAS EN SISTEMA DE ATENCIÓN DE URGENCIA EN CENTROS DE SALUD RURAL (SUR) Y POSTAS RURALES</t>
  </si>
  <si>
    <t>SECCIÓN B: CATEGORIZACIÓN DE PACIENTES, PREVIA A LA ATENCIÓN MÉDICA (Establecimientos Alta, Mediana o Baja Complejidad y SAR).</t>
  </si>
  <si>
    <t>CATEGORÍAS</t>
  </si>
  <si>
    <t>TOTAL</t>
  </si>
  <si>
    <t>Herramientas de Categorización</t>
  </si>
  <si>
    <t>Discrecional</t>
  </si>
  <si>
    <t>Estructurado (ESI)</t>
  </si>
  <si>
    <t>C1</t>
  </si>
  <si>
    <t>C2</t>
  </si>
  <si>
    <t>C3</t>
  </si>
  <si>
    <t>C4</t>
  </si>
  <si>
    <t>C5</t>
  </si>
  <si>
    <t>SIN CATEGORIZACIÓN</t>
  </si>
  <si>
    <t>SECCIÓN C: ATENCIONES REALIZADAS POR MÉDICOS ESPECIALISTAS EN LAS UNIDADES DE URGENCIA HOSPITALARIA</t>
  </si>
  <si>
    <t>ESPECIALIDADES</t>
  </si>
  <si>
    <t>DE TURNO</t>
  </si>
  <si>
    <t>CONSULTOR LLAMADA</t>
  </si>
  <si>
    <t>OTROS</t>
  </si>
  <si>
    <t xml:space="preserve"> </t>
  </si>
  <si>
    <t>MEDICINA INTERNA</t>
  </si>
  <si>
    <t>NEUROLOGÍA ADULTOS</t>
  </si>
  <si>
    <t>NEUROLOGÍA PEDIÁTRICA</t>
  </si>
  <si>
    <t>OBSTETRICIA Y GINECOLOGÍA</t>
  </si>
  <si>
    <t>OFTALMOLOGÍA</t>
  </si>
  <si>
    <t>OTORRINOLARINGOLOGÍA</t>
  </si>
  <si>
    <t>PEDIATRÍA</t>
  </si>
  <si>
    <t>TRAUMATOLOGÍA Y ORTOPEDIA</t>
  </si>
  <si>
    <t>NEUROCIRUGÍA</t>
  </si>
  <si>
    <t>PSIQUIATRÍA ADULTOS</t>
  </si>
  <si>
    <t>PSIQUIATRÍA PEDIÁTRICA  Y ADOLESCENTES</t>
  </si>
  <si>
    <t>UROLOGÍA</t>
  </si>
  <si>
    <t>URGENCIÓLOGO</t>
  </si>
  <si>
    <t>CIRUGÍA VASCULAR PERIFÉRICA</t>
  </si>
  <si>
    <t>CIRUGÍA GENERAL</t>
  </si>
  <si>
    <t>CIRUGÍA PEDIÁTRICA</t>
  </si>
  <si>
    <t>CARDIOLOGÍA</t>
  </si>
  <si>
    <t>ANESTESIOLOGÍA</t>
  </si>
  <si>
    <t>CIRUGÍA DE CABEZA, CUELLO Y MAXILOFACIAL</t>
  </si>
  <si>
    <t>SECCIÓN D: PACIENTES CON INDICACIÓN DE HOSPITALIZACIÓN EN ESPERA DE CAMAS EN UEH</t>
  </si>
  <si>
    <t>TIPO DE PACIENTES</t>
  </si>
  <si>
    <t>Hospitalización Domiciliaria</t>
  </si>
  <si>
    <t>TOTAL DE PACIENTES CON INDICACIÓN DE HOSPITALIZACIÓN</t>
  </si>
  <si>
    <t xml:space="preserve">PACIENTES QUE INGRESAN A CAMA HOSPITALARIA SEGÚN TIEMPO DE DEMORA AL INGRESO                               </t>
  </si>
  <si>
    <t>MENOS DE 12 HORAS</t>
  </si>
  <si>
    <t>12-24 HORAS</t>
  </si>
  <si>
    <t>MAYOR A 24 HORAS</t>
  </si>
  <si>
    <t xml:space="preserve">PACIENTES QUE RECHAZAN HOSPITALIZACIÓN </t>
  </si>
  <si>
    <t>PACIENTES DERIVADOS  A OTRO ESTABLECIMIENTO</t>
  </si>
  <si>
    <t>PACIENTES QUE PERMANECEN EN UEH</t>
  </si>
  <si>
    <t>PACIENTES QUE INGRESAN DIRECTAMENTE A PROCESO QUIRÚRGICO</t>
  </si>
  <si>
    <t>SECCIÓN E: PACIENTES CON INDICACIÓN DE OBSERVACIÓN EN SAR</t>
  </si>
  <si>
    <t>PACIENTES CON INDICACIÓN DE OBSERVACIÓN</t>
  </si>
  <si>
    <t xml:space="preserve">PACIENTES QUE PERMANECEN EN OBSERVACIÓN     </t>
  </si>
  <si>
    <t>MENOS DE 2 HORAS</t>
  </si>
  <si>
    <t>2 A 6 HORAS</t>
  </si>
  <si>
    <t>MAYOR A 6 HORAS</t>
  </si>
  <si>
    <t xml:space="preserve">SECCIÓN F: PACIENTES FALLECIDOS EN UEH (Establecimientos Alta, Mediana o Baja Complejidad, SAR, SAPU y SUR) </t>
  </si>
  <si>
    <t>PACIENTES FALLECIDOS EN ESPERA DE ATENCIÓN MÉDICA</t>
  </si>
  <si>
    <t>PACIENTES FALLECIDOS EN PROCESO DE ATENCIÓN</t>
  </si>
  <si>
    <t xml:space="preserve">PACIENTES FALLECIDOS EN ESPERA DE CAMA HOSPITALARIA </t>
  </si>
  <si>
    <t>SECCIÓN G: ATENCIONES MÉDICAS ASOCIADAS A  VIOLENCIA</t>
  </si>
  <si>
    <t>CONCEPTO</t>
  </si>
  <si>
    <t>0 - 9</t>
  </si>
  <si>
    <t>10-17</t>
  </si>
  <si>
    <t>18 - 24</t>
  </si>
  <si>
    <t>25-34</t>
  </si>
  <si>
    <t>35-44</t>
  </si>
  <si>
    <t>45-54</t>
  </si>
  <si>
    <t>55-64</t>
  </si>
  <si>
    <t>65 -74</t>
  </si>
  <si>
    <t>75 años y más</t>
  </si>
  <si>
    <t>Embarazadas</t>
  </si>
  <si>
    <t>AGRESOR /A</t>
  </si>
  <si>
    <t>Total</t>
  </si>
  <si>
    <t>LESIONES DE LA VÍCTIMA</t>
  </si>
  <si>
    <t>Sin lesiones constatables</t>
  </si>
  <si>
    <t>Pareja/ Ex pareja</t>
  </si>
  <si>
    <t>Familiar</t>
  </si>
  <si>
    <t>Conocido/a</t>
  </si>
  <si>
    <t>Desconocido/a</t>
  </si>
  <si>
    <t>Hombre</t>
  </si>
  <si>
    <t>Mujer</t>
  </si>
  <si>
    <t>Trau-
matológicas</t>
  </si>
  <si>
    <t>Odonto-
lógicas</t>
  </si>
  <si>
    <t>Contusio-nales</t>
  </si>
  <si>
    <t>Por Arma</t>
  </si>
  <si>
    <t>VIOLENCIA INTRAFAMILIAR</t>
  </si>
  <si>
    <t xml:space="preserve">OTRAS VIOLENCIAS </t>
  </si>
  <si>
    <t xml:space="preserve">SECCIÓN H: ATENCIONES  POR ANTICONCEPCIÓN DE EMERGENCIA </t>
  </si>
  <si>
    <t>25 - 34</t>
  </si>
  <si>
    <t>35 - 44</t>
  </si>
  <si>
    <t>45 - 54</t>
  </si>
  <si>
    <t xml:space="preserve">ATENCIÓN POR ANTICONCEPCIÓN DE EMERGENCIA </t>
  </si>
  <si>
    <t>CON ENTREGA DE ANTICONCEPTIVO</t>
  </si>
  <si>
    <t>SIN ENTREGA DE ANTICONCEPTIVO</t>
  </si>
  <si>
    <t>SECCIÓN I: MOTIVOS DE ATENCIÓN POR EMERGENCIA OBSTÉTRICA AL SERVICIO DE  URGENCIA  (Establecimientos Alta y Mediana Complejidad).</t>
  </si>
  <si>
    <t>PATOLOGÍA</t>
  </si>
  <si>
    <t>CANTIDAD</t>
  </si>
  <si>
    <t>PREECLAMPSIA SEVERA</t>
  </si>
  <si>
    <t>ECLAMPSIA</t>
  </si>
  <si>
    <t>SÍNDROME HIPERTENSIVO DEL EMBARAZO (SHE)</t>
  </si>
  <si>
    <t>RETARDO CRECIMIENTO INTRAUTERINO (RCIU)</t>
  </si>
  <si>
    <t>HELLP</t>
  </si>
  <si>
    <t>PARTO PREMATURO</t>
  </si>
  <si>
    <t>HEMORRAGIA I TRIMESTRE</t>
  </si>
  <si>
    <t>HEMORRAGIA II TRIMESTRE</t>
  </si>
  <si>
    <t>HEMORRAGIA III TRIMESTRE</t>
  </si>
  <si>
    <t>ROTURA PREMATURA DE MEMBRANA</t>
  </si>
  <si>
    <t>OTRAS PATOLOGÍAS</t>
  </si>
  <si>
    <t>TRABAJO DE PARTO SIN PATOLOGÍA</t>
  </si>
  <si>
    <t>SECCIÓN J: LLAMADOS DE URGENCIA A CENTRO REGULADOR</t>
  </si>
  <si>
    <t>TIPO DE ACCIÓN</t>
  </si>
  <si>
    <t>TOTAL DE LLAMADAS</t>
  </si>
  <si>
    <t>LLAMADAS VALIDAS</t>
  </si>
  <si>
    <t>CENTRO REGULADOR</t>
  </si>
  <si>
    <t>Nº LLAMADOS DE URGENCIA</t>
  </si>
  <si>
    <t>SECCIÓN K: INTERVENCIONES PRE HOSPITALARIAS (SAMU)</t>
  </si>
  <si>
    <t>N° INTERVENCIONES</t>
  </si>
  <si>
    <t>TIEMPO DE LLEGADA INTERVENCIONES CRITICAS</t>
  </si>
  <si>
    <t>TIEMPO DE LLEGADA INTERVENCIONES NO CRITICAS</t>
  </si>
  <si>
    <t>Criticas</t>
  </si>
  <si>
    <t>No Criticas</t>
  </si>
  <si>
    <t>0-20 Min</t>
  </si>
  <si>
    <t>20-40 Min</t>
  </si>
  <si>
    <t>Mas de 40 Min</t>
  </si>
  <si>
    <t>INTERVENCIONES CLÍNICAS PRE HOSPITALARIAS</t>
  </si>
  <si>
    <t>INTERVENCIÓN DE MÓVIL BÁSICO</t>
  </si>
  <si>
    <t>INTERVENCIÓN DE MÓVIL AVANZADO</t>
  </si>
  <si>
    <t>SECCIÓN L: TRASLADOS PRIMARIOS A UNIDADES DE URGENCIA (Desde el lugar del evento a unidad de Emergencia)</t>
  </si>
  <si>
    <t>TIPO</t>
  </si>
  <si>
    <t>BENEFICIARIOS</t>
  </si>
  <si>
    <t>POR COMPRA 
DE SERVICIO</t>
  </si>
  <si>
    <t>SAMU</t>
  </si>
  <si>
    <t>BÁSICO</t>
  </si>
  <si>
    <t>AVANZADO</t>
  </si>
  <si>
    <t>ENRUTADO</t>
  </si>
  <si>
    <t>NO SAMU</t>
  </si>
  <si>
    <t>TERRESTRE</t>
  </si>
  <si>
    <t>MARÍTIMO</t>
  </si>
  <si>
    <t>AÉREO</t>
  </si>
  <si>
    <t>SECCIÓN M: TRASLADO SECUNDARIO (Desde un Establecimiento a Otro)</t>
  </si>
  <si>
    <t>TOTAL DE TRASLADOS</t>
  </si>
  <si>
    <t>COMPRA DE SERVICIO</t>
  </si>
  <si>
    <t>Ambos</t>
  </si>
  <si>
    <t>CRÍTICO</t>
  </si>
  <si>
    <t>NO CRÍTICO</t>
  </si>
  <si>
    <t>SECCIÓN N: CLASIFICACIÓN DE LAS INTERVENCIONES POR GRANDES GRUPOS DE DIAGNÓSTICOS (SAMU)</t>
  </si>
  <si>
    <t>CAUSAS DE LA INTERVENCIÓN</t>
  </si>
  <si>
    <t>TOTALES</t>
  </si>
  <si>
    <t>SÍNDROME CORONARIO AGUDO</t>
  </si>
  <si>
    <t>PARO CARDIORESPIRATORIO</t>
  </si>
  <si>
    <t>POLITRAUMATISMO</t>
  </si>
  <si>
    <t xml:space="preserve">SECCIÓN O: ATENCIONES  EN URGENCIA POR VIOLENCIA SEXUAL  </t>
  </si>
  <si>
    <t xml:space="preserve">GRUPOS DE EDAD (en años)  Y CONDICIÓN
</t>
  </si>
  <si>
    <t>Gestantes</t>
  </si>
  <si>
    <t>Con entrega de anticoncepción de emergencia</t>
  </si>
  <si>
    <t>Sin entrega de anticoncepción de emergencia</t>
  </si>
  <si>
    <t xml:space="preserve">Con profilaxis VIH </t>
  </si>
  <si>
    <t>Con profilaxis ITS</t>
  </si>
  <si>
    <t>Con profilaxis Hepatitis B</t>
  </si>
  <si>
    <t>VICTIMARIO/A</t>
  </si>
  <si>
    <t>15 - 17</t>
  </si>
  <si>
    <t>25 - 44</t>
  </si>
  <si>
    <t>45-64</t>
  </si>
  <si>
    <t>65 años y más</t>
  </si>
  <si>
    <t>VIOLENCIA SEXUAL</t>
  </si>
  <si>
    <t>72 horas o menos</t>
  </si>
  <si>
    <t>después de 72 horas</t>
  </si>
  <si>
    <t xml:space="preserve">SECCIÓN P: ATENCIONES MÉDICAS POR VIOLENCIA SEXUAL CON REALIZACIÓN O INDICACIÓN DE PERITAJE </t>
  </si>
  <si>
    <t>DE LLAMADA</t>
  </si>
  <si>
    <t>ATENCIÓN POR  MÉDICO PERITO</t>
  </si>
  <si>
    <t>ATENCIÓN OTROS MÉDICOS</t>
  </si>
  <si>
    <t>SECCIÓN Q: ATENCIONES DE URGENCIA ASOCIADAS A LESIONES AUTOINFLIGIDAS</t>
  </si>
  <si>
    <t>10 - 19</t>
  </si>
  <si>
    <t>25-44</t>
  </si>
  <si>
    <t>65-74</t>
  </si>
  <si>
    <t>75-84</t>
  </si>
  <si>
    <t>85 y más</t>
  </si>
  <si>
    <t xml:space="preserve">Nº DE ATENCIONES </t>
  </si>
  <si>
    <t>SECCIÓN R: ATENCIONES POR MORDEDURA EN SERVICIO DE  URGENCIA DE LA RED</t>
  </si>
  <si>
    <t>IDENTIFICACIÓN DEL ANIMAL MORDEDOR</t>
  </si>
  <si>
    <t>TIPO DE MORDEDURA</t>
  </si>
  <si>
    <t xml:space="preserve">INDICACIÓN  DE VACUNA  </t>
  </si>
  <si>
    <t>Mayor 15 años</t>
  </si>
  <si>
    <t>Única</t>
  </si>
  <si>
    <t>Múltiple</t>
  </si>
  <si>
    <t>PERRO</t>
  </si>
  <si>
    <t>GATO</t>
  </si>
  <si>
    <t xml:space="preserve">ANIMAL SILVESTRE </t>
  </si>
  <si>
    <t>EXPOSICIÓN A MURCIÉLAGO</t>
  </si>
  <si>
    <t>ROEDOR O ANIMAL DE ABASTO</t>
  </si>
  <si>
    <t xml:space="preserve">* El número total de origen de la procedencia NO DEBE ser mayor que el total.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</si>
</sst>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8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2"/>
      <name val="Verdana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6"/>
      </patternFill>
    </fill>
    <fill>
      <patternFill patternType="solid">
        <fgColor rgb="FFCCFFCC"/>
        <bgColor indexed="64"/>
      </patternFill>
    </fill>
  </fills>
  <borders count="6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auto="1"/>
      </bottom>
      <diagonal/>
    </border>
    <border>
      <left style="thin">
        <color indexed="9"/>
      </left>
      <right/>
      <top/>
      <bottom style="thin">
        <color auto="1"/>
      </bottom>
      <diagonal/>
    </border>
    <border>
      <left/>
      <right style="thin">
        <color indexed="9"/>
      </right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22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auto="1"/>
      </top>
      <bottom style="thin">
        <color indexed="22"/>
      </bottom>
      <diagonal/>
    </border>
    <border>
      <left style="thin">
        <color indexed="22"/>
      </left>
      <right/>
      <top style="thin">
        <color auto="1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auto="1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auto="1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auto="1"/>
      </bottom>
      <diagonal/>
    </border>
    <border>
      <left/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/>
      <top style="thin">
        <color indexed="22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double">
        <color auto="1"/>
      </left>
      <right style="thin">
        <color auto="1"/>
      </right>
      <top style="hair">
        <color auto="1"/>
      </top>
      <bottom/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22"/>
      </right>
      <top style="thin">
        <color auto="1"/>
      </top>
      <bottom style="thin">
        <color indexed="22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22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22"/>
      </bottom>
      <diagonal/>
    </border>
    <border>
      <left/>
      <right style="thin">
        <color indexed="22"/>
      </right>
      <top style="thin">
        <color auto="1"/>
      </top>
      <bottom style="thin">
        <color indexed="22"/>
      </bottom>
      <diagonal/>
    </border>
    <border>
      <left style="thin">
        <color indexed="22"/>
      </left>
      <right/>
      <top style="thin">
        <color auto="1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auto="1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auto="1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auto="1"/>
      </bottom>
      <diagonal/>
    </border>
    <border>
      <left/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/>
      <top style="thin">
        <color indexed="22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22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22"/>
      </bottom>
      <diagonal/>
    </border>
    <border>
      <left/>
      <right style="thin">
        <color indexed="22"/>
      </right>
      <top style="thin">
        <color auto="1"/>
      </top>
      <bottom style="thin">
        <color indexed="22"/>
      </bottom>
      <diagonal/>
    </border>
    <border>
      <left style="thin">
        <color indexed="22"/>
      </left>
      <right/>
      <top style="thin">
        <color auto="1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auto="1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auto="1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auto="1"/>
      </bottom>
      <diagonal/>
    </border>
    <border>
      <left/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/>
      <top style="thin">
        <color indexed="22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auto="1"/>
      </bottom>
      <diagonal/>
    </border>
    <border>
      <left/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/>
      <top style="thin">
        <color indexed="22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22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22"/>
      </bottom>
      <diagonal/>
    </border>
    <border>
      <left/>
      <right style="thin">
        <color indexed="22"/>
      </right>
      <top style="thin">
        <color auto="1"/>
      </top>
      <bottom style="thin">
        <color indexed="22"/>
      </bottom>
      <diagonal/>
    </border>
    <border>
      <left style="thin">
        <color indexed="22"/>
      </left>
      <right/>
      <top style="thin">
        <color auto="1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auto="1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auto="1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auto="1"/>
      </bottom>
      <diagonal/>
    </border>
    <border>
      <left/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/>
      <top style="thin">
        <color indexed="22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22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22"/>
      </bottom>
      <diagonal/>
    </border>
    <border>
      <left/>
      <right style="thin">
        <color indexed="22"/>
      </right>
      <top style="thin">
        <color auto="1"/>
      </top>
      <bottom style="thin">
        <color indexed="22"/>
      </bottom>
      <diagonal/>
    </border>
    <border>
      <left style="thin">
        <color indexed="22"/>
      </left>
      <right/>
      <top style="thin">
        <color auto="1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auto="1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auto="1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auto="1"/>
      </bottom>
      <diagonal/>
    </border>
    <border>
      <left/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/>
      <top style="thin">
        <color indexed="22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22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22"/>
      </bottom>
      <diagonal/>
    </border>
    <border>
      <left/>
      <right style="thin">
        <color indexed="22"/>
      </right>
      <top style="thin">
        <color auto="1"/>
      </top>
      <bottom style="thin">
        <color indexed="22"/>
      </bottom>
      <diagonal/>
    </border>
    <border>
      <left style="thin">
        <color indexed="22"/>
      </left>
      <right/>
      <top style="thin">
        <color auto="1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auto="1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auto="1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auto="1"/>
      </bottom>
      <diagonal/>
    </border>
    <border>
      <left/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/>
      <top style="thin">
        <color indexed="22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22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22"/>
      </bottom>
      <diagonal/>
    </border>
    <border>
      <left/>
      <right style="thin">
        <color indexed="22"/>
      </right>
      <top style="thin">
        <color auto="1"/>
      </top>
      <bottom style="thin">
        <color indexed="22"/>
      </bottom>
      <diagonal/>
    </border>
    <border>
      <left style="thin">
        <color indexed="22"/>
      </left>
      <right/>
      <top style="thin">
        <color auto="1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auto="1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auto="1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auto="1"/>
      </bottom>
      <diagonal/>
    </border>
    <border>
      <left/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/>
      <top style="thin">
        <color indexed="22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22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22"/>
      </bottom>
      <diagonal/>
    </border>
    <border>
      <left/>
      <right style="thin">
        <color indexed="22"/>
      </right>
      <top style="thin">
        <color auto="1"/>
      </top>
      <bottom style="thin">
        <color indexed="22"/>
      </bottom>
      <diagonal/>
    </border>
    <border>
      <left style="thin">
        <color indexed="22"/>
      </left>
      <right/>
      <top style="thin">
        <color auto="1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auto="1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auto="1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auto="1"/>
      </bottom>
      <diagonal/>
    </border>
    <border>
      <left/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/>
      <top style="thin">
        <color indexed="22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22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22"/>
      </bottom>
      <diagonal/>
    </border>
    <border>
      <left/>
      <right style="thin">
        <color indexed="22"/>
      </right>
      <top style="thin">
        <color auto="1"/>
      </top>
      <bottom style="thin">
        <color indexed="22"/>
      </bottom>
      <diagonal/>
    </border>
    <border>
      <left style="thin">
        <color indexed="22"/>
      </left>
      <right/>
      <top style="thin">
        <color auto="1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auto="1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auto="1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auto="1"/>
      </bottom>
      <diagonal/>
    </border>
    <border>
      <left/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/>
      <top style="thin">
        <color indexed="22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22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22"/>
      </bottom>
      <diagonal/>
    </border>
    <border>
      <left/>
      <right style="thin">
        <color indexed="22"/>
      </right>
      <top style="thin">
        <color auto="1"/>
      </top>
      <bottom style="thin">
        <color indexed="22"/>
      </bottom>
      <diagonal/>
    </border>
    <border>
      <left style="thin">
        <color indexed="22"/>
      </left>
      <right/>
      <top style="thin">
        <color auto="1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auto="1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auto="1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auto="1"/>
      </bottom>
      <diagonal/>
    </border>
    <border>
      <left/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/>
      <top style="thin">
        <color indexed="22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22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22"/>
      </bottom>
      <diagonal/>
    </border>
    <border>
      <left/>
      <right style="thin">
        <color indexed="22"/>
      </right>
      <top style="thin">
        <color auto="1"/>
      </top>
      <bottom style="thin">
        <color indexed="22"/>
      </bottom>
      <diagonal/>
    </border>
    <border>
      <left style="thin">
        <color indexed="22"/>
      </left>
      <right/>
      <top style="thin">
        <color auto="1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auto="1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auto="1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auto="1"/>
      </bottom>
      <diagonal/>
    </border>
    <border>
      <left/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/>
      <top style="thin">
        <color indexed="22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22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22"/>
      </bottom>
      <diagonal/>
    </border>
    <border>
      <left/>
      <right style="thin">
        <color indexed="22"/>
      </right>
      <top style="thin">
        <color auto="1"/>
      </top>
      <bottom style="thin">
        <color indexed="22"/>
      </bottom>
      <diagonal/>
    </border>
    <border>
      <left style="thin">
        <color indexed="22"/>
      </left>
      <right/>
      <top style="thin">
        <color auto="1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auto="1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auto="1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auto="1"/>
      </bottom>
      <diagonal/>
    </border>
    <border>
      <left/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/>
      <top style="thin">
        <color indexed="22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9" borderId="115" applyNumberFormat="0" applyFont="0" applyAlignment="0" applyProtection="0"/>
  </cellStyleXfs>
  <cellXfs count="2113">
    <xf numFmtId="0" fontId="0" fillId="0" borderId="0" xfId="0"/>
    <xf numFmtId="1" fontId="1" fillId="2" borderId="0" xfId="0" applyNumberFormat="1" applyFont="1" applyFill="1"/>
    <xf numFmtId="1" fontId="2" fillId="2" borderId="0" xfId="0" applyNumberFormat="1" applyFont="1" applyFill="1"/>
    <xf numFmtId="1" fontId="2" fillId="2" borderId="0" xfId="0" applyNumberFormat="1" applyFont="1" applyFill="1" applyProtection="1">
      <protection locked="0"/>
    </xf>
    <xf numFmtId="1" fontId="2" fillId="3" borderId="0" xfId="0" applyNumberFormat="1" applyFont="1" applyFill="1" applyProtection="1">
      <protection locked="0"/>
    </xf>
    <xf numFmtId="1" fontId="2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>
      <alignment horizontal="center" vertical="center"/>
    </xf>
    <xf numFmtId="1" fontId="4" fillId="2" borderId="0" xfId="0" applyNumberFormat="1" applyFont="1" applyFill="1" applyAlignment="1">
      <alignment horizontal="left"/>
    </xf>
    <xf numFmtId="1" fontId="4" fillId="2" borderId="0" xfId="0" applyNumberFormat="1" applyFont="1" applyFill="1"/>
    <xf numFmtId="1" fontId="3" fillId="2" borderId="0" xfId="0" applyNumberFormat="1" applyFont="1" applyFill="1"/>
    <xf numFmtId="1" fontId="5" fillId="2" borderId="1" xfId="0" applyNumberFormat="1" applyFont="1" applyFill="1" applyBorder="1"/>
    <xf numFmtId="1" fontId="6" fillId="2" borderId="0" xfId="0" applyNumberFormat="1" applyFont="1" applyFill="1"/>
    <xf numFmtId="1" fontId="2" fillId="4" borderId="0" xfId="0" applyNumberFormat="1" applyFont="1" applyFill="1"/>
    <xf numFmtId="1" fontId="2" fillId="5" borderId="0" xfId="0" applyNumberFormat="1" applyFont="1" applyFill="1" applyProtection="1">
      <protection locked="0"/>
    </xf>
    <xf numFmtId="1" fontId="4" fillId="0" borderId="1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left" vertical="center"/>
    </xf>
    <xf numFmtId="1" fontId="4" fillId="0" borderId="22" xfId="0" applyNumberFormat="1" applyFont="1" applyBorder="1" applyAlignment="1">
      <alignment horizontal="right"/>
    </xf>
    <xf numFmtId="1" fontId="4" fillId="0" borderId="23" xfId="0" applyNumberFormat="1" applyFont="1" applyBorder="1" applyAlignment="1">
      <alignment horizontal="right"/>
    </xf>
    <xf numFmtId="1" fontId="4" fillId="0" borderId="24" xfId="0" applyNumberFormat="1" applyFont="1" applyBorder="1" applyAlignment="1">
      <alignment horizontal="right"/>
    </xf>
    <xf numFmtId="1" fontId="4" fillId="6" borderId="22" xfId="0" applyNumberFormat="1" applyFont="1" applyFill="1" applyBorder="1" applyProtection="1">
      <protection locked="0"/>
    </xf>
    <xf numFmtId="1" fontId="4" fillId="6" borderId="25" xfId="0" applyNumberFormat="1" applyFont="1" applyFill="1" applyBorder="1" applyProtection="1">
      <protection locked="0"/>
    </xf>
    <xf numFmtId="1" fontId="4" fillId="6" borderId="21" xfId="0" applyNumberFormat="1" applyFont="1" applyFill="1" applyBorder="1" applyProtection="1">
      <protection locked="0"/>
    </xf>
    <xf numFmtId="1" fontId="4" fillId="4" borderId="0" xfId="0" applyNumberFormat="1" applyFont="1" applyFill="1" applyBorder="1" applyAlignment="1" applyProtection="1">
      <alignment vertical="center"/>
      <protection locked="0"/>
    </xf>
    <xf numFmtId="1" fontId="4" fillId="4" borderId="0" xfId="0" applyNumberFormat="1" applyFont="1" applyFill="1" applyAlignment="1">
      <alignment vertical="top" wrapText="1"/>
    </xf>
    <xf numFmtId="1" fontId="4" fillId="0" borderId="26" xfId="0" applyNumberFormat="1" applyFont="1" applyBorder="1" applyAlignment="1">
      <alignment horizontal="left" vertical="center" wrapText="1"/>
    </xf>
    <xf numFmtId="1" fontId="4" fillId="0" borderId="27" xfId="0" applyNumberFormat="1" applyFont="1" applyBorder="1" applyAlignment="1">
      <alignment horizontal="right" wrapText="1"/>
    </xf>
    <xf numFmtId="1" fontId="4" fillId="0" borderId="28" xfId="0" applyNumberFormat="1" applyFont="1" applyBorder="1" applyAlignment="1">
      <alignment horizontal="right" wrapText="1"/>
    </xf>
    <xf numFmtId="1" fontId="4" fillId="0" borderId="0" xfId="0" applyNumberFormat="1" applyFont="1" applyBorder="1" applyAlignment="1">
      <alignment horizontal="right"/>
    </xf>
    <xf numFmtId="1" fontId="4" fillId="6" borderId="29" xfId="0" applyNumberFormat="1" applyFont="1" applyFill="1" applyBorder="1" applyProtection="1">
      <protection locked="0"/>
    </xf>
    <xf numFmtId="1" fontId="4" fillId="6" borderId="30" xfId="0" applyNumberFormat="1" applyFont="1" applyFill="1" applyBorder="1" applyProtection="1">
      <protection locked="0"/>
    </xf>
    <xf numFmtId="1" fontId="4" fillId="6" borderId="26" xfId="0" applyNumberFormat="1" applyFont="1" applyFill="1" applyBorder="1" applyProtection="1">
      <protection locked="0"/>
    </xf>
    <xf numFmtId="1" fontId="4" fillId="6" borderId="31" xfId="0" applyNumberFormat="1" applyFont="1" applyFill="1" applyBorder="1" applyProtection="1">
      <protection locked="0"/>
    </xf>
    <xf numFmtId="1" fontId="4" fillId="0" borderId="26" xfId="0" applyNumberFormat="1" applyFont="1" applyBorder="1" applyAlignment="1">
      <alignment horizontal="left" vertical="center"/>
    </xf>
    <xf numFmtId="1" fontId="4" fillId="0" borderId="29" xfId="0" applyNumberFormat="1" applyFont="1" applyBorder="1" applyAlignment="1">
      <alignment horizontal="right"/>
    </xf>
    <xf numFmtId="1" fontId="4" fillId="0" borderId="31" xfId="0" applyNumberFormat="1" applyFont="1" applyBorder="1" applyAlignment="1">
      <alignment horizontal="right"/>
    </xf>
    <xf numFmtId="1" fontId="4" fillId="0" borderId="32" xfId="0" applyNumberFormat="1" applyFont="1" applyBorder="1" applyAlignment="1">
      <alignment horizontal="right"/>
    </xf>
    <xf numFmtId="1" fontId="4" fillId="7" borderId="29" xfId="0" applyNumberFormat="1" applyFont="1" applyFill="1" applyBorder="1"/>
    <xf numFmtId="1" fontId="4" fillId="7" borderId="31" xfId="0" applyNumberFormat="1" applyFont="1" applyFill="1" applyBorder="1"/>
    <xf numFmtId="1" fontId="4" fillId="7" borderId="30" xfId="0" applyNumberFormat="1" applyFont="1" applyFill="1" applyBorder="1"/>
    <xf numFmtId="1" fontId="4" fillId="7" borderId="26" xfId="0" applyNumberFormat="1" applyFont="1" applyFill="1" applyBorder="1"/>
    <xf numFmtId="1" fontId="4" fillId="0" borderId="33" xfId="0" applyNumberFormat="1" applyFont="1" applyBorder="1" applyAlignment="1">
      <alignment horizontal="left" vertical="center"/>
    </xf>
    <xf numFmtId="1" fontId="4" fillId="0" borderId="34" xfId="0" applyNumberFormat="1" applyFont="1" applyBorder="1" applyAlignment="1">
      <alignment horizontal="right"/>
    </xf>
    <xf numFmtId="1" fontId="4" fillId="0" borderId="35" xfId="0" applyNumberFormat="1" applyFont="1" applyBorder="1" applyAlignment="1">
      <alignment horizontal="right"/>
    </xf>
    <xf numFmtId="1" fontId="4" fillId="0" borderId="36" xfId="0" applyNumberFormat="1" applyFont="1" applyBorder="1" applyAlignment="1">
      <alignment horizontal="right"/>
    </xf>
    <xf numFmtId="1" fontId="4" fillId="6" borderId="34" xfId="0" applyNumberFormat="1" applyFont="1" applyFill="1" applyBorder="1" applyProtection="1">
      <protection locked="0"/>
    </xf>
    <xf numFmtId="1" fontId="4" fillId="6" borderId="37" xfId="0" applyNumberFormat="1" applyFont="1" applyFill="1" applyBorder="1" applyProtection="1">
      <protection locked="0"/>
    </xf>
    <xf numFmtId="1" fontId="4" fillId="6" borderId="38" xfId="0" applyNumberFormat="1" applyFont="1" applyFill="1" applyBorder="1" applyProtection="1">
      <protection locked="0"/>
    </xf>
    <xf numFmtId="1" fontId="4" fillId="7" borderId="34" xfId="0" applyNumberFormat="1" applyFont="1" applyFill="1" applyBorder="1"/>
    <xf numFmtId="1" fontId="4" fillId="7" borderId="35" xfId="0" applyNumberFormat="1" applyFont="1" applyFill="1" applyBorder="1"/>
    <xf numFmtId="1" fontId="4" fillId="7" borderId="37" xfId="0" applyNumberFormat="1" applyFont="1" applyFill="1" applyBorder="1"/>
    <xf numFmtId="1" fontId="4" fillId="7" borderId="38" xfId="0" applyNumberFormat="1" applyFont="1" applyFill="1" applyBorder="1"/>
    <xf numFmtId="1" fontId="5" fillId="4" borderId="0" xfId="0" applyNumberFormat="1" applyFont="1" applyFill="1"/>
    <xf numFmtId="1" fontId="4" fillId="0" borderId="39" xfId="0" applyNumberFormat="1" applyFont="1" applyBorder="1" applyAlignment="1">
      <alignment horizontal="center" vertical="center"/>
    </xf>
    <xf numFmtId="1" fontId="4" fillId="0" borderId="40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39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left" vertical="center" wrapText="1"/>
    </xf>
    <xf numFmtId="1" fontId="4" fillId="0" borderId="29" xfId="0" applyNumberFormat="1" applyFont="1" applyBorder="1" applyAlignment="1">
      <alignment horizontal="right" wrapText="1"/>
    </xf>
    <xf numFmtId="1" fontId="4" fillId="0" borderId="31" xfId="0" applyNumberFormat="1" applyFont="1" applyBorder="1" applyAlignment="1">
      <alignment horizontal="right" wrapText="1"/>
    </xf>
    <xf numFmtId="1" fontId="4" fillId="0" borderId="41" xfId="0" applyNumberFormat="1" applyFont="1" applyBorder="1" applyAlignment="1">
      <alignment horizontal="right"/>
    </xf>
    <xf numFmtId="1" fontId="4" fillId="6" borderId="42" xfId="0" applyNumberFormat="1" applyFont="1" applyFill="1" applyBorder="1" applyProtection="1">
      <protection locked="0"/>
    </xf>
    <xf numFmtId="1" fontId="4" fillId="6" borderId="41" xfId="0" applyNumberFormat="1" applyFont="1" applyFill="1" applyBorder="1" applyProtection="1">
      <protection locked="0"/>
    </xf>
    <xf numFmtId="1" fontId="4" fillId="6" borderId="43" xfId="0" applyNumberFormat="1" applyFont="1" applyFill="1" applyBorder="1" applyProtection="1">
      <protection locked="0"/>
    </xf>
    <xf numFmtId="1" fontId="4" fillId="6" borderId="44" xfId="0" applyNumberFormat="1" applyFont="1" applyFill="1" applyBorder="1" applyProtection="1">
      <protection locked="0"/>
    </xf>
    <xf numFmtId="1" fontId="4" fillId="6" borderId="45" xfId="0" applyNumberFormat="1" applyFont="1" applyFill="1" applyBorder="1" applyProtection="1">
      <protection locked="0"/>
    </xf>
    <xf numFmtId="1" fontId="4" fillId="4" borderId="46" xfId="0" applyNumberFormat="1" applyFont="1" applyFill="1" applyBorder="1" applyAlignment="1" applyProtection="1">
      <alignment vertical="center"/>
      <protection locked="0"/>
    </xf>
    <xf numFmtId="1" fontId="4" fillId="0" borderId="9" xfId="0" applyNumberFormat="1" applyFont="1" applyBorder="1" applyAlignment="1">
      <alignment horizontal="left" vertical="center" wrapText="1"/>
    </xf>
    <xf numFmtId="1" fontId="4" fillId="0" borderId="47" xfId="0" applyNumberFormat="1" applyFont="1" applyBorder="1" applyAlignment="1">
      <alignment horizontal="right"/>
    </xf>
    <xf numFmtId="1" fontId="4" fillId="6" borderId="47" xfId="0" applyNumberFormat="1" applyFont="1" applyFill="1" applyBorder="1" applyProtection="1">
      <protection locked="0"/>
    </xf>
    <xf numFmtId="1" fontId="4" fillId="6" borderId="48" xfId="0" applyNumberFormat="1" applyFont="1" applyFill="1" applyBorder="1" applyProtection="1">
      <protection locked="0"/>
    </xf>
    <xf numFmtId="1" fontId="4" fillId="0" borderId="15" xfId="0" applyNumberFormat="1" applyFont="1" applyBorder="1" applyAlignment="1">
      <alignment horizontal="left" vertical="center" wrapText="1"/>
    </xf>
    <xf numFmtId="1" fontId="4" fillId="0" borderId="34" xfId="0" applyNumberFormat="1" applyFont="1" applyBorder="1" applyAlignment="1">
      <alignment horizontal="right" wrapText="1"/>
    </xf>
    <xf numFmtId="1" fontId="4" fillId="0" borderId="35" xfId="0" applyNumberFormat="1" applyFont="1" applyBorder="1" applyAlignment="1">
      <alignment horizontal="right" wrapText="1"/>
    </xf>
    <xf numFmtId="1" fontId="4" fillId="6" borderId="36" xfId="0" applyNumberFormat="1" applyFont="1" applyFill="1" applyBorder="1" applyProtection="1">
      <protection locked="0"/>
    </xf>
    <xf numFmtId="1" fontId="4" fillId="6" borderId="49" xfId="0" applyNumberFormat="1" applyFont="1" applyFill="1" applyBorder="1" applyProtection="1">
      <protection locked="0"/>
    </xf>
    <xf numFmtId="1" fontId="5" fillId="0" borderId="0" xfId="0" applyNumberFormat="1" applyFont="1"/>
    <xf numFmtId="1" fontId="5" fillId="2" borderId="0" xfId="0" applyNumberFormat="1" applyFont="1" applyFill="1"/>
    <xf numFmtId="1" fontId="4" fillId="0" borderId="0" xfId="0" applyNumberFormat="1" applyFont="1"/>
    <xf numFmtId="1" fontId="4" fillId="0" borderId="1" xfId="0" applyNumberFormat="1" applyFont="1" applyBorder="1"/>
    <xf numFmtId="1" fontId="4" fillId="4" borderId="0" xfId="0" applyNumberFormat="1" applyFont="1" applyFill="1"/>
    <xf numFmtId="1" fontId="4" fillId="0" borderId="3" xfId="0" applyNumberFormat="1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left" vertical="center" wrapText="1"/>
    </xf>
    <xf numFmtId="1" fontId="4" fillId="0" borderId="22" xfId="0" applyNumberFormat="1" applyFont="1" applyBorder="1" applyAlignment="1">
      <alignment horizontal="right" wrapText="1"/>
    </xf>
    <xf numFmtId="1" fontId="4" fillId="0" borderId="23" xfId="0" applyNumberFormat="1" applyFont="1" applyBorder="1" applyAlignment="1">
      <alignment horizontal="right" wrapText="1"/>
    </xf>
    <xf numFmtId="1" fontId="4" fillId="0" borderId="50" xfId="0" applyNumberFormat="1" applyFont="1" applyBorder="1" applyAlignment="1">
      <alignment horizontal="right"/>
    </xf>
    <xf numFmtId="1" fontId="4" fillId="6" borderId="50" xfId="0" applyNumberFormat="1" applyFont="1" applyFill="1" applyBorder="1" applyProtection="1">
      <protection locked="0"/>
    </xf>
    <xf numFmtId="1" fontId="4" fillId="6" borderId="51" xfId="0" applyNumberFormat="1" applyFont="1" applyFill="1" applyBorder="1" applyProtection="1">
      <protection locked="0"/>
    </xf>
    <xf numFmtId="1" fontId="4" fillId="0" borderId="38" xfId="0" applyNumberFormat="1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2" fillId="4" borderId="0" xfId="0" applyNumberFormat="1" applyFont="1" applyFill="1" applyProtection="1">
      <protection locked="0"/>
    </xf>
    <xf numFmtId="1" fontId="5" fillId="0" borderId="4" xfId="0" applyNumberFormat="1" applyFont="1" applyBorder="1"/>
    <xf numFmtId="1" fontId="4" fillId="2" borderId="0" xfId="0" applyNumberFormat="1" applyFont="1" applyFill="1" applyAlignment="1">
      <alignment vertical="center"/>
    </xf>
    <xf numFmtId="1" fontId="4" fillId="3" borderId="0" xfId="0" applyNumberFormat="1" applyFont="1" applyFill="1" applyProtection="1">
      <protection locked="0"/>
    </xf>
    <xf numFmtId="1" fontId="4" fillId="5" borderId="0" xfId="0" applyNumberFormat="1" applyFont="1" applyFill="1" applyProtection="1">
      <protection locked="0"/>
    </xf>
    <xf numFmtId="1" fontId="2" fillId="0" borderId="0" xfId="0" applyNumberFormat="1" applyFont="1"/>
    <xf numFmtId="1" fontId="4" fillId="4" borderId="0" xfId="0" applyNumberFormat="1" applyFont="1" applyFill="1" applyAlignment="1">
      <alignment horizontal="left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52" xfId="0" applyNumberFormat="1" applyFont="1" applyBorder="1" applyAlignment="1">
      <alignment horizontal="center" vertical="center" wrapText="1"/>
    </xf>
    <xf numFmtId="1" fontId="4" fillId="0" borderId="51" xfId="0" applyNumberFormat="1" applyFont="1" applyBorder="1" applyAlignment="1">
      <alignment horizontal="center" vertical="center" wrapText="1"/>
    </xf>
    <xf numFmtId="1" fontId="4" fillId="4" borderId="46" xfId="0" applyNumberFormat="1" applyFont="1" applyFill="1" applyBorder="1" applyAlignment="1" applyProtection="1">
      <alignment vertical="center"/>
    </xf>
    <xf numFmtId="1" fontId="2" fillId="3" borderId="0" xfId="0" applyNumberFormat="1" applyFont="1" applyFill="1" applyProtection="1"/>
    <xf numFmtId="1" fontId="2" fillId="5" borderId="0" xfId="0" applyNumberFormat="1" applyFont="1" applyFill="1" applyProtection="1"/>
    <xf numFmtId="1" fontId="4" fillId="0" borderId="48" xfId="0" applyNumberFormat="1" applyFont="1" applyBorder="1" applyAlignment="1">
      <alignment horizontal="center" vertical="center" wrapText="1"/>
    </xf>
    <xf numFmtId="1" fontId="4" fillId="6" borderId="54" xfId="0" applyNumberFormat="1" applyFont="1" applyFill="1" applyBorder="1" applyProtection="1">
      <protection locked="0"/>
    </xf>
    <xf numFmtId="1" fontId="4" fillId="0" borderId="55" xfId="0" applyNumberFormat="1" applyFont="1" applyBorder="1" applyAlignment="1">
      <alignment horizontal="center" vertical="center" wrapText="1"/>
    </xf>
    <xf numFmtId="1" fontId="4" fillId="0" borderId="56" xfId="0" applyNumberFormat="1" applyFont="1" applyBorder="1" applyAlignment="1">
      <alignment horizontal="right" wrapText="1"/>
    </xf>
    <xf numFmtId="1" fontId="4" fillId="0" borderId="57" xfId="0" applyNumberFormat="1" applyFont="1" applyBorder="1" applyAlignment="1">
      <alignment horizontal="right" wrapText="1"/>
    </xf>
    <xf numFmtId="1" fontId="4" fillId="0" borderId="58" xfId="0" applyNumberFormat="1" applyFont="1" applyBorder="1" applyAlignment="1">
      <alignment horizontal="right"/>
    </xf>
    <xf numFmtId="1" fontId="4" fillId="6" borderId="56" xfId="0" applyNumberFormat="1" applyFont="1" applyFill="1" applyBorder="1" applyProtection="1">
      <protection locked="0"/>
    </xf>
    <xf numFmtId="1" fontId="4" fillId="6" borderId="58" xfId="0" applyNumberFormat="1" applyFont="1" applyFill="1" applyBorder="1" applyProtection="1">
      <protection locked="0"/>
    </xf>
    <xf numFmtId="1" fontId="4" fillId="6" borderId="59" xfId="0" applyNumberFormat="1" applyFont="1" applyFill="1" applyBorder="1" applyProtection="1">
      <protection locked="0"/>
    </xf>
    <xf numFmtId="1" fontId="4" fillId="6" borderId="60" xfId="0" applyNumberFormat="1" applyFont="1" applyFill="1" applyBorder="1" applyProtection="1">
      <protection locked="0"/>
    </xf>
    <xf numFmtId="1" fontId="4" fillId="6" borderId="55" xfId="0" applyNumberFormat="1" applyFont="1" applyFill="1" applyBorder="1" applyProtection="1">
      <protection locked="0"/>
    </xf>
    <xf numFmtId="1" fontId="4" fillId="0" borderId="49" xfId="0" applyNumberFormat="1" applyFont="1" applyBorder="1" applyAlignment="1">
      <alignment horizontal="center" vertical="center" wrapText="1"/>
    </xf>
    <xf numFmtId="1" fontId="4" fillId="6" borderId="61" xfId="0" applyNumberFormat="1" applyFont="1" applyFill="1" applyBorder="1" applyProtection="1">
      <protection locked="0"/>
    </xf>
    <xf numFmtId="1" fontId="4" fillId="0" borderId="39" xfId="0" applyNumberFormat="1" applyFont="1" applyBorder="1" applyAlignment="1">
      <alignment horizontal="right" wrapText="1"/>
    </xf>
    <xf numFmtId="1" fontId="4" fillId="0" borderId="40" xfId="0" applyNumberFormat="1" applyFont="1" applyBorder="1" applyAlignment="1">
      <alignment horizontal="right" wrapText="1"/>
    </xf>
    <xf numFmtId="1" fontId="4" fillId="0" borderId="8" xfId="0" applyNumberFormat="1" applyFont="1" applyBorder="1" applyAlignment="1">
      <alignment horizontal="right"/>
    </xf>
    <xf numFmtId="1" fontId="4" fillId="0" borderId="39" xfId="0" applyNumberFormat="1" applyFont="1" applyBorder="1"/>
    <xf numFmtId="1" fontId="4" fillId="0" borderId="8" xfId="0" applyNumberFormat="1" applyFont="1" applyBorder="1"/>
    <xf numFmtId="1" fontId="4" fillId="0" borderId="62" xfId="0" applyNumberFormat="1" applyFont="1" applyBorder="1"/>
    <xf numFmtId="1" fontId="4" fillId="0" borderId="52" xfId="0" applyNumberFormat="1" applyFont="1" applyBorder="1"/>
    <xf numFmtId="1" fontId="4" fillId="0" borderId="63" xfId="0" applyNumberFormat="1" applyFont="1" applyBorder="1"/>
    <xf numFmtId="1" fontId="4" fillId="0" borderId="6" xfId="0" applyNumberFormat="1" applyFont="1" applyBorder="1"/>
    <xf numFmtId="1" fontId="4" fillId="4" borderId="0" xfId="0" applyNumberFormat="1" applyFont="1" applyFill="1" applyAlignment="1" applyProtection="1">
      <alignment horizontal="left"/>
      <protection locked="0"/>
    </xf>
    <xf numFmtId="1" fontId="5" fillId="2" borderId="4" xfId="0" applyNumberFormat="1" applyFont="1" applyFill="1" applyBorder="1"/>
    <xf numFmtId="1" fontId="4" fillId="0" borderId="64" xfId="0" applyNumberFormat="1" applyFont="1" applyBorder="1" applyAlignment="1">
      <alignment horizontal="center" vertical="center" wrapText="1"/>
    </xf>
    <xf numFmtId="1" fontId="4" fillId="0" borderId="51" xfId="0" applyNumberFormat="1" applyFont="1" applyBorder="1" applyAlignment="1">
      <alignment vertical="center" wrapText="1"/>
    </xf>
    <xf numFmtId="1" fontId="4" fillId="2" borderId="21" xfId="0" applyNumberFormat="1" applyFont="1" applyFill="1" applyBorder="1"/>
    <xf numFmtId="1" fontId="4" fillId="2" borderId="0" xfId="0" applyNumberFormat="1" applyFont="1" applyFill="1" applyProtection="1">
      <protection locked="0"/>
    </xf>
    <xf numFmtId="1" fontId="4" fillId="0" borderId="48" xfId="0" applyNumberFormat="1" applyFont="1" applyBorder="1" applyAlignment="1">
      <alignment vertical="center" wrapText="1"/>
    </xf>
    <xf numFmtId="1" fontId="4" fillId="2" borderId="26" xfId="0" applyNumberFormat="1" applyFont="1" applyFill="1" applyBorder="1"/>
    <xf numFmtId="1" fontId="1" fillId="2" borderId="0" xfId="0" applyNumberFormat="1" applyFont="1" applyFill="1" applyAlignment="1">
      <alignment horizontal="left"/>
    </xf>
    <xf numFmtId="1" fontId="4" fillId="0" borderId="46" xfId="0" applyNumberFormat="1" applyFont="1" applyBorder="1" applyAlignment="1">
      <alignment vertical="center" wrapText="1"/>
    </xf>
    <xf numFmtId="1" fontId="4" fillId="2" borderId="9" xfId="0" applyNumberFormat="1" applyFont="1" applyFill="1" applyBorder="1"/>
    <xf numFmtId="1" fontId="4" fillId="6" borderId="9" xfId="0" applyNumberFormat="1" applyFont="1" applyFill="1" applyBorder="1" applyProtection="1">
      <protection locked="0"/>
    </xf>
    <xf numFmtId="1" fontId="4" fillId="0" borderId="64" xfId="0" applyNumberFormat="1" applyFont="1" applyBorder="1"/>
    <xf numFmtId="1" fontId="4" fillId="0" borderId="40" xfId="0" applyNumberFormat="1" applyFont="1" applyBorder="1" applyAlignment="1">
      <alignment horizontal="center" vertical="center" wrapText="1"/>
    </xf>
    <xf numFmtId="1" fontId="4" fillId="0" borderId="24" xfId="0" applyNumberFormat="1" applyFont="1" applyBorder="1" applyAlignment="1">
      <alignment horizontal="right" wrapText="1"/>
    </xf>
    <xf numFmtId="1" fontId="4" fillId="0" borderId="21" xfId="0" applyNumberFormat="1" applyFont="1" applyBorder="1" applyAlignment="1">
      <alignment horizontal="right" wrapText="1"/>
    </xf>
    <xf numFmtId="1" fontId="4" fillId="0" borderId="0" xfId="0" applyNumberFormat="1" applyFont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 wrapText="1"/>
    </xf>
    <xf numFmtId="1" fontId="4" fillId="0" borderId="66" xfId="0" applyNumberFormat="1" applyFont="1" applyBorder="1" applyAlignment="1">
      <alignment horizontal="right" wrapText="1"/>
    </xf>
    <xf numFmtId="1" fontId="4" fillId="6" borderId="29" xfId="0" applyNumberFormat="1" applyFont="1" applyFill="1" applyBorder="1" applyAlignment="1" applyProtection="1">
      <alignment horizontal="right" wrapText="1"/>
      <protection locked="0"/>
    </xf>
    <xf numFmtId="1" fontId="4" fillId="6" borderId="47" xfId="0" applyNumberFormat="1" applyFont="1" applyFill="1" applyBorder="1" applyAlignment="1" applyProtection="1">
      <alignment horizontal="right" wrapText="1"/>
      <protection locked="0"/>
    </xf>
    <xf numFmtId="1" fontId="4" fillId="6" borderId="67" xfId="0" applyNumberFormat="1" applyFont="1" applyFill="1" applyBorder="1" applyAlignment="1" applyProtection="1">
      <alignment horizontal="right" wrapText="1"/>
      <protection locked="0"/>
    </xf>
    <xf numFmtId="1" fontId="4" fillId="6" borderId="32" xfId="0" applyNumberFormat="1" applyFont="1" applyFill="1" applyBorder="1" applyAlignment="1" applyProtection="1">
      <alignment horizontal="right" wrapText="1"/>
      <protection locked="0"/>
    </xf>
    <xf numFmtId="1" fontId="4" fillId="6" borderId="30" xfId="0" applyNumberFormat="1" applyFont="1" applyFill="1" applyBorder="1" applyAlignment="1" applyProtection="1">
      <alignment horizontal="right" wrapText="1"/>
      <protection locked="0"/>
    </xf>
    <xf numFmtId="1" fontId="4" fillId="6" borderId="54" xfId="0" applyNumberFormat="1" applyFont="1" applyFill="1" applyBorder="1" applyAlignment="1" applyProtection="1">
      <alignment horizontal="right" wrapText="1"/>
      <protection locked="0"/>
    </xf>
    <xf numFmtId="1" fontId="4" fillId="6" borderId="48" xfId="0" applyNumberFormat="1" applyFont="1" applyFill="1" applyBorder="1" applyAlignment="1" applyProtection="1">
      <alignment horizontal="right" wrapText="1"/>
      <protection locked="0"/>
    </xf>
    <xf numFmtId="1" fontId="4" fillId="6" borderId="26" xfId="0" applyNumberFormat="1" applyFont="1" applyFill="1" applyBorder="1" applyAlignment="1" applyProtection="1">
      <alignment horizontal="right" wrapText="1"/>
      <protection locked="0"/>
    </xf>
    <xf numFmtId="1" fontId="4" fillId="0" borderId="69" xfId="0" applyNumberFormat="1" applyFont="1" applyBorder="1" applyAlignment="1">
      <alignment horizontal="center" vertical="center" wrapText="1"/>
    </xf>
    <xf numFmtId="1" fontId="4" fillId="0" borderId="70" xfId="0" applyNumberFormat="1" applyFont="1" applyBorder="1" applyAlignment="1">
      <alignment horizontal="right" wrapText="1"/>
    </xf>
    <xf numFmtId="1" fontId="4" fillId="0" borderId="71" xfId="0" applyNumberFormat="1" applyFont="1" applyBorder="1" applyAlignment="1">
      <alignment horizontal="right" wrapText="1"/>
    </xf>
    <xf numFmtId="1" fontId="4" fillId="0" borderId="72" xfId="0" applyNumberFormat="1" applyFont="1" applyBorder="1" applyAlignment="1">
      <alignment horizontal="right" wrapText="1"/>
    </xf>
    <xf numFmtId="1" fontId="4" fillId="6" borderId="73" xfId="0" applyNumberFormat="1" applyFont="1" applyFill="1" applyBorder="1" applyAlignment="1" applyProtection="1">
      <alignment horizontal="right" wrapText="1"/>
      <protection locked="0"/>
    </xf>
    <xf numFmtId="1" fontId="4" fillId="6" borderId="68" xfId="0" applyNumberFormat="1" applyFont="1" applyFill="1" applyBorder="1" applyAlignment="1" applyProtection="1">
      <alignment horizontal="right" wrapText="1"/>
      <protection locked="0"/>
    </xf>
    <xf numFmtId="1" fontId="4" fillId="6" borderId="74" xfId="0" applyNumberFormat="1" applyFont="1" applyFill="1" applyBorder="1" applyAlignment="1" applyProtection="1">
      <alignment horizontal="right" wrapText="1"/>
      <protection locked="0"/>
    </xf>
    <xf numFmtId="1" fontId="4" fillId="6" borderId="69" xfId="0" applyNumberFormat="1" applyFont="1" applyFill="1" applyBorder="1" applyAlignment="1" applyProtection="1">
      <alignment horizontal="right" wrapText="1"/>
      <protection locked="0"/>
    </xf>
    <xf numFmtId="1" fontId="4" fillId="6" borderId="75" xfId="0" applyNumberFormat="1" applyFont="1" applyFill="1" applyBorder="1" applyAlignment="1" applyProtection="1">
      <alignment horizontal="right" wrapText="1"/>
      <protection locked="0"/>
    </xf>
    <xf numFmtId="1" fontId="4" fillId="6" borderId="76" xfId="0" applyNumberFormat="1" applyFont="1" applyFill="1" applyBorder="1" applyAlignment="1" applyProtection="1">
      <alignment horizontal="right" wrapText="1"/>
      <protection locked="0"/>
    </xf>
    <xf numFmtId="1" fontId="4" fillId="6" borderId="77" xfId="0" applyNumberFormat="1" applyFont="1" applyFill="1" applyBorder="1" applyAlignment="1" applyProtection="1">
      <alignment horizontal="right" wrapText="1"/>
      <protection locked="0"/>
    </xf>
    <xf numFmtId="1" fontId="4" fillId="6" borderId="78" xfId="0" applyNumberFormat="1" applyFont="1" applyFill="1" applyBorder="1" applyAlignment="1" applyProtection="1">
      <alignment horizontal="right" wrapText="1"/>
      <protection locked="0"/>
    </xf>
    <xf numFmtId="1" fontId="4" fillId="0" borderId="42" xfId="0" applyNumberFormat="1" applyFont="1" applyBorder="1" applyAlignment="1">
      <alignment horizontal="right" wrapText="1"/>
    </xf>
    <xf numFmtId="1" fontId="4" fillId="0" borderId="41" xfId="0" applyNumberFormat="1" applyFont="1" applyBorder="1" applyAlignment="1">
      <alignment horizontal="right" wrapText="1"/>
    </xf>
    <xf numFmtId="1" fontId="4" fillId="6" borderId="27" xfId="0" applyNumberFormat="1" applyFont="1" applyFill="1" applyBorder="1" applyAlignment="1" applyProtection="1">
      <alignment horizontal="right" wrapText="1"/>
      <protection locked="0"/>
    </xf>
    <xf numFmtId="1" fontId="4" fillId="6" borderId="81" xfId="0" applyNumberFormat="1" applyFont="1" applyFill="1" applyBorder="1" applyAlignment="1" applyProtection="1">
      <alignment horizontal="right" wrapText="1"/>
      <protection locked="0"/>
    </xf>
    <xf numFmtId="1" fontId="4" fillId="6" borderId="82" xfId="0" applyNumberFormat="1" applyFont="1" applyFill="1" applyBorder="1" applyAlignment="1" applyProtection="1">
      <alignment horizontal="right" wrapText="1"/>
      <protection locked="0"/>
    </xf>
    <xf numFmtId="1" fontId="4" fillId="6" borderId="83" xfId="0" applyNumberFormat="1" applyFont="1" applyFill="1" applyBorder="1" applyAlignment="1" applyProtection="1">
      <alignment horizontal="right" wrapText="1"/>
      <protection locked="0"/>
    </xf>
    <xf numFmtId="1" fontId="4" fillId="6" borderId="84" xfId="0" applyNumberFormat="1" applyFont="1" applyFill="1" applyBorder="1" applyAlignment="1" applyProtection="1">
      <alignment horizontal="right" wrapText="1"/>
      <protection locked="0"/>
    </xf>
    <xf numFmtId="1" fontId="4" fillId="6" borderId="85" xfId="0" applyNumberFormat="1" applyFont="1" applyFill="1" applyBorder="1" applyAlignment="1" applyProtection="1">
      <alignment horizontal="right" wrapText="1"/>
      <protection locked="0"/>
    </xf>
    <xf numFmtId="1" fontId="4" fillId="6" borderId="79" xfId="0" applyNumberFormat="1" applyFont="1" applyFill="1" applyBorder="1" applyAlignment="1" applyProtection="1">
      <alignment horizontal="right" wrapText="1"/>
      <protection locked="0"/>
    </xf>
    <xf numFmtId="1" fontId="4" fillId="6" borderId="86" xfId="0" applyNumberFormat="1" applyFont="1" applyFill="1" applyBorder="1" applyAlignment="1" applyProtection="1">
      <alignment horizontal="right" wrapText="1"/>
      <protection locked="0"/>
    </xf>
    <xf numFmtId="1" fontId="4" fillId="8" borderId="86" xfId="0" applyNumberFormat="1" applyFont="1" applyFill="1" applyBorder="1" applyAlignment="1" applyProtection="1">
      <alignment horizontal="right" wrapText="1"/>
    </xf>
    <xf numFmtId="1" fontId="4" fillId="0" borderId="16" xfId="0" applyNumberFormat="1" applyFont="1" applyBorder="1" applyAlignment="1">
      <alignment horizontal="right" wrapText="1"/>
    </xf>
    <xf numFmtId="1" fontId="4" fillId="6" borderId="56" xfId="0" applyNumberFormat="1" applyFont="1" applyFill="1" applyBorder="1" applyAlignment="1" applyProtection="1">
      <alignment horizontal="right" wrapText="1"/>
      <protection locked="0"/>
    </xf>
    <xf numFmtId="1" fontId="4" fillId="6" borderId="16" xfId="0" applyNumberFormat="1" applyFont="1" applyFill="1" applyBorder="1" applyAlignment="1" applyProtection="1">
      <alignment horizontal="right" wrapText="1"/>
      <protection locked="0"/>
    </xf>
    <xf numFmtId="1" fontId="4" fillId="6" borderId="66" xfId="0" applyNumberFormat="1" applyFont="1" applyFill="1" applyBorder="1" applyAlignment="1" applyProtection="1">
      <alignment horizontal="right" wrapText="1"/>
      <protection locked="0"/>
    </xf>
    <xf numFmtId="1" fontId="4" fillId="6" borderId="0" xfId="0" applyNumberFormat="1" applyFont="1" applyFill="1" applyAlignment="1" applyProtection="1">
      <alignment horizontal="right" wrapText="1"/>
      <protection locked="0"/>
    </xf>
    <xf numFmtId="1" fontId="4" fillId="6" borderId="87" xfId="0" applyNumberFormat="1" applyFont="1" applyFill="1" applyBorder="1" applyAlignment="1" applyProtection="1">
      <alignment horizontal="right" wrapText="1"/>
      <protection locked="0"/>
    </xf>
    <xf numFmtId="1" fontId="4" fillId="6" borderId="88" xfId="0" applyNumberFormat="1" applyFont="1" applyFill="1" applyBorder="1" applyAlignment="1" applyProtection="1">
      <alignment horizontal="right" wrapText="1"/>
      <protection locked="0"/>
    </xf>
    <xf numFmtId="1" fontId="4" fillId="6" borderId="46" xfId="0" applyNumberFormat="1" applyFont="1" applyFill="1" applyBorder="1" applyAlignment="1" applyProtection="1">
      <alignment horizontal="right" wrapText="1"/>
      <protection locked="0"/>
    </xf>
    <xf numFmtId="1" fontId="4" fillId="6" borderId="9" xfId="0" applyNumberFormat="1" applyFont="1" applyFill="1" applyBorder="1" applyAlignment="1" applyProtection="1">
      <alignment horizontal="right" wrapText="1"/>
      <protection locked="0"/>
    </xf>
    <xf numFmtId="1" fontId="4" fillId="8" borderId="9" xfId="0" applyNumberFormat="1" applyFont="1" applyFill="1" applyBorder="1" applyAlignment="1" applyProtection="1">
      <alignment horizontal="right" wrapText="1"/>
    </xf>
    <xf numFmtId="1" fontId="4" fillId="0" borderId="32" xfId="0" applyNumberFormat="1" applyFont="1" applyBorder="1" applyAlignment="1">
      <alignment horizontal="right" wrapText="1"/>
    </xf>
    <xf numFmtId="1" fontId="4" fillId="8" borderId="26" xfId="0" applyNumberFormat="1" applyFont="1" applyFill="1" applyBorder="1" applyAlignment="1" applyProtection="1">
      <alignment horizontal="right" wrapText="1"/>
    </xf>
    <xf numFmtId="1" fontId="4" fillId="0" borderId="36" xfId="0" applyNumberFormat="1" applyFont="1" applyBorder="1" applyAlignment="1">
      <alignment horizontal="right" wrapText="1"/>
    </xf>
    <xf numFmtId="1" fontId="4" fillId="6" borderId="18" xfId="0" applyNumberFormat="1" applyFont="1" applyFill="1" applyBorder="1" applyAlignment="1" applyProtection="1">
      <alignment horizontal="right" wrapText="1"/>
      <protection locked="0"/>
    </xf>
    <xf numFmtId="1" fontId="4" fillId="6" borderId="11" xfId="0" applyNumberFormat="1" applyFont="1" applyFill="1" applyBorder="1" applyAlignment="1" applyProtection="1">
      <alignment horizontal="right" wrapText="1"/>
      <protection locked="0"/>
    </xf>
    <xf numFmtId="1" fontId="4" fillId="6" borderId="89" xfId="0" applyNumberFormat="1" applyFont="1" applyFill="1" applyBorder="1" applyAlignment="1" applyProtection="1">
      <alignment horizontal="right" wrapText="1"/>
      <protection locked="0"/>
    </xf>
    <xf numFmtId="1" fontId="4" fillId="6" borderId="1" xfId="0" applyNumberFormat="1" applyFont="1" applyFill="1" applyBorder="1" applyAlignment="1" applyProtection="1">
      <alignment horizontal="right" wrapText="1"/>
      <protection locked="0"/>
    </xf>
    <xf numFmtId="1" fontId="4" fillId="6" borderId="20" xfId="0" applyNumberFormat="1" applyFont="1" applyFill="1" applyBorder="1" applyAlignment="1" applyProtection="1">
      <alignment horizontal="right" wrapText="1"/>
      <protection locked="0"/>
    </xf>
    <xf numFmtId="1" fontId="4" fillId="6" borderId="90" xfId="0" applyNumberFormat="1" applyFont="1" applyFill="1" applyBorder="1" applyAlignment="1" applyProtection="1">
      <alignment horizontal="right" wrapText="1"/>
      <protection locked="0"/>
    </xf>
    <xf numFmtId="1" fontId="4" fillId="6" borderId="10" xfId="0" applyNumberFormat="1" applyFont="1" applyFill="1" applyBorder="1" applyAlignment="1" applyProtection="1">
      <alignment horizontal="right" wrapText="1"/>
      <protection locked="0"/>
    </xf>
    <xf numFmtId="1" fontId="4" fillId="6" borderId="15" xfId="0" applyNumberFormat="1" applyFont="1" applyFill="1" applyBorder="1" applyAlignment="1" applyProtection="1">
      <alignment horizontal="right" wrapText="1"/>
      <protection locked="0"/>
    </xf>
    <xf numFmtId="1" fontId="4" fillId="8" borderId="15" xfId="0" applyNumberFormat="1" applyFont="1" applyFill="1" applyBorder="1" applyAlignment="1" applyProtection="1">
      <alignment horizontal="right" wrapText="1"/>
    </xf>
    <xf numFmtId="1" fontId="4" fillId="0" borderId="21" xfId="0" applyNumberFormat="1" applyFont="1" applyBorder="1" applyAlignment="1">
      <alignment horizontal="center" vertical="center" wrapText="1"/>
    </xf>
    <xf numFmtId="1" fontId="4" fillId="6" borderId="21" xfId="0" applyNumberFormat="1" applyFont="1" applyFill="1" applyBorder="1" applyAlignment="1" applyProtection="1">
      <alignment horizontal="right" wrapText="1"/>
      <protection locked="0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38" xfId="0" applyNumberFormat="1" applyFont="1" applyBorder="1" applyAlignment="1">
      <alignment horizontal="center" vertical="center" wrapText="1"/>
    </xf>
    <xf numFmtId="1" fontId="4" fillId="6" borderId="38" xfId="0" applyNumberFormat="1" applyFont="1" applyFill="1" applyBorder="1" applyAlignment="1" applyProtection="1">
      <alignment horizontal="right" wrapText="1"/>
      <protection locked="0"/>
    </xf>
    <xf numFmtId="1" fontId="3" fillId="0" borderId="0" xfId="0" applyNumberFormat="1" applyFont="1"/>
    <xf numFmtId="1" fontId="3" fillId="0" borderId="91" xfId="0" applyNumberFormat="1" applyFont="1" applyBorder="1"/>
    <xf numFmtId="1" fontId="2" fillId="0" borderId="91" xfId="0" applyNumberFormat="1" applyFont="1" applyBorder="1"/>
    <xf numFmtId="1" fontId="4" fillId="0" borderId="92" xfId="0" applyNumberFormat="1" applyFont="1" applyBorder="1"/>
    <xf numFmtId="1" fontId="1" fillId="0" borderId="92" xfId="0" applyNumberFormat="1" applyFont="1" applyBorder="1"/>
    <xf numFmtId="1" fontId="4" fillId="0" borderId="91" xfId="0" applyNumberFormat="1" applyFont="1" applyBorder="1"/>
    <xf numFmtId="1" fontId="4" fillId="0" borderId="93" xfId="0" applyNumberFormat="1" applyFont="1" applyBorder="1"/>
    <xf numFmtId="1" fontId="4" fillId="0" borderId="94" xfId="0" applyNumberFormat="1" applyFont="1" applyBorder="1"/>
    <xf numFmtId="1" fontId="2" fillId="2" borderId="46" xfId="0" applyNumberFormat="1" applyFont="1" applyFill="1" applyBorder="1"/>
    <xf numFmtId="1" fontId="2" fillId="4" borderId="46" xfId="0" applyNumberFormat="1" applyFont="1" applyFill="1" applyBorder="1"/>
    <xf numFmtId="1" fontId="4" fillId="0" borderId="95" xfId="0" applyNumberFormat="1" applyFont="1" applyBorder="1" applyAlignment="1">
      <alignment horizontal="right" wrapText="1"/>
    </xf>
    <xf numFmtId="1" fontId="4" fillId="6" borderId="42" xfId="0" applyNumberFormat="1" applyFont="1" applyFill="1" applyBorder="1" applyAlignment="1" applyProtection="1">
      <alignment horizontal="right"/>
      <protection locked="0"/>
    </xf>
    <xf numFmtId="1" fontId="4" fillId="6" borderId="43" xfId="0" applyNumberFormat="1" applyFont="1" applyFill="1" applyBorder="1" applyAlignment="1" applyProtection="1">
      <alignment horizontal="right"/>
      <protection locked="0"/>
    </xf>
    <xf numFmtId="1" fontId="4" fillId="6" borderId="96" xfId="0" applyNumberFormat="1" applyFont="1" applyFill="1" applyBorder="1" applyAlignment="1" applyProtection="1">
      <alignment horizontal="right"/>
      <protection locked="0"/>
    </xf>
    <xf numFmtId="1" fontId="4" fillId="6" borderId="97" xfId="0" applyNumberFormat="1" applyFont="1" applyFill="1" applyBorder="1" applyAlignment="1" applyProtection="1">
      <alignment horizontal="right"/>
      <protection locked="0"/>
    </xf>
    <xf numFmtId="1" fontId="4" fillId="6" borderId="41" xfId="0" applyNumberFormat="1" applyFont="1" applyFill="1" applyBorder="1" applyAlignment="1" applyProtection="1">
      <alignment horizontal="right"/>
      <protection locked="0"/>
    </xf>
    <xf numFmtId="1" fontId="4" fillId="6" borderId="29" xfId="0" applyNumberFormat="1" applyFont="1" applyFill="1" applyBorder="1" applyAlignment="1" applyProtection="1">
      <alignment horizontal="right"/>
      <protection locked="0"/>
    </xf>
    <xf numFmtId="1" fontId="4" fillId="6" borderId="30" xfId="0" applyNumberFormat="1" applyFont="1" applyFill="1" applyBorder="1" applyAlignment="1" applyProtection="1">
      <alignment horizontal="right"/>
      <protection locked="0"/>
    </xf>
    <xf numFmtId="1" fontId="4" fillId="6" borderId="67" xfId="0" applyNumberFormat="1" applyFont="1" applyFill="1" applyBorder="1" applyAlignment="1" applyProtection="1">
      <alignment horizontal="right"/>
      <protection locked="0"/>
    </xf>
    <xf numFmtId="1" fontId="4" fillId="6" borderId="54" xfId="0" applyNumberFormat="1" applyFont="1" applyFill="1" applyBorder="1" applyAlignment="1" applyProtection="1">
      <alignment horizontal="right"/>
      <protection locked="0"/>
    </xf>
    <xf numFmtId="1" fontId="4" fillId="6" borderId="47" xfId="0" applyNumberFormat="1" applyFont="1" applyFill="1" applyBorder="1" applyAlignment="1" applyProtection="1">
      <alignment horizontal="right"/>
      <protection locked="0"/>
    </xf>
    <xf numFmtId="1" fontId="4" fillId="6" borderId="34" xfId="0" applyNumberFormat="1" applyFont="1" applyFill="1" applyBorder="1" applyAlignment="1" applyProtection="1">
      <alignment horizontal="right"/>
      <protection locked="0"/>
    </xf>
    <xf numFmtId="1" fontId="4" fillId="6" borderId="37" xfId="0" applyNumberFormat="1" applyFont="1" applyFill="1" applyBorder="1" applyAlignment="1" applyProtection="1">
      <alignment horizontal="right"/>
      <protection locked="0"/>
    </xf>
    <xf numFmtId="1" fontId="4" fillId="6" borderId="98" xfId="0" applyNumberFormat="1" applyFont="1" applyFill="1" applyBorder="1" applyAlignment="1" applyProtection="1">
      <alignment horizontal="right"/>
      <protection locked="0"/>
    </xf>
    <xf numFmtId="1" fontId="4" fillId="6" borderId="61" xfId="0" applyNumberFormat="1" applyFont="1" applyFill="1" applyBorder="1" applyAlignment="1" applyProtection="1">
      <alignment horizontal="right"/>
      <protection locked="0"/>
    </xf>
    <xf numFmtId="1" fontId="4" fillId="6" borderId="36" xfId="0" applyNumberFormat="1" applyFont="1" applyFill="1" applyBorder="1" applyAlignment="1" applyProtection="1">
      <alignment horizontal="right"/>
      <protection locked="0"/>
    </xf>
    <xf numFmtId="1" fontId="4" fillId="0" borderId="8" xfId="0" applyNumberFormat="1" applyFont="1" applyBorder="1" applyAlignment="1">
      <alignment horizontal="center" vertical="center"/>
    </xf>
    <xf numFmtId="1" fontId="4" fillId="0" borderId="62" xfId="0" applyNumberFormat="1" applyFont="1" applyBorder="1" applyAlignment="1">
      <alignment horizontal="center" vertical="center" wrapText="1"/>
    </xf>
    <xf numFmtId="1" fontId="4" fillId="0" borderId="63" xfId="0" applyNumberFormat="1" applyFont="1" applyBorder="1" applyAlignment="1">
      <alignment horizontal="center" vertical="center" wrapText="1"/>
    </xf>
    <xf numFmtId="1" fontId="4" fillId="0" borderId="103" xfId="0" applyNumberFormat="1" applyFont="1" applyBorder="1" applyAlignment="1">
      <alignment horizontal="center" vertical="center" wrapText="1"/>
    </xf>
    <xf numFmtId="1" fontId="4" fillId="0" borderId="45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/>
    </xf>
    <xf numFmtId="1" fontId="4" fillId="2" borderId="104" xfId="0" applyNumberFormat="1" applyFont="1" applyFill="1" applyBorder="1" applyAlignment="1">
      <alignment horizontal="center" vertical="center"/>
    </xf>
    <xf numFmtId="1" fontId="4" fillId="0" borderId="105" xfId="0" applyNumberFormat="1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" fontId="4" fillId="7" borderId="53" xfId="0" applyNumberFormat="1" applyFont="1" applyFill="1" applyBorder="1" applyAlignment="1">
      <alignment horizontal="right"/>
    </xf>
    <xf numFmtId="1" fontId="4" fillId="7" borderId="25" xfId="0" applyNumberFormat="1" applyFont="1" applyFill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1" fontId="4" fillId="0" borderId="19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right"/>
    </xf>
    <xf numFmtId="1" fontId="4" fillId="6" borderId="89" xfId="0" applyNumberFormat="1" applyFont="1" applyFill="1" applyBorder="1" applyAlignment="1" applyProtection="1">
      <alignment horizontal="right"/>
      <protection locked="0"/>
    </xf>
    <xf numFmtId="1" fontId="4" fillId="6" borderId="90" xfId="0" applyNumberFormat="1" applyFont="1" applyFill="1" applyBorder="1" applyAlignment="1" applyProtection="1">
      <alignment horizontal="right"/>
      <protection locked="0"/>
    </xf>
    <xf numFmtId="1" fontId="4" fillId="6" borderId="18" xfId="0" applyNumberFormat="1" applyFont="1" applyFill="1" applyBorder="1" applyAlignment="1" applyProtection="1">
      <alignment horizontal="right"/>
      <protection locked="0"/>
    </xf>
    <xf numFmtId="1" fontId="4" fillId="6" borderId="20" xfId="0" applyNumberFormat="1" applyFont="1" applyFill="1" applyBorder="1" applyAlignment="1" applyProtection="1">
      <alignment horizontal="right"/>
      <protection locked="0"/>
    </xf>
    <xf numFmtId="1" fontId="4" fillId="6" borderId="1" xfId="0" applyNumberFormat="1" applyFont="1" applyFill="1" applyBorder="1" applyAlignment="1" applyProtection="1">
      <alignment horizontal="right"/>
      <protection locked="0"/>
    </xf>
    <xf numFmtId="1" fontId="4" fillId="6" borderId="10" xfId="0" applyNumberFormat="1" applyFont="1" applyFill="1" applyBorder="1" applyAlignment="1" applyProtection="1">
      <alignment horizontal="right"/>
      <protection locked="0"/>
    </xf>
    <xf numFmtId="1" fontId="4" fillId="7" borderId="106" xfId="0" applyNumberFormat="1" applyFont="1" applyFill="1" applyBorder="1" applyAlignment="1">
      <alignment horizontal="right"/>
    </xf>
    <xf numFmtId="1" fontId="4" fillId="7" borderId="19" xfId="0" applyNumberFormat="1" applyFont="1" applyFill="1" applyBorder="1" applyAlignment="1">
      <alignment horizontal="right"/>
    </xf>
    <xf numFmtId="1" fontId="4" fillId="6" borderId="11" xfId="0" applyNumberFormat="1" applyFont="1" applyFill="1" applyBorder="1" applyAlignment="1" applyProtection="1">
      <alignment horizontal="right"/>
      <protection locked="0"/>
    </xf>
    <xf numFmtId="1" fontId="4" fillId="6" borderId="102" xfId="0" applyNumberFormat="1" applyFont="1" applyFill="1" applyBorder="1" applyAlignment="1" applyProtection="1">
      <alignment horizontal="right"/>
      <protection locked="0"/>
    </xf>
    <xf numFmtId="1" fontId="4" fillId="6" borderId="107" xfId="0" applyNumberFormat="1" applyFont="1" applyFill="1" applyBorder="1" applyAlignment="1" applyProtection="1">
      <alignment horizontal="right"/>
      <protection locked="0"/>
    </xf>
    <xf numFmtId="1" fontId="4" fillId="6" borderId="15" xfId="0" applyNumberFormat="1" applyFont="1" applyFill="1" applyBorder="1" applyAlignment="1" applyProtection="1">
      <alignment horizontal="right"/>
      <protection locked="0"/>
    </xf>
    <xf numFmtId="1" fontId="4" fillId="0" borderId="108" xfId="0" applyNumberFormat="1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left" wrapText="1"/>
    </xf>
    <xf numFmtId="1" fontId="4" fillId="0" borderId="21" xfId="0" applyNumberFormat="1" applyFont="1" applyBorder="1"/>
    <xf numFmtId="1" fontId="4" fillId="0" borderId="38" xfId="0" applyNumberFormat="1" applyFont="1" applyBorder="1" applyAlignment="1">
      <alignment horizontal="left" wrapText="1"/>
    </xf>
    <xf numFmtId="1" fontId="4" fillId="0" borderId="38" xfId="0" applyNumberFormat="1" applyFont="1" applyBorder="1"/>
    <xf numFmtId="1" fontId="4" fillId="6" borderId="35" xfId="0" applyNumberFormat="1" applyFont="1" applyFill="1" applyBorder="1" applyProtection="1">
      <protection locked="0"/>
    </xf>
    <xf numFmtId="1" fontId="4" fillId="6" borderId="109" xfId="0" applyNumberFormat="1" applyFont="1" applyFill="1" applyBorder="1" applyProtection="1">
      <protection locked="0"/>
    </xf>
    <xf numFmtId="1" fontId="4" fillId="2" borderId="0" xfId="0" applyNumberFormat="1" applyFont="1" applyFill="1" applyAlignment="1">
      <alignment wrapText="1"/>
    </xf>
    <xf numFmtId="1" fontId="4" fillId="0" borderId="21" xfId="0" applyNumberFormat="1" applyFont="1" applyBorder="1" applyAlignment="1">
      <alignment wrapText="1"/>
    </xf>
    <xf numFmtId="1" fontId="4" fillId="0" borderId="45" xfId="0" applyNumberFormat="1" applyFont="1" applyBorder="1" applyAlignment="1">
      <alignment wrapText="1"/>
    </xf>
    <xf numFmtId="1" fontId="4" fillId="0" borderId="26" xfId="0" applyNumberFormat="1" applyFont="1" applyBorder="1" applyAlignment="1">
      <alignment horizontal="left" wrapText="1"/>
    </xf>
    <xf numFmtId="1" fontId="4" fillId="0" borderId="110" xfId="0" applyNumberFormat="1" applyFont="1" applyBorder="1" applyAlignment="1">
      <alignment horizontal="left" wrapText="1"/>
    </xf>
    <xf numFmtId="1" fontId="4" fillId="6" borderId="110" xfId="0" applyNumberFormat="1" applyFont="1" applyFill="1" applyBorder="1" applyProtection="1">
      <protection locked="0"/>
    </xf>
    <xf numFmtId="1" fontId="4" fillId="0" borderId="110" xfId="0" applyNumberFormat="1" applyFont="1" applyBorder="1" applyAlignment="1">
      <alignment wrapText="1"/>
    </xf>
    <xf numFmtId="1" fontId="4" fillId="0" borderId="64" xfId="0" applyNumberFormat="1" applyFont="1" applyBorder="1" applyAlignment="1">
      <alignment horizontal="center"/>
    </xf>
    <xf numFmtId="1" fontId="7" fillId="2" borderId="1" xfId="0" applyNumberFormat="1" applyFont="1" applyFill="1" applyBorder="1"/>
    <xf numFmtId="1" fontId="8" fillId="4" borderId="0" xfId="0" applyNumberFormat="1" applyFont="1" applyFill="1"/>
    <xf numFmtId="1" fontId="9" fillId="4" borderId="0" xfId="0" applyNumberFormat="1" applyFont="1" applyFill="1"/>
    <xf numFmtId="1" fontId="6" fillId="4" borderId="0" xfId="0" applyNumberFormat="1" applyFont="1" applyFill="1"/>
    <xf numFmtId="1" fontId="7" fillId="4" borderId="0" xfId="0" applyNumberFormat="1" applyFont="1" applyFill="1"/>
    <xf numFmtId="1" fontId="4" fillId="6" borderId="64" xfId="0" applyNumberFormat="1" applyFont="1" applyFill="1" applyBorder="1" applyProtection="1">
      <protection locked="0"/>
    </xf>
    <xf numFmtId="1" fontId="3" fillId="4" borderId="0" xfId="0" applyNumberFormat="1" applyFont="1" applyFill="1"/>
    <xf numFmtId="1" fontId="4" fillId="0" borderId="2" xfId="0" applyNumberFormat="1" applyFont="1" applyBorder="1" applyAlignment="1">
      <alignment horizontal="center" vertical="center"/>
    </xf>
    <xf numFmtId="1" fontId="4" fillId="6" borderId="65" xfId="0" applyNumberFormat="1" applyFont="1" applyFill="1" applyBorder="1" applyProtection="1">
      <protection locked="0"/>
    </xf>
    <xf numFmtId="1" fontId="4" fillId="0" borderId="49" xfId="0" applyNumberFormat="1" applyFont="1" applyBorder="1" applyAlignment="1">
      <alignment vertical="center"/>
    </xf>
    <xf numFmtId="1" fontId="4" fillId="0" borderId="33" xfId="0" applyNumberFormat="1" applyFont="1" applyBorder="1" applyAlignment="1">
      <alignment vertical="center"/>
    </xf>
    <xf numFmtId="1" fontId="4" fillId="0" borderId="15" xfId="0" applyNumberFormat="1" applyFont="1" applyBorder="1"/>
    <xf numFmtId="1" fontId="4" fillId="6" borderId="18" xfId="0" applyNumberFormat="1" applyFont="1" applyFill="1" applyBorder="1" applyProtection="1">
      <protection locked="0"/>
    </xf>
    <xf numFmtId="1" fontId="4" fillId="6" borderId="11" xfId="0" applyNumberFormat="1" applyFont="1" applyFill="1" applyBorder="1" applyProtection="1">
      <protection locked="0"/>
    </xf>
    <xf numFmtId="1" fontId="4" fillId="6" borderId="15" xfId="0" applyNumberFormat="1" applyFont="1" applyFill="1" applyBorder="1" applyProtection="1">
      <protection locked="0"/>
    </xf>
    <xf numFmtId="1" fontId="4" fillId="6" borderId="89" xfId="0" applyNumberFormat="1" applyFont="1" applyFill="1" applyBorder="1" applyProtection="1">
      <protection locked="0"/>
    </xf>
    <xf numFmtId="1" fontId="7" fillId="2" borderId="0" xfId="0" applyNumberFormat="1" applyFont="1" applyFill="1"/>
    <xf numFmtId="1" fontId="8" fillId="2" borderId="0" xfId="0" applyNumberFormat="1" applyFont="1" applyFill="1"/>
    <xf numFmtId="1" fontId="4" fillId="6" borderId="12" xfId="0" applyNumberFormat="1" applyFont="1" applyFill="1" applyBorder="1" applyProtection="1">
      <protection locked="0"/>
    </xf>
    <xf numFmtId="1" fontId="4" fillId="7" borderId="65" xfId="0" applyNumberFormat="1" applyFont="1" applyFill="1" applyBorder="1"/>
    <xf numFmtId="1" fontId="4" fillId="7" borderId="50" xfId="0" applyNumberFormat="1" applyFont="1" applyFill="1" applyBorder="1"/>
    <xf numFmtId="1" fontId="4" fillId="7" borderId="67" xfId="0" applyNumberFormat="1" applyFont="1" applyFill="1" applyBorder="1"/>
    <xf numFmtId="1" fontId="4" fillId="7" borderId="36" xfId="0" applyNumberFormat="1" applyFont="1" applyFill="1" applyBorder="1"/>
    <xf numFmtId="1" fontId="4" fillId="0" borderId="9" xfId="0" applyNumberFormat="1" applyFont="1" applyBorder="1" applyAlignment="1">
      <alignment horizontal="center" vertical="center" wrapText="1"/>
    </xf>
    <xf numFmtId="1" fontId="4" fillId="6" borderId="39" xfId="0" applyNumberFormat="1" applyFont="1" applyFill="1" applyBorder="1" applyProtection="1">
      <protection locked="0"/>
    </xf>
    <xf numFmtId="1" fontId="4" fillId="6" borderId="52" xfId="0" applyNumberFormat="1" applyFont="1" applyFill="1" applyBorder="1" applyProtection="1">
      <protection locked="0"/>
    </xf>
    <xf numFmtId="1" fontId="4" fillId="7" borderId="8" xfId="0" applyNumberFormat="1" applyFont="1" applyFill="1" applyBorder="1"/>
    <xf numFmtId="1" fontId="4" fillId="6" borderId="27" xfId="0" applyNumberFormat="1" applyFont="1" applyFill="1" applyBorder="1" applyProtection="1">
      <protection locked="0"/>
    </xf>
    <xf numFmtId="1" fontId="4" fillId="6" borderId="66" xfId="0" applyNumberFormat="1" applyFont="1" applyFill="1" applyBorder="1" applyProtection="1">
      <protection locked="0"/>
    </xf>
    <xf numFmtId="1" fontId="4" fillId="7" borderId="41" xfId="0" applyNumberFormat="1" applyFont="1" applyFill="1" applyBorder="1"/>
    <xf numFmtId="1" fontId="4" fillId="6" borderId="67" xfId="0" applyNumberFormat="1" applyFont="1" applyFill="1" applyBorder="1" applyProtection="1">
      <protection locked="0"/>
    </xf>
    <xf numFmtId="1" fontId="4" fillId="6" borderId="98" xfId="0" applyNumberFormat="1" applyFont="1" applyFill="1" applyBorder="1" applyProtection="1">
      <protection locked="0"/>
    </xf>
    <xf numFmtId="1" fontId="5" fillId="0" borderId="2" xfId="0" applyNumberFormat="1" applyFont="1" applyBorder="1"/>
    <xf numFmtId="1" fontId="5" fillId="3" borderId="0" xfId="0" applyNumberFormat="1" applyFont="1" applyFill="1" applyProtection="1">
      <protection locked="0"/>
    </xf>
    <xf numFmtId="1" fontId="5" fillId="5" borderId="0" xfId="0" applyNumberFormat="1" applyFont="1" applyFill="1" applyProtection="1">
      <protection locked="0"/>
    </xf>
    <xf numFmtId="1" fontId="5" fillId="2" borderId="0" xfId="0" applyNumberFormat="1" applyFont="1" applyFill="1" applyProtection="1">
      <protection locked="0"/>
    </xf>
    <xf numFmtId="1" fontId="4" fillId="0" borderId="111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/>
    <xf numFmtId="1" fontId="4" fillId="6" borderId="112" xfId="0" applyNumberFormat="1" applyFont="1" applyFill="1" applyBorder="1" applyProtection="1">
      <protection locked="0"/>
    </xf>
    <xf numFmtId="1" fontId="4" fillId="2" borderId="39" xfId="0" applyNumberFormat="1" applyFont="1" applyFill="1" applyBorder="1" applyAlignment="1">
      <alignment horizontal="center" vertical="center" wrapText="1"/>
    </xf>
    <xf numFmtId="1" fontId="4" fillId="2" borderId="40" xfId="0" applyNumberFormat="1" applyFont="1" applyFill="1" applyBorder="1" applyAlignment="1" applyProtection="1">
      <alignment horizontal="center"/>
      <protection locked="0"/>
    </xf>
    <xf numFmtId="1" fontId="4" fillId="2" borderId="8" xfId="0" applyNumberFormat="1" applyFont="1" applyFill="1" applyBorder="1" applyAlignment="1" applyProtection="1">
      <alignment horizontal="center"/>
      <protection locked="0"/>
    </xf>
    <xf numFmtId="1" fontId="4" fillId="2" borderId="12" xfId="0" applyNumberFormat="1" applyFont="1" applyFill="1" applyBorder="1" applyAlignment="1">
      <alignment horizontal="right" wrapText="1"/>
    </xf>
    <xf numFmtId="1" fontId="4" fillId="2" borderId="13" xfId="0" applyNumberFormat="1" applyFont="1" applyFill="1" applyBorder="1" applyAlignment="1">
      <alignment horizontal="right"/>
    </xf>
    <xf numFmtId="1" fontId="4" fillId="2" borderId="50" xfId="0" applyNumberFormat="1" applyFont="1" applyFill="1" applyBorder="1" applyAlignment="1">
      <alignment horizontal="right"/>
    </xf>
    <xf numFmtId="1" fontId="4" fillId="7" borderId="113" xfId="0" applyNumberFormat="1" applyFont="1" applyFill="1" applyBorder="1" applyAlignment="1">
      <alignment horizontal="right"/>
    </xf>
    <xf numFmtId="1" fontId="4" fillId="7" borderId="41" xfId="0" applyNumberFormat="1" applyFont="1" applyFill="1" applyBorder="1" applyAlignment="1">
      <alignment horizontal="right"/>
    </xf>
    <xf numFmtId="1" fontId="4" fillId="7" borderId="97" xfId="0" applyNumberFormat="1" applyFont="1" applyFill="1" applyBorder="1" applyAlignment="1">
      <alignment horizontal="right"/>
    </xf>
    <xf numFmtId="1" fontId="4" fillId="7" borderId="114" xfId="0" applyNumberFormat="1" applyFont="1" applyFill="1" applyBorder="1" applyAlignment="1">
      <alignment horizontal="right"/>
    </xf>
    <xf numFmtId="1" fontId="4" fillId="9" borderId="116" xfId="1" applyNumberFormat="1" applyFont="1" applyBorder="1" applyAlignment="1" applyProtection="1">
      <alignment horizontal="right"/>
      <protection locked="0"/>
    </xf>
    <xf numFmtId="1" fontId="4" fillId="9" borderId="117" xfId="1" applyNumberFormat="1" applyFont="1" applyBorder="1" applyAlignment="1" applyProtection="1">
      <alignment horizontal="right"/>
      <protection locked="0"/>
    </xf>
    <xf numFmtId="1" fontId="4" fillId="9" borderId="118" xfId="1" applyNumberFormat="1" applyFont="1" applyBorder="1" applyAlignment="1" applyProtection="1">
      <alignment horizontal="right"/>
      <protection locked="0"/>
    </xf>
    <xf numFmtId="1" fontId="4" fillId="9" borderId="119" xfId="1" applyNumberFormat="1" applyFont="1" applyBorder="1" applyAlignment="1" applyProtection="1">
      <alignment horizontal="right"/>
      <protection locked="0"/>
    </xf>
    <xf numFmtId="1" fontId="4" fillId="2" borderId="56" xfId="0" applyNumberFormat="1" applyFont="1" applyFill="1" applyBorder="1" applyAlignment="1">
      <alignment horizontal="right" wrapText="1"/>
    </xf>
    <xf numFmtId="1" fontId="4" fillId="2" borderId="57" xfId="0" applyNumberFormat="1" applyFont="1" applyFill="1" applyBorder="1" applyAlignment="1">
      <alignment horizontal="right"/>
    </xf>
    <xf numFmtId="1" fontId="4" fillId="2" borderId="47" xfId="0" applyNumberFormat="1" applyFont="1" applyFill="1" applyBorder="1" applyAlignment="1">
      <alignment horizontal="right"/>
    </xf>
    <xf numFmtId="1" fontId="4" fillId="9" borderId="120" xfId="1" applyNumberFormat="1" applyFont="1" applyBorder="1" applyAlignment="1" applyProtection="1">
      <alignment horizontal="right"/>
      <protection locked="0"/>
    </xf>
    <xf numFmtId="1" fontId="4" fillId="9" borderId="121" xfId="1" applyNumberFormat="1" applyFont="1" applyBorder="1" applyAlignment="1" applyProtection="1">
      <alignment horizontal="right"/>
      <protection locked="0"/>
    </xf>
    <xf numFmtId="1" fontId="4" fillId="9" borderId="122" xfId="1" applyNumberFormat="1" applyFont="1" applyBorder="1" applyAlignment="1" applyProtection="1">
      <alignment horizontal="right"/>
      <protection locked="0"/>
    </xf>
    <xf numFmtId="1" fontId="4" fillId="9" borderId="123" xfId="1" applyNumberFormat="1" applyFont="1" applyBorder="1" applyAlignment="1" applyProtection="1">
      <alignment horizontal="right"/>
      <protection locked="0"/>
    </xf>
    <xf numFmtId="1" fontId="4" fillId="2" borderId="34" xfId="0" applyNumberFormat="1" applyFont="1" applyFill="1" applyBorder="1" applyAlignment="1">
      <alignment horizontal="right" wrapText="1"/>
    </xf>
    <xf numFmtId="1" fontId="4" fillId="2" borderId="35" xfId="0" applyNumberFormat="1" applyFont="1" applyFill="1" applyBorder="1" applyAlignment="1">
      <alignment horizontal="right"/>
    </xf>
    <xf numFmtId="1" fontId="4" fillId="2" borderId="11" xfId="0" applyNumberFormat="1" applyFont="1" applyFill="1" applyBorder="1" applyAlignment="1">
      <alignment horizontal="right"/>
    </xf>
    <xf numFmtId="1" fontId="4" fillId="9" borderId="124" xfId="1" applyNumberFormat="1" applyFont="1" applyBorder="1" applyAlignment="1" applyProtection="1">
      <alignment horizontal="right"/>
      <protection locked="0"/>
    </xf>
    <xf numFmtId="1" fontId="4" fillId="9" borderId="125" xfId="1" applyNumberFormat="1" applyFont="1" applyBorder="1" applyAlignment="1" applyProtection="1">
      <alignment horizontal="right"/>
      <protection locked="0"/>
    </xf>
    <xf numFmtId="1" fontId="4" fillId="9" borderId="126" xfId="1" applyNumberFormat="1" applyFont="1" applyBorder="1" applyAlignment="1" applyProtection="1">
      <alignment horizontal="right"/>
      <protection locked="0"/>
    </xf>
    <xf numFmtId="1" fontId="4" fillId="9" borderId="127" xfId="1" applyNumberFormat="1" applyFont="1" applyBorder="1" applyAlignment="1" applyProtection="1">
      <alignment horizontal="right"/>
      <protection locked="0"/>
    </xf>
    <xf numFmtId="1" fontId="5" fillId="2" borderId="7" xfId="0" applyNumberFormat="1" applyFont="1" applyFill="1" applyBorder="1"/>
    <xf numFmtId="1" fontId="9" fillId="0" borderId="92" xfId="0" applyNumberFormat="1" applyFont="1" applyBorder="1"/>
    <xf numFmtId="1" fontId="4" fillId="0" borderId="129" xfId="0" applyNumberFormat="1" applyFont="1" applyBorder="1" applyAlignment="1">
      <alignment horizontal="center" vertical="center"/>
    </xf>
    <xf numFmtId="1" fontId="4" fillId="0" borderId="130" xfId="0" applyNumberFormat="1" applyFont="1" applyBorder="1" applyAlignment="1">
      <alignment horizontal="center" vertical="center"/>
    </xf>
    <xf numFmtId="1" fontId="4" fillId="0" borderId="129" xfId="0" applyNumberFormat="1" applyFont="1" applyBorder="1" applyAlignment="1">
      <alignment horizontal="center" vertical="center" wrapText="1"/>
    </xf>
    <xf numFmtId="1" fontId="4" fillId="0" borderId="131" xfId="0" applyNumberFormat="1" applyFont="1" applyBorder="1" applyAlignment="1">
      <alignment horizontal="center" vertical="center" wrapText="1"/>
    </xf>
    <xf numFmtId="1" fontId="4" fillId="0" borderId="132" xfId="0" applyNumberFormat="1" applyFont="1" applyBorder="1" applyAlignment="1">
      <alignment horizontal="left" vertical="center" wrapText="1"/>
    </xf>
    <xf numFmtId="1" fontId="4" fillId="0" borderId="133" xfId="0" applyNumberFormat="1" applyFont="1" applyBorder="1" applyAlignment="1">
      <alignment horizontal="right" wrapText="1"/>
    </xf>
    <xf numFmtId="1" fontId="4" fillId="0" borderId="134" xfId="0" applyNumberFormat="1" applyFont="1" applyBorder="1" applyAlignment="1">
      <alignment horizontal="right"/>
    </xf>
    <xf numFmtId="1" fontId="4" fillId="0" borderId="19" xfId="0" applyNumberFormat="1" applyFont="1" applyBorder="1" applyAlignment="1">
      <alignment horizontal="right" wrapText="1"/>
    </xf>
    <xf numFmtId="1" fontId="4" fillId="0" borderId="11" xfId="0" applyNumberFormat="1" applyFont="1" applyBorder="1"/>
    <xf numFmtId="1" fontId="4" fillId="6" borderId="35" xfId="0" applyNumberFormat="1" applyFont="1" applyFill="1" applyBorder="1" applyAlignment="1" applyProtection="1">
      <alignment horizontal="right"/>
      <protection locked="0"/>
    </xf>
    <xf numFmtId="1" fontId="4" fillId="6" borderId="49" xfId="0" applyNumberFormat="1" applyFont="1" applyFill="1" applyBorder="1" applyAlignment="1" applyProtection="1">
      <alignment horizontal="right"/>
      <protection locked="0"/>
    </xf>
    <xf numFmtId="1" fontId="4" fillId="0" borderId="132" xfId="0" applyNumberFormat="1" applyFont="1" applyBorder="1" applyAlignment="1">
      <alignment horizontal="right" vertical="center" wrapText="1"/>
    </xf>
    <xf numFmtId="1" fontId="4" fillId="0" borderId="38" xfId="0" applyNumberFormat="1" applyFont="1" applyBorder="1" applyAlignment="1">
      <alignment horizontal="right" vertical="center" wrapText="1"/>
    </xf>
    <xf numFmtId="1" fontId="4" fillId="6" borderId="38" xfId="0" applyNumberFormat="1" applyFont="1" applyFill="1" applyBorder="1" applyAlignment="1" applyProtection="1">
      <alignment horizontal="right"/>
      <protection locked="0"/>
    </xf>
    <xf numFmtId="1" fontId="4" fillId="8" borderId="128" xfId="0" applyNumberFormat="1" applyFont="1" applyFill="1" applyBorder="1" applyAlignment="1" applyProtection="1">
      <alignment horizontal="right"/>
    </xf>
    <xf numFmtId="1" fontId="5" fillId="4" borderId="7" xfId="0" applyNumberFormat="1" applyFont="1" applyFill="1" applyBorder="1"/>
    <xf numFmtId="1" fontId="5" fillId="4" borderId="1" xfId="0" applyNumberFormat="1" applyFont="1" applyFill="1" applyBorder="1"/>
    <xf numFmtId="1" fontId="4" fillId="0" borderId="16" xfId="0" applyNumberFormat="1" applyFont="1" applyBorder="1" applyAlignment="1">
      <alignment horizontal="center" vertical="center"/>
    </xf>
    <xf numFmtId="1" fontId="4" fillId="0" borderId="128" xfId="0" applyNumberFormat="1" applyFont="1" applyBorder="1" applyAlignment="1">
      <alignment horizontal="center" vertical="center"/>
    </xf>
    <xf numFmtId="1" fontId="4" fillId="0" borderId="129" xfId="0" applyNumberFormat="1" applyFont="1" applyBorder="1" applyAlignment="1">
      <alignment horizontal="right"/>
    </xf>
    <xf numFmtId="1" fontId="4" fillId="0" borderId="130" xfId="0" applyNumberFormat="1" applyFont="1" applyBorder="1" applyAlignment="1">
      <alignment horizontal="right"/>
    </xf>
    <xf numFmtId="1" fontId="4" fillId="6" borderId="8" xfId="0" applyNumberFormat="1" applyFont="1" applyFill="1" applyBorder="1" applyAlignment="1" applyProtection="1">
      <alignment horizontal="right"/>
      <protection locked="0"/>
    </xf>
    <xf numFmtId="1" fontId="4" fillId="0" borderId="89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" fontId="4" fillId="0" borderId="101" xfId="0" applyNumberFormat="1" applyFont="1" applyBorder="1" applyAlignment="1">
      <alignment horizontal="center" vertical="center" wrapText="1"/>
    </xf>
    <xf numFmtId="1" fontId="4" fillId="0" borderId="136" xfId="0" applyNumberFormat="1" applyFont="1" applyBorder="1" applyAlignment="1">
      <alignment horizontal="center" vertical="center" wrapText="1"/>
    </xf>
    <xf numFmtId="1" fontId="4" fillId="0" borderId="135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right" vertical="center"/>
    </xf>
    <xf numFmtId="1" fontId="4" fillId="0" borderId="15" xfId="0" applyNumberFormat="1" applyFont="1" applyBorder="1" applyAlignment="1">
      <alignment horizontal="right" vertical="center"/>
    </xf>
    <xf numFmtId="1" fontId="4" fillId="0" borderId="11" xfId="0" applyNumberFormat="1" applyFont="1" applyBorder="1" applyAlignment="1">
      <alignment vertical="center" wrapText="1"/>
    </xf>
    <xf numFmtId="1" fontId="4" fillId="2" borderId="129" xfId="0" applyNumberFormat="1" applyFont="1" applyFill="1" applyBorder="1"/>
    <xf numFmtId="1" fontId="4" fillId="2" borderId="8" xfId="0" applyNumberFormat="1" applyFont="1" applyFill="1" applyBorder="1"/>
    <xf numFmtId="1" fontId="4" fillId="2" borderId="131" xfId="0" applyNumberFormat="1" applyFont="1" applyFill="1" applyBorder="1"/>
    <xf numFmtId="1" fontId="4" fillId="0" borderId="101" xfId="0" applyNumberFormat="1" applyFont="1" applyBorder="1" applyAlignment="1">
      <alignment horizontal="right"/>
    </xf>
    <xf numFmtId="1" fontId="4" fillId="2" borderId="52" xfId="0" applyNumberFormat="1" applyFont="1" applyFill="1" applyBorder="1"/>
    <xf numFmtId="1" fontId="4" fillId="2" borderId="137" xfId="0" applyNumberFormat="1" applyFont="1" applyFill="1" applyBorder="1"/>
    <xf numFmtId="1" fontId="4" fillId="0" borderId="132" xfId="0" applyNumberFormat="1" applyFont="1" applyBorder="1" applyAlignment="1">
      <alignment horizontal="right"/>
    </xf>
    <xf numFmtId="1" fontId="4" fillId="6" borderId="138" xfId="0" applyNumberFormat="1" applyFont="1" applyFill="1" applyBorder="1" applyAlignment="1" applyProtection="1">
      <alignment horizontal="right"/>
      <protection locked="0"/>
    </xf>
    <xf numFmtId="1" fontId="4" fillId="6" borderId="103" xfId="0" applyNumberFormat="1" applyFont="1" applyFill="1" applyBorder="1" applyAlignment="1" applyProtection="1">
      <alignment horizontal="right"/>
      <protection locked="0"/>
    </xf>
    <xf numFmtId="1" fontId="4" fillId="0" borderId="26" xfId="0" applyNumberFormat="1" applyFont="1" applyBorder="1" applyAlignment="1">
      <alignment horizontal="right" vertical="center" wrapText="1"/>
    </xf>
    <xf numFmtId="1" fontId="4" fillId="0" borderId="26" xfId="0" applyNumberFormat="1" applyFont="1" applyBorder="1" applyAlignment="1">
      <alignment horizontal="right"/>
    </xf>
    <xf numFmtId="1" fontId="4" fillId="6" borderId="139" xfId="0" applyNumberFormat="1" applyFont="1" applyFill="1" applyBorder="1" applyAlignment="1" applyProtection="1">
      <alignment horizontal="right"/>
      <protection locked="0"/>
    </xf>
    <xf numFmtId="1" fontId="4" fillId="6" borderId="140" xfId="0" applyNumberFormat="1" applyFont="1" applyFill="1" applyBorder="1" applyAlignment="1" applyProtection="1">
      <alignment horizontal="right"/>
      <protection locked="0"/>
    </xf>
    <xf numFmtId="1" fontId="4" fillId="6" borderId="56" xfId="0" applyNumberFormat="1" applyFont="1" applyFill="1" applyBorder="1" applyAlignment="1" applyProtection="1">
      <alignment horizontal="right"/>
      <protection locked="0"/>
    </xf>
    <xf numFmtId="1" fontId="4" fillId="6" borderId="58" xfId="0" applyNumberFormat="1" applyFont="1" applyFill="1" applyBorder="1" applyAlignment="1" applyProtection="1">
      <alignment horizontal="right"/>
      <protection locked="0"/>
    </xf>
    <xf numFmtId="1" fontId="4" fillId="6" borderId="59" xfId="0" applyNumberFormat="1" applyFont="1" applyFill="1" applyBorder="1" applyAlignment="1" applyProtection="1">
      <alignment horizontal="right"/>
      <protection locked="0"/>
    </xf>
    <xf numFmtId="1" fontId="4" fillId="6" borderId="141" xfId="0" applyNumberFormat="1" applyFont="1" applyFill="1" applyBorder="1" applyAlignment="1" applyProtection="1">
      <alignment horizontal="right"/>
      <protection locked="0"/>
    </xf>
    <xf numFmtId="1" fontId="4" fillId="6" borderId="142" xfId="0" applyNumberFormat="1" applyFont="1" applyFill="1" applyBorder="1" applyAlignment="1" applyProtection="1">
      <alignment horizontal="right"/>
      <protection locked="0"/>
    </xf>
    <xf numFmtId="1" fontId="4" fillId="6" borderId="143" xfId="0" applyNumberFormat="1" applyFont="1" applyFill="1" applyBorder="1" applyAlignment="1" applyProtection="1">
      <alignment horizontal="right"/>
      <protection locked="0"/>
    </xf>
    <xf numFmtId="1" fontId="4" fillId="0" borderId="15" xfId="0" applyNumberFormat="1" applyFont="1" applyBorder="1" applyAlignment="1">
      <alignment horizontal="right" vertical="center" wrapText="1"/>
    </xf>
    <xf numFmtId="1" fontId="4" fillId="0" borderId="15" xfId="0" applyNumberFormat="1" applyFont="1" applyBorder="1" applyAlignment="1">
      <alignment horizontal="right"/>
    </xf>
    <xf numFmtId="1" fontId="4" fillId="6" borderId="109" xfId="0" applyNumberFormat="1" applyFont="1" applyFill="1" applyBorder="1" applyAlignment="1" applyProtection="1">
      <alignment horizontal="right"/>
      <protection locked="0"/>
    </xf>
    <xf numFmtId="1" fontId="4" fillId="6" borderId="144" xfId="0" applyNumberFormat="1" applyFont="1" applyFill="1" applyBorder="1" applyAlignment="1" applyProtection="1">
      <alignment horizontal="right"/>
      <protection locked="0"/>
    </xf>
    <xf numFmtId="1" fontId="2" fillId="10" borderId="0" xfId="0" applyNumberFormat="1" applyFont="1" applyFill="1"/>
    <xf numFmtId="1" fontId="2" fillId="10" borderId="0" xfId="0" applyNumberFormat="1" applyFont="1" applyFill="1" applyProtection="1">
      <protection locked="0"/>
    </xf>
    <xf numFmtId="1" fontId="4" fillId="0" borderId="131" xfId="0" applyNumberFormat="1" applyFont="1" applyBorder="1"/>
    <xf numFmtId="1" fontId="4" fillId="0" borderId="145" xfId="0" applyNumberFormat="1" applyFont="1" applyBorder="1"/>
    <xf numFmtId="1" fontId="4" fillId="0" borderId="145" xfId="0" applyNumberFormat="1" applyFont="1" applyBorder="1" applyAlignment="1">
      <alignment horizontal="center" vertical="center" wrapText="1"/>
    </xf>
    <xf numFmtId="1" fontId="4" fillId="2" borderId="147" xfId="0" applyNumberFormat="1" applyFont="1" applyFill="1" applyBorder="1" applyAlignment="1">
      <alignment horizontal="center" vertical="center"/>
    </xf>
    <xf numFmtId="1" fontId="4" fillId="0" borderId="149" xfId="0" applyNumberFormat="1" applyFont="1" applyBorder="1" applyAlignment="1">
      <alignment horizontal="center" vertical="center"/>
    </xf>
    <xf numFmtId="1" fontId="4" fillId="0" borderId="149" xfId="0" applyNumberFormat="1" applyFont="1" applyBorder="1" applyAlignment="1">
      <alignment horizontal="center" vertical="center" wrapText="1"/>
    </xf>
    <xf numFmtId="1" fontId="4" fillId="0" borderId="149" xfId="0" applyNumberFormat="1" applyFont="1" applyBorder="1" applyAlignment="1">
      <alignment horizontal="right" wrapText="1"/>
    </xf>
    <xf numFmtId="1" fontId="4" fillId="0" borderId="149" xfId="0" applyNumberFormat="1" applyFont="1" applyBorder="1"/>
    <xf numFmtId="1" fontId="4" fillId="0" borderId="148" xfId="0" applyNumberFormat="1" applyFont="1" applyBorder="1"/>
    <xf numFmtId="1" fontId="4" fillId="2" borderId="151" xfId="0" applyNumberFormat="1" applyFont="1" applyFill="1" applyBorder="1" applyAlignment="1">
      <alignment horizontal="center" vertical="center"/>
    </xf>
    <xf numFmtId="1" fontId="4" fillId="6" borderId="152" xfId="0" applyNumberFormat="1" applyFont="1" applyFill="1" applyBorder="1" applyProtection="1">
      <protection locked="0"/>
    </xf>
    <xf numFmtId="1" fontId="4" fillId="0" borderId="148" xfId="0" applyNumberFormat="1" applyFont="1" applyBorder="1" applyAlignment="1">
      <alignment horizontal="center"/>
    </xf>
    <xf numFmtId="1" fontId="4" fillId="6" borderId="148" xfId="0" applyNumberFormat="1" applyFont="1" applyFill="1" applyBorder="1" applyProtection="1">
      <protection locked="0"/>
    </xf>
    <xf numFmtId="1" fontId="4" fillId="6" borderId="149" xfId="0" applyNumberFormat="1" applyFont="1" applyFill="1" applyBorder="1" applyProtection="1">
      <protection locked="0"/>
    </xf>
    <xf numFmtId="1" fontId="4" fillId="2" borderId="149" xfId="0" applyNumberFormat="1" applyFont="1" applyFill="1" applyBorder="1" applyAlignment="1">
      <alignment horizontal="center" vertical="center" wrapText="1"/>
    </xf>
    <xf numFmtId="1" fontId="4" fillId="0" borderId="154" xfId="0" applyNumberFormat="1" applyFont="1" applyBorder="1" applyAlignment="1">
      <alignment horizontal="center" vertical="center"/>
    </xf>
    <xf numFmtId="1" fontId="4" fillId="0" borderId="156" xfId="0" applyNumberFormat="1" applyFont="1" applyBorder="1" applyAlignment="1">
      <alignment horizontal="center" vertical="center" wrapText="1"/>
    </xf>
    <xf numFmtId="1" fontId="4" fillId="9" borderId="157" xfId="1" applyNumberFormat="1" applyFont="1" applyBorder="1" applyAlignment="1" applyProtection="1">
      <alignment horizontal="right"/>
      <protection locked="0"/>
    </xf>
    <xf numFmtId="1" fontId="4" fillId="0" borderId="158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/>
    </xf>
    <xf numFmtId="1" fontId="4" fillId="0" borderId="111" xfId="0" applyNumberFormat="1" applyFont="1" applyBorder="1" applyAlignment="1">
      <alignment horizontal="center" vertical="center" wrapText="1"/>
    </xf>
    <xf numFmtId="1" fontId="4" fillId="0" borderId="135" xfId="0" applyNumberFormat="1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101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0" borderId="89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38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" fontId="4" fillId="0" borderId="148" xfId="0" applyNumberFormat="1" applyFont="1" applyBorder="1" applyAlignment="1">
      <alignment horizontal="center" vertical="center" wrapText="1"/>
    </xf>
    <xf numFmtId="1" fontId="4" fillId="0" borderId="160" xfId="0" applyNumberFormat="1" applyFont="1" applyBorder="1" applyAlignment="1">
      <alignment horizontal="right"/>
    </xf>
    <xf numFmtId="1" fontId="4" fillId="6" borderId="161" xfId="0" applyNumberFormat="1" applyFont="1" applyFill="1" applyBorder="1" applyProtection="1">
      <protection locked="0"/>
    </xf>
    <xf numFmtId="1" fontId="4" fillId="0" borderId="158" xfId="0" applyNumberFormat="1" applyFont="1" applyBorder="1" applyAlignment="1">
      <alignment horizontal="right" wrapText="1"/>
    </xf>
    <xf numFmtId="1" fontId="4" fillId="0" borderId="158" xfId="0" applyNumberFormat="1" applyFont="1" applyBorder="1"/>
    <xf numFmtId="1" fontId="4" fillId="0" borderId="159" xfId="0" applyNumberFormat="1" applyFont="1" applyBorder="1"/>
    <xf numFmtId="1" fontId="4" fillId="0" borderId="162" xfId="0" applyNumberFormat="1" applyFont="1" applyBorder="1"/>
    <xf numFmtId="1" fontId="4" fillId="0" borderId="160" xfId="0" applyNumberFormat="1" applyFont="1" applyBorder="1" applyAlignment="1">
      <alignment horizontal="right" wrapText="1"/>
    </xf>
    <xf numFmtId="1" fontId="4" fillId="6" borderId="163" xfId="0" applyNumberFormat="1" applyFont="1" applyFill="1" applyBorder="1" applyAlignment="1" applyProtection="1">
      <alignment horizontal="right"/>
      <protection locked="0"/>
    </xf>
    <xf numFmtId="1" fontId="4" fillId="0" borderId="162" xfId="0" applyNumberFormat="1" applyFont="1" applyBorder="1" applyAlignment="1">
      <alignment horizontal="center" vertical="center" wrapText="1"/>
    </xf>
    <xf numFmtId="1" fontId="4" fillId="2" borderId="165" xfId="0" applyNumberFormat="1" applyFont="1" applyFill="1" applyBorder="1" applyAlignment="1">
      <alignment horizontal="center" vertical="center"/>
    </xf>
    <xf numFmtId="1" fontId="4" fillId="0" borderId="166" xfId="0" applyNumberFormat="1" applyFont="1" applyBorder="1" applyAlignment="1">
      <alignment horizontal="center" vertical="center" wrapText="1"/>
    </xf>
    <xf numFmtId="1" fontId="4" fillId="6" borderId="161" xfId="0" applyNumberFormat="1" applyFont="1" applyFill="1" applyBorder="1" applyAlignment="1" applyProtection="1">
      <alignment horizontal="right"/>
      <protection locked="0"/>
    </xf>
    <xf numFmtId="1" fontId="4" fillId="6" borderId="160" xfId="0" applyNumberFormat="1" applyFont="1" applyFill="1" applyBorder="1" applyAlignment="1" applyProtection="1">
      <alignment horizontal="right"/>
      <protection locked="0"/>
    </xf>
    <xf numFmtId="1" fontId="4" fillId="6" borderId="166" xfId="0" applyNumberFormat="1" applyFont="1" applyFill="1" applyBorder="1" applyAlignment="1" applyProtection="1">
      <alignment horizontal="right"/>
      <protection locked="0"/>
    </xf>
    <xf numFmtId="1" fontId="4" fillId="7" borderId="161" xfId="0" applyNumberFormat="1" applyFont="1" applyFill="1" applyBorder="1" applyAlignment="1">
      <alignment horizontal="right"/>
    </xf>
    <xf numFmtId="1" fontId="4" fillId="6" borderId="167" xfId="0" applyNumberFormat="1" applyFont="1" applyFill="1" applyBorder="1" applyAlignment="1" applyProtection="1">
      <alignment horizontal="right"/>
      <protection locked="0"/>
    </xf>
    <xf numFmtId="1" fontId="4" fillId="0" borderId="168" xfId="0" applyNumberFormat="1" applyFont="1" applyBorder="1" applyAlignment="1">
      <alignment horizontal="center" vertical="center" wrapText="1"/>
    </xf>
    <xf numFmtId="1" fontId="4" fillId="6" borderId="163" xfId="0" applyNumberFormat="1" applyFont="1" applyFill="1" applyBorder="1" applyProtection="1">
      <protection locked="0"/>
    </xf>
    <xf numFmtId="1" fontId="4" fillId="7" borderId="163" xfId="0" applyNumberFormat="1" applyFont="1" applyFill="1" applyBorder="1"/>
    <xf numFmtId="1" fontId="4" fillId="0" borderId="169" xfId="0" applyNumberFormat="1" applyFont="1" applyBorder="1" applyAlignment="1">
      <alignment horizontal="center" vertical="center"/>
    </xf>
    <xf numFmtId="1" fontId="4" fillId="0" borderId="171" xfId="0" applyNumberFormat="1" applyFont="1" applyBorder="1" applyAlignment="1">
      <alignment horizontal="left" vertical="center" wrapText="1"/>
    </xf>
    <xf numFmtId="1" fontId="4" fillId="0" borderId="172" xfId="0" applyNumberFormat="1" applyFont="1" applyBorder="1" applyAlignment="1">
      <alignment horizontal="right" wrapText="1"/>
    </xf>
    <xf numFmtId="1" fontId="4" fillId="0" borderId="173" xfId="0" applyNumberFormat="1" applyFont="1" applyBorder="1" applyAlignment="1">
      <alignment horizontal="right"/>
    </xf>
    <xf numFmtId="1" fontId="4" fillId="6" borderId="172" xfId="0" applyNumberFormat="1" applyFont="1" applyFill="1" applyBorder="1" applyAlignment="1" applyProtection="1">
      <alignment horizontal="right"/>
      <protection locked="0"/>
    </xf>
    <xf numFmtId="1" fontId="4" fillId="6" borderId="174" xfId="0" applyNumberFormat="1" applyFont="1" applyFill="1" applyBorder="1" applyAlignment="1" applyProtection="1">
      <alignment horizontal="right"/>
      <protection locked="0"/>
    </xf>
    <xf numFmtId="1" fontId="4" fillId="6" borderId="175" xfId="0" applyNumberFormat="1" applyFont="1" applyFill="1" applyBorder="1" applyAlignment="1" applyProtection="1">
      <alignment horizontal="right"/>
      <protection locked="0"/>
    </xf>
    <xf numFmtId="1" fontId="4" fillId="6" borderId="171" xfId="0" applyNumberFormat="1" applyFont="1" applyFill="1" applyBorder="1" applyAlignment="1" applyProtection="1">
      <alignment horizontal="right"/>
      <protection locked="0"/>
    </xf>
    <xf numFmtId="1" fontId="4" fillId="0" borderId="170" xfId="0" applyNumberFormat="1" applyFont="1" applyBorder="1" applyAlignment="1">
      <alignment horizontal="center" vertical="center" wrapText="1"/>
    </xf>
    <xf numFmtId="1" fontId="4" fillId="0" borderId="171" xfId="0" applyNumberFormat="1" applyFont="1" applyBorder="1" applyAlignment="1">
      <alignment horizontal="left" vertical="center"/>
    </xf>
    <xf numFmtId="1" fontId="4" fillId="0" borderId="172" xfId="0" applyNumberFormat="1" applyFont="1" applyBorder="1" applyAlignment="1">
      <alignment horizontal="right"/>
    </xf>
    <xf numFmtId="1" fontId="4" fillId="6" borderId="172" xfId="0" applyNumberFormat="1" applyFont="1" applyFill="1" applyBorder="1" applyProtection="1">
      <protection locked="0"/>
    </xf>
    <xf numFmtId="1" fontId="4" fillId="6" borderId="175" xfId="0" applyNumberFormat="1" applyFont="1" applyFill="1" applyBorder="1" applyProtection="1">
      <protection locked="0"/>
    </xf>
    <xf numFmtId="1" fontId="4" fillId="6" borderId="171" xfId="0" applyNumberFormat="1" applyFont="1" applyFill="1" applyBorder="1" applyProtection="1">
      <protection locked="0"/>
    </xf>
    <xf numFmtId="1" fontId="4" fillId="6" borderId="173" xfId="0" applyNumberFormat="1" applyFont="1" applyFill="1" applyBorder="1" applyProtection="1">
      <protection locked="0"/>
    </xf>
    <xf numFmtId="1" fontId="4" fillId="4" borderId="0" xfId="0" applyNumberFormat="1" applyFont="1" applyFill="1" applyAlignment="1" applyProtection="1">
      <alignment vertical="center"/>
      <protection locked="0"/>
    </xf>
    <xf numFmtId="1" fontId="4" fillId="0" borderId="0" xfId="0" applyNumberFormat="1" applyFont="1" applyAlignment="1">
      <alignment horizontal="right"/>
    </xf>
    <xf numFmtId="1" fontId="4" fillId="0" borderId="173" xfId="0" applyNumberFormat="1" applyFont="1" applyBorder="1" applyAlignment="1">
      <alignment horizontal="right" wrapText="1"/>
    </xf>
    <xf numFmtId="1" fontId="4" fillId="0" borderId="176" xfId="0" applyNumberFormat="1" applyFont="1" applyBorder="1" applyAlignment="1">
      <alignment horizontal="right"/>
    </xf>
    <xf numFmtId="1" fontId="4" fillId="6" borderId="176" xfId="0" applyNumberFormat="1" applyFont="1" applyFill="1" applyBorder="1" applyProtection="1">
      <protection locked="0"/>
    </xf>
    <xf numFmtId="1" fontId="4" fillId="6" borderId="174" xfId="0" applyNumberFormat="1" applyFont="1" applyFill="1" applyBorder="1" applyProtection="1">
      <protection locked="0"/>
    </xf>
    <xf numFmtId="1" fontId="4" fillId="0" borderId="174" xfId="0" applyNumberFormat="1" applyFont="1" applyBorder="1" applyAlignment="1">
      <alignment horizontal="center" vertical="center" wrapText="1"/>
    </xf>
    <xf numFmtId="1" fontId="4" fillId="4" borderId="46" xfId="0" applyNumberFormat="1" applyFont="1" applyFill="1" applyBorder="1" applyAlignment="1">
      <alignment vertical="center"/>
    </xf>
    <xf numFmtId="1" fontId="2" fillId="3" borderId="0" xfId="0" applyNumberFormat="1" applyFont="1" applyFill="1"/>
    <xf numFmtId="1" fontId="2" fillId="5" borderId="0" xfId="0" applyNumberFormat="1" applyFont="1" applyFill="1"/>
    <xf numFmtId="1" fontId="4" fillId="0" borderId="169" xfId="0" applyNumberFormat="1" applyFont="1" applyBorder="1" applyAlignment="1">
      <alignment horizontal="right" wrapText="1"/>
    </xf>
    <xf numFmtId="1" fontId="4" fillId="0" borderId="170" xfId="0" applyNumberFormat="1" applyFont="1" applyBorder="1"/>
    <xf numFmtId="1" fontId="4" fillId="0" borderId="177" xfId="0" applyNumberFormat="1" applyFont="1" applyBorder="1"/>
    <xf numFmtId="1" fontId="4" fillId="0" borderId="174" xfId="0" applyNumberFormat="1" applyFont="1" applyBorder="1" applyAlignment="1">
      <alignment vertical="center" wrapText="1"/>
    </xf>
    <xf numFmtId="1" fontId="4" fillId="2" borderId="171" xfId="0" applyNumberFormat="1" applyFont="1" applyFill="1" applyBorder="1"/>
    <xf numFmtId="1" fontId="4" fillId="0" borderId="169" xfId="0" applyNumberFormat="1" applyFont="1" applyBorder="1" applyAlignment="1">
      <alignment horizontal="center" vertical="center" wrapText="1"/>
    </xf>
    <xf numFmtId="1" fontId="4" fillId="0" borderId="171" xfId="0" applyNumberFormat="1" applyFont="1" applyBorder="1" applyAlignment="1">
      <alignment horizontal="right" wrapText="1"/>
    </xf>
    <xf numFmtId="1" fontId="4" fillId="8" borderId="86" xfId="0" applyNumberFormat="1" applyFont="1" applyFill="1" applyBorder="1" applyAlignment="1">
      <alignment horizontal="right" wrapText="1"/>
    </xf>
    <xf numFmtId="1" fontId="4" fillId="8" borderId="9" xfId="0" applyNumberFormat="1" applyFont="1" applyFill="1" applyBorder="1" applyAlignment="1">
      <alignment horizontal="right" wrapText="1"/>
    </xf>
    <xf numFmtId="1" fontId="4" fillId="8" borderId="26" xfId="0" applyNumberFormat="1" applyFont="1" applyFill="1" applyBorder="1" applyAlignment="1">
      <alignment horizontal="right" wrapText="1"/>
    </xf>
    <xf numFmtId="1" fontId="4" fillId="8" borderId="15" xfId="0" applyNumberFormat="1" applyFont="1" applyFill="1" applyBorder="1" applyAlignment="1">
      <alignment horizontal="right" wrapText="1"/>
    </xf>
    <xf numFmtId="1" fontId="4" fillId="0" borderId="171" xfId="0" applyNumberFormat="1" applyFont="1" applyBorder="1" applyAlignment="1">
      <alignment horizontal="center" vertical="center" wrapText="1"/>
    </xf>
    <xf numFmtId="1" fontId="4" fillId="6" borderId="171" xfId="0" applyNumberFormat="1" applyFont="1" applyFill="1" applyBorder="1" applyAlignment="1" applyProtection="1">
      <alignment horizontal="right" wrapText="1"/>
      <protection locked="0"/>
    </xf>
    <xf numFmtId="1" fontId="4" fillId="0" borderId="177" xfId="0" applyNumberFormat="1" applyFont="1" applyBorder="1" applyAlignment="1">
      <alignment horizontal="center" vertical="center" wrapText="1"/>
    </xf>
    <xf numFmtId="1" fontId="4" fillId="7" borderId="175" xfId="0" applyNumberFormat="1" applyFont="1" applyFill="1" applyBorder="1" applyAlignment="1">
      <alignment horizontal="right"/>
    </xf>
    <xf numFmtId="1" fontId="4" fillId="0" borderId="171" xfId="0" applyNumberFormat="1" applyFont="1" applyBorder="1" applyAlignment="1">
      <alignment horizontal="left" wrapText="1"/>
    </xf>
    <xf numFmtId="1" fontId="4" fillId="0" borderId="171" xfId="0" applyNumberFormat="1" applyFont="1" applyBorder="1"/>
    <xf numFmtId="1" fontId="4" fillId="0" borderId="171" xfId="0" applyNumberFormat="1" applyFont="1" applyBorder="1" applyAlignment="1">
      <alignment wrapText="1"/>
    </xf>
    <xf numFmtId="1" fontId="4" fillId="7" borderId="176" xfId="0" applyNumberFormat="1" applyFont="1" applyFill="1" applyBorder="1"/>
    <xf numFmtId="1" fontId="4" fillId="2" borderId="169" xfId="0" applyNumberFormat="1" applyFont="1" applyFill="1" applyBorder="1" applyAlignment="1" applyProtection="1">
      <alignment horizontal="center"/>
      <protection locked="0"/>
    </xf>
    <xf numFmtId="1" fontId="4" fillId="2" borderId="176" xfId="0" applyNumberFormat="1" applyFont="1" applyFill="1" applyBorder="1" applyAlignment="1">
      <alignment horizontal="right"/>
    </xf>
    <xf numFmtId="1" fontId="4" fillId="7" borderId="178" xfId="0" applyNumberFormat="1" applyFont="1" applyFill="1" applyBorder="1" applyAlignment="1">
      <alignment horizontal="right"/>
    </xf>
    <xf numFmtId="1" fontId="4" fillId="7" borderId="179" xfId="0" applyNumberFormat="1" applyFont="1" applyFill="1" applyBorder="1" applyAlignment="1">
      <alignment horizontal="right"/>
    </xf>
    <xf numFmtId="1" fontId="4" fillId="9" borderId="180" xfId="1" applyNumberFormat="1" applyFont="1" applyBorder="1" applyAlignment="1" applyProtection="1">
      <alignment horizontal="right"/>
      <protection locked="0"/>
    </xf>
    <xf numFmtId="1" fontId="4" fillId="9" borderId="181" xfId="1" applyNumberFormat="1" applyFont="1" applyBorder="1" applyAlignment="1" applyProtection="1">
      <alignment horizontal="right"/>
      <protection locked="0"/>
    </xf>
    <xf numFmtId="1" fontId="4" fillId="9" borderId="182" xfId="1" applyNumberFormat="1" applyFont="1" applyBorder="1" applyAlignment="1" applyProtection="1">
      <alignment horizontal="right"/>
      <protection locked="0"/>
    </xf>
    <xf numFmtId="1" fontId="4" fillId="9" borderId="183" xfId="1" applyNumberFormat="1" applyFont="1" applyBorder="1" applyAlignment="1" applyProtection="1">
      <alignment horizontal="right"/>
      <protection locked="0"/>
    </xf>
    <xf numFmtId="1" fontId="4" fillId="9" borderId="184" xfId="1" applyNumberFormat="1" applyFont="1" applyBorder="1" applyAlignment="1" applyProtection="1">
      <alignment horizontal="right"/>
      <protection locked="0"/>
    </xf>
    <xf numFmtId="1" fontId="4" fillId="9" borderId="185" xfId="1" applyNumberFormat="1" applyFont="1" applyBorder="1" applyAlignment="1" applyProtection="1">
      <alignment horizontal="right"/>
      <protection locked="0"/>
    </xf>
    <xf numFmtId="1" fontId="4" fillId="9" borderId="186" xfId="1" applyNumberFormat="1" applyFont="1" applyBorder="1" applyAlignment="1" applyProtection="1">
      <alignment horizontal="right"/>
      <protection locked="0"/>
    </xf>
    <xf numFmtId="1" fontId="4" fillId="9" borderId="187" xfId="1" applyNumberFormat="1" applyFont="1" applyBorder="1" applyAlignment="1" applyProtection="1">
      <alignment horizontal="right"/>
      <protection locked="0"/>
    </xf>
    <xf numFmtId="1" fontId="4" fillId="9" borderId="188" xfId="1" applyNumberFormat="1" applyFont="1" applyBorder="1" applyAlignment="1" applyProtection="1">
      <alignment horizontal="right"/>
      <protection locked="0"/>
    </xf>
    <xf numFmtId="1" fontId="4" fillId="9" borderId="189" xfId="1" applyNumberFormat="1" applyFont="1" applyBorder="1" applyAlignment="1" applyProtection="1">
      <alignment horizontal="right"/>
      <protection locked="0"/>
    </xf>
    <xf numFmtId="1" fontId="4" fillId="9" borderId="190" xfId="1" applyNumberFormat="1" applyFont="1" applyBorder="1" applyAlignment="1" applyProtection="1">
      <alignment horizontal="right"/>
      <protection locked="0"/>
    </xf>
    <xf numFmtId="1" fontId="4" fillId="9" borderId="191" xfId="1" applyNumberFormat="1" applyFont="1" applyBorder="1" applyAlignment="1" applyProtection="1">
      <alignment horizontal="right"/>
      <protection locked="0"/>
    </xf>
    <xf numFmtId="1" fontId="4" fillId="0" borderId="193" xfId="0" applyNumberFormat="1" applyFont="1" applyBorder="1" applyAlignment="1">
      <alignment horizontal="center" vertical="center"/>
    </xf>
    <xf numFmtId="1" fontId="4" fillId="0" borderId="194" xfId="0" applyNumberFormat="1" applyFont="1" applyBorder="1" applyAlignment="1">
      <alignment horizontal="center" vertical="center"/>
    </xf>
    <xf numFmtId="1" fontId="4" fillId="0" borderId="193" xfId="0" applyNumberFormat="1" applyFont="1" applyBorder="1" applyAlignment="1">
      <alignment horizontal="center" vertical="center" wrapText="1"/>
    </xf>
    <xf numFmtId="1" fontId="4" fillId="0" borderId="195" xfId="0" applyNumberFormat="1" applyFont="1" applyBorder="1" applyAlignment="1">
      <alignment horizontal="center" vertical="center" wrapText="1"/>
    </xf>
    <xf numFmtId="1" fontId="4" fillId="0" borderId="196" xfId="0" applyNumberFormat="1" applyFont="1" applyBorder="1" applyAlignment="1">
      <alignment horizontal="left" vertical="center" wrapText="1"/>
    </xf>
    <xf numFmtId="1" fontId="4" fillId="0" borderId="197" xfId="0" applyNumberFormat="1" applyFont="1" applyBorder="1" applyAlignment="1">
      <alignment horizontal="right" wrapText="1"/>
    </xf>
    <xf numFmtId="1" fontId="4" fillId="0" borderId="198" xfId="0" applyNumberFormat="1" applyFont="1" applyBorder="1" applyAlignment="1">
      <alignment horizontal="right"/>
    </xf>
    <xf numFmtId="1" fontId="4" fillId="6" borderId="197" xfId="0" applyNumberFormat="1" applyFont="1" applyFill="1" applyBorder="1" applyAlignment="1" applyProtection="1">
      <alignment horizontal="right"/>
      <protection locked="0"/>
    </xf>
    <xf numFmtId="1" fontId="4" fillId="6" borderId="198" xfId="0" applyNumberFormat="1" applyFont="1" applyFill="1" applyBorder="1" applyAlignment="1" applyProtection="1">
      <alignment horizontal="right"/>
      <protection locked="0"/>
    </xf>
    <xf numFmtId="1" fontId="4" fillId="6" borderId="199" xfId="0" applyNumberFormat="1" applyFont="1" applyFill="1" applyBorder="1" applyAlignment="1" applyProtection="1">
      <alignment horizontal="right"/>
      <protection locked="0"/>
    </xf>
    <xf numFmtId="1" fontId="4" fillId="6" borderId="200" xfId="0" applyNumberFormat="1" applyFont="1" applyFill="1" applyBorder="1" applyAlignment="1" applyProtection="1">
      <alignment horizontal="right"/>
      <protection locked="0"/>
    </xf>
    <xf numFmtId="1" fontId="4" fillId="0" borderId="196" xfId="0" applyNumberFormat="1" applyFont="1" applyBorder="1" applyAlignment="1">
      <alignment horizontal="right" vertical="center" wrapText="1"/>
    </xf>
    <xf numFmtId="1" fontId="4" fillId="6" borderId="196" xfId="0" applyNumberFormat="1" applyFont="1" applyFill="1" applyBorder="1" applyAlignment="1" applyProtection="1">
      <alignment horizontal="right"/>
      <protection locked="0"/>
    </xf>
    <xf numFmtId="1" fontId="4" fillId="6" borderId="201" xfId="0" applyNumberFormat="1" applyFont="1" applyFill="1" applyBorder="1" applyAlignment="1" applyProtection="1">
      <alignment horizontal="right"/>
      <protection locked="0"/>
    </xf>
    <xf numFmtId="1" fontId="4" fillId="8" borderId="192" xfId="0" applyNumberFormat="1" applyFont="1" applyFill="1" applyBorder="1" applyAlignment="1">
      <alignment horizontal="right"/>
    </xf>
    <xf numFmtId="1" fontId="4" fillId="0" borderId="192" xfId="0" applyNumberFormat="1" applyFont="1" applyBorder="1" applyAlignment="1">
      <alignment horizontal="center" vertical="center"/>
    </xf>
    <xf numFmtId="1" fontId="4" fillId="0" borderId="193" xfId="0" applyNumberFormat="1" applyFont="1" applyBorder="1" applyAlignment="1">
      <alignment horizontal="right"/>
    </xf>
    <xf numFmtId="1" fontId="4" fillId="0" borderId="194" xfId="0" applyNumberFormat="1" applyFont="1" applyBorder="1" applyAlignment="1">
      <alignment horizontal="right"/>
    </xf>
    <xf numFmtId="1" fontId="4" fillId="6" borderId="193" xfId="0" applyNumberFormat="1" applyFont="1" applyFill="1" applyBorder="1" applyAlignment="1" applyProtection="1">
      <alignment horizontal="right"/>
      <protection locked="0"/>
    </xf>
    <xf numFmtId="1" fontId="4" fillId="6" borderId="195" xfId="0" applyNumberFormat="1" applyFont="1" applyFill="1" applyBorder="1" applyAlignment="1" applyProtection="1">
      <alignment horizontal="right"/>
      <protection locked="0"/>
    </xf>
    <xf numFmtId="1" fontId="4" fillId="0" borderId="202" xfId="0" applyNumberFormat="1" applyFont="1" applyBorder="1" applyAlignment="1">
      <alignment horizontal="center" vertical="center" wrapText="1"/>
    </xf>
    <xf numFmtId="1" fontId="4" fillId="2" borderId="193" xfId="0" applyNumberFormat="1" applyFont="1" applyFill="1" applyBorder="1"/>
    <xf numFmtId="1" fontId="4" fillId="2" borderId="195" xfId="0" applyNumberFormat="1" applyFont="1" applyFill="1" applyBorder="1"/>
    <xf numFmtId="1" fontId="4" fillId="2" borderId="203" xfId="0" applyNumberFormat="1" applyFont="1" applyFill="1" applyBorder="1"/>
    <xf numFmtId="1" fontId="4" fillId="0" borderId="196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/>
    </xf>
    <xf numFmtId="1" fontId="4" fillId="0" borderId="101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38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0" borderId="89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/>
    </xf>
    <xf numFmtId="1" fontId="4" fillId="0" borderId="111" xfId="0" applyNumberFormat="1" applyFont="1" applyBorder="1" applyAlignment="1">
      <alignment horizontal="center" vertical="center" wrapText="1"/>
    </xf>
    <xf numFmtId="1" fontId="4" fillId="0" borderId="135" xfId="0" applyNumberFormat="1" applyFont="1" applyBorder="1" applyAlignment="1">
      <alignment horizontal="center" vertical="center" wrapText="1"/>
    </xf>
    <xf numFmtId="1" fontId="4" fillId="0" borderId="153" xfId="0" applyNumberFormat="1" applyFont="1" applyBorder="1" applyAlignment="1">
      <alignment horizontal="center" vertical="center" wrapText="1"/>
    </xf>
    <xf numFmtId="1" fontId="4" fillId="0" borderId="154" xfId="0" applyNumberFormat="1" applyFont="1" applyBorder="1" applyAlignment="1">
      <alignment horizontal="center" vertical="center" wrapText="1"/>
    </xf>
    <xf numFmtId="1" fontId="4" fillId="0" borderId="153" xfId="0" applyNumberFormat="1" applyFont="1" applyBorder="1"/>
    <xf numFmtId="1" fontId="4" fillId="0" borderId="154" xfId="0" applyNumberFormat="1" applyFont="1" applyBorder="1" applyAlignment="1">
      <alignment horizontal="right" wrapText="1"/>
    </xf>
    <xf numFmtId="1" fontId="4" fillId="0" borderId="153" xfId="0" applyNumberFormat="1" applyFont="1" applyBorder="1" applyAlignment="1">
      <alignment horizontal="center"/>
    </xf>
    <xf numFmtId="1" fontId="4" fillId="6" borderId="153" xfId="0" applyNumberFormat="1" applyFont="1" applyFill="1" applyBorder="1" applyProtection="1">
      <protection locked="0"/>
    </xf>
    <xf numFmtId="1" fontId="4" fillId="6" borderId="154" xfId="0" applyNumberFormat="1" applyFont="1" applyFill="1" applyBorder="1" applyProtection="1">
      <protection locked="0"/>
    </xf>
    <xf numFmtId="1" fontId="4" fillId="2" borderId="154" xfId="0" applyNumberFormat="1" applyFont="1" applyFill="1" applyBorder="1" applyAlignment="1">
      <alignment horizontal="center" vertical="center" wrapText="1"/>
    </xf>
    <xf numFmtId="1" fontId="4" fillId="0" borderId="204" xfId="0" applyNumberFormat="1" applyFont="1" applyBorder="1" applyAlignment="1">
      <alignment horizontal="center" vertical="center"/>
    </xf>
    <xf numFmtId="1" fontId="4" fillId="0" borderId="205" xfId="0" applyNumberFormat="1" applyFont="1" applyBorder="1" applyAlignment="1">
      <alignment horizontal="center" vertical="center"/>
    </xf>
    <xf numFmtId="1" fontId="4" fillId="0" borderId="207" xfId="0" applyNumberFormat="1" applyFont="1" applyBorder="1" applyAlignment="1">
      <alignment horizontal="left" vertical="center" wrapText="1"/>
    </xf>
    <xf numFmtId="1" fontId="4" fillId="0" borderId="208" xfId="0" applyNumberFormat="1" applyFont="1" applyBorder="1" applyAlignment="1">
      <alignment horizontal="right" wrapText="1"/>
    </xf>
    <xf numFmtId="1" fontId="4" fillId="0" borderId="209" xfId="0" applyNumberFormat="1" applyFont="1" applyBorder="1" applyAlignment="1">
      <alignment horizontal="right"/>
    </xf>
    <xf numFmtId="1" fontId="4" fillId="6" borderId="208" xfId="0" applyNumberFormat="1" applyFont="1" applyFill="1" applyBorder="1" applyAlignment="1" applyProtection="1">
      <alignment horizontal="right"/>
      <protection locked="0"/>
    </xf>
    <xf numFmtId="1" fontId="4" fillId="6" borderId="210" xfId="0" applyNumberFormat="1" applyFont="1" applyFill="1" applyBorder="1" applyAlignment="1" applyProtection="1">
      <alignment horizontal="right"/>
      <protection locked="0"/>
    </xf>
    <xf numFmtId="1" fontId="4" fillId="6" borderId="211" xfId="0" applyNumberFormat="1" applyFont="1" applyFill="1" applyBorder="1" applyAlignment="1" applyProtection="1">
      <alignment horizontal="right"/>
      <protection locked="0"/>
    </xf>
    <xf numFmtId="1" fontId="4" fillId="6" borderId="207" xfId="0" applyNumberFormat="1" applyFont="1" applyFill="1" applyBorder="1" applyAlignment="1" applyProtection="1">
      <alignment horizontal="right"/>
      <protection locked="0"/>
    </xf>
    <xf numFmtId="1" fontId="4" fillId="0" borderId="204" xfId="0" applyNumberFormat="1" applyFont="1" applyBorder="1" applyAlignment="1">
      <alignment horizontal="center" vertical="center" wrapText="1"/>
    </xf>
    <xf numFmtId="1" fontId="4" fillId="0" borderId="206" xfId="0" applyNumberFormat="1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/>
    </xf>
    <xf numFmtId="1" fontId="4" fillId="0" borderId="111" xfId="0" applyNumberFormat="1" applyFont="1" applyBorder="1" applyAlignment="1">
      <alignment horizontal="center" vertical="center" wrapText="1"/>
    </xf>
    <xf numFmtId="1" fontId="4" fillId="0" borderId="135" xfId="0" applyNumberFormat="1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101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0" borderId="89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38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" fontId="4" fillId="0" borderId="154" xfId="0" applyNumberFormat="1" applyFont="1" applyBorder="1" applyAlignment="1">
      <alignment horizontal="center" vertical="center" wrapText="1"/>
    </xf>
    <xf numFmtId="1" fontId="4" fillId="0" borderId="155" xfId="0" applyNumberFormat="1" applyFont="1" applyBorder="1" applyAlignment="1">
      <alignment horizontal="center" vertical="center" wrapText="1"/>
    </xf>
    <xf numFmtId="1" fontId="4" fillId="0" borderId="153" xfId="0" applyNumberFormat="1" applyFont="1" applyBorder="1" applyAlignment="1">
      <alignment horizontal="center" vertical="center" wrapText="1"/>
    </xf>
    <xf numFmtId="1" fontId="4" fillId="0" borderId="171" xfId="0" applyNumberFormat="1" applyFont="1" applyBorder="1" applyAlignment="1">
      <alignment horizontal="center" vertical="center" wrapText="1"/>
    </xf>
    <xf numFmtId="1" fontId="4" fillId="0" borderId="207" xfId="0" applyNumberFormat="1" applyFont="1" applyBorder="1" applyAlignment="1">
      <alignment horizontal="left" vertical="center"/>
    </xf>
    <xf numFmtId="1" fontId="4" fillId="0" borderId="208" xfId="0" applyNumberFormat="1" applyFont="1" applyBorder="1" applyAlignment="1">
      <alignment horizontal="right"/>
    </xf>
    <xf numFmtId="1" fontId="4" fillId="0" borderId="213" xfId="0" applyNumberFormat="1" applyFont="1" applyBorder="1" applyAlignment="1">
      <alignment horizontal="right"/>
    </xf>
    <xf numFmtId="1" fontId="4" fillId="6" borderId="208" xfId="0" applyNumberFormat="1" applyFont="1" applyFill="1" applyBorder="1" applyProtection="1">
      <protection locked="0"/>
    </xf>
    <xf numFmtId="1" fontId="4" fillId="6" borderId="211" xfId="0" applyNumberFormat="1" applyFont="1" applyFill="1" applyBorder="1" applyProtection="1">
      <protection locked="0"/>
    </xf>
    <xf numFmtId="1" fontId="4" fillId="6" borderId="207" xfId="0" applyNumberFormat="1" applyFont="1" applyFill="1" applyBorder="1" applyProtection="1">
      <protection locked="0"/>
    </xf>
    <xf numFmtId="1" fontId="4" fillId="6" borderId="209" xfId="0" applyNumberFormat="1" applyFont="1" applyFill="1" applyBorder="1" applyProtection="1">
      <protection locked="0"/>
    </xf>
    <xf numFmtId="1" fontId="4" fillId="0" borderId="209" xfId="0" applyNumberFormat="1" applyFont="1" applyBorder="1" applyAlignment="1">
      <alignment horizontal="right" wrapText="1"/>
    </xf>
    <xf numFmtId="1" fontId="4" fillId="0" borderId="212" xfId="0" applyNumberFormat="1" applyFont="1" applyBorder="1" applyAlignment="1">
      <alignment horizontal="right"/>
    </xf>
    <xf numFmtId="1" fontId="4" fillId="6" borderId="212" xfId="0" applyNumberFormat="1" applyFont="1" applyFill="1" applyBorder="1" applyProtection="1">
      <protection locked="0"/>
    </xf>
    <xf numFmtId="1" fontId="4" fillId="6" borderId="210" xfId="0" applyNumberFormat="1" applyFont="1" applyFill="1" applyBorder="1" applyProtection="1">
      <protection locked="0"/>
    </xf>
    <xf numFmtId="1" fontId="4" fillId="0" borderId="210" xfId="0" applyNumberFormat="1" applyFont="1" applyBorder="1" applyAlignment="1">
      <alignment horizontal="center" vertical="center" wrapText="1"/>
    </xf>
    <xf numFmtId="1" fontId="4" fillId="6" borderId="214" xfId="0" applyNumberFormat="1" applyFont="1" applyFill="1" applyBorder="1" applyProtection="1">
      <protection locked="0"/>
    </xf>
    <xf numFmtId="1" fontId="4" fillId="0" borderId="204" xfId="0" applyNumberFormat="1" applyFont="1" applyBorder="1" applyAlignment="1">
      <alignment horizontal="right" wrapText="1"/>
    </xf>
    <xf numFmtId="1" fontId="4" fillId="0" borderId="205" xfId="0" applyNumberFormat="1" applyFont="1" applyBorder="1" applyAlignment="1">
      <alignment horizontal="right" wrapText="1"/>
    </xf>
    <xf numFmtId="1" fontId="4" fillId="0" borderId="204" xfId="0" applyNumberFormat="1" applyFont="1" applyBorder="1"/>
    <xf numFmtId="1" fontId="4" fillId="0" borderId="206" xfId="0" applyNumberFormat="1" applyFont="1" applyBorder="1"/>
    <xf numFmtId="1" fontId="4" fillId="0" borderId="215" xfId="0" applyNumberFormat="1" applyFont="1" applyBorder="1"/>
    <xf numFmtId="1" fontId="4" fillId="0" borderId="210" xfId="0" applyNumberFormat="1" applyFont="1" applyBorder="1" applyAlignment="1">
      <alignment vertical="center" wrapText="1"/>
    </xf>
    <xf numFmtId="1" fontId="4" fillId="2" borderId="207" xfId="0" applyNumberFormat="1" applyFont="1" applyFill="1" applyBorder="1"/>
    <xf numFmtId="1" fontId="4" fillId="0" borderId="205" xfId="0" applyNumberFormat="1" applyFont="1" applyBorder="1" applyAlignment="1">
      <alignment horizontal="center" vertical="center" wrapText="1"/>
    </xf>
    <xf numFmtId="1" fontId="4" fillId="0" borderId="213" xfId="0" applyNumberFormat="1" applyFont="1" applyBorder="1" applyAlignment="1">
      <alignment horizontal="right" wrapText="1"/>
    </xf>
    <xf numFmtId="1" fontId="4" fillId="0" borderId="207" xfId="0" applyNumberFormat="1" applyFont="1" applyBorder="1" applyAlignment="1">
      <alignment horizontal="right" wrapText="1"/>
    </xf>
    <xf numFmtId="1" fontId="4" fillId="6" borderId="216" xfId="0" applyNumberFormat="1" applyFont="1" applyFill="1" applyBorder="1" applyAlignment="1" applyProtection="1">
      <alignment horizontal="right"/>
      <protection locked="0"/>
    </xf>
    <xf numFmtId="1" fontId="4" fillId="0" borderId="207" xfId="0" applyNumberFormat="1" applyFont="1" applyBorder="1" applyAlignment="1">
      <alignment horizontal="center" vertical="center" wrapText="1"/>
    </xf>
    <xf numFmtId="1" fontId="4" fillId="6" borderId="207" xfId="0" applyNumberFormat="1" applyFont="1" applyFill="1" applyBorder="1" applyAlignment="1" applyProtection="1">
      <alignment horizontal="right" wrapText="1"/>
      <protection locked="0"/>
    </xf>
    <xf numFmtId="1" fontId="4" fillId="2" borderId="218" xfId="0" applyNumberFormat="1" applyFont="1" applyFill="1" applyBorder="1" applyAlignment="1">
      <alignment horizontal="center" vertical="center"/>
    </xf>
    <xf numFmtId="1" fontId="4" fillId="0" borderId="219" xfId="0" applyNumberFormat="1" applyFont="1" applyBorder="1" applyAlignment="1">
      <alignment horizontal="center" vertical="center" wrapText="1"/>
    </xf>
    <xf numFmtId="1" fontId="4" fillId="6" borderId="214" xfId="0" applyNumberFormat="1" applyFont="1" applyFill="1" applyBorder="1" applyAlignment="1" applyProtection="1">
      <alignment horizontal="right"/>
      <protection locked="0"/>
    </xf>
    <xf numFmtId="1" fontId="4" fillId="6" borderId="213" xfId="0" applyNumberFormat="1" applyFont="1" applyFill="1" applyBorder="1" applyAlignment="1" applyProtection="1">
      <alignment horizontal="right"/>
      <protection locked="0"/>
    </xf>
    <xf numFmtId="1" fontId="4" fillId="6" borderId="219" xfId="0" applyNumberFormat="1" applyFont="1" applyFill="1" applyBorder="1" applyAlignment="1" applyProtection="1">
      <alignment horizontal="right"/>
      <protection locked="0"/>
    </xf>
    <xf numFmtId="1" fontId="4" fillId="7" borderId="214" xfId="0" applyNumberFormat="1" applyFont="1" applyFill="1" applyBorder="1" applyAlignment="1">
      <alignment horizontal="right"/>
    </xf>
    <xf numFmtId="1" fontId="4" fillId="7" borderId="211" xfId="0" applyNumberFormat="1" applyFont="1" applyFill="1" applyBorder="1" applyAlignment="1">
      <alignment horizontal="right"/>
    </xf>
    <xf numFmtId="1" fontId="4" fillId="6" borderId="220" xfId="0" applyNumberFormat="1" applyFont="1" applyFill="1" applyBorder="1" applyAlignment="1" applyProtection="1">
      <alignment horizontal="right"/>
      <protection locked="0"/>
    </xf>
    <xf numFmtId="1" fontId="4" fillId="0" borderId="221" xfId="0" applyNumberFormat="1" applyFont="1" applyBorder="1" applyAlignment="1">
      <alignment horizontal="center" vertical="center" wrapText="1"/>
    </xf>
    <xf numFmtId="1" fontId="4" fillId="0" borderId="207" xfId="0" applyNumberFormat="1" applyFont="1" applyBorder="1" applyAlignment="1">
      <alignment horizontal="left" wrapText="1"/>
    </xf>
    <xf numFmtId="1" fontId="4" fillId="0" borderId="207" xfId="0" applyNumberFormat="1" applyFont="1" applyBorder="1"/>
    <xf numFmtId="1" fontId="4" fillId="0" borderId="207" xfId="0" applyNumberFormat="1" applyFont="1" applyBorder="1" applyAlignment="1">
      <alignment wrapText="1"/>
    </xf>
    <xf numFmtId="1" fontId="4" fillId="6" borderId="216" xfId="0" applyNumberFormat="1" applyFont="1" applyFill="1" applyBorder="1" applyProtection="1">
      <protection locked="0"/>
    </xf>
    <xf numFmtId="1" fontId="4" fillId="7" borderId="216" xfId="0" applyNumberFormat="1" applyFont="1" applyFill="1" applyBorder="1"/>
    <xf numFmtId="1" fontId="4" fillId="7" borderId="212" xfId="0" applyNumberFormat="1" applyFont="1" applyFill="1" applyBorder="1"/>
    <xf numFmtId="1" fontId="4" fillId="2" borderId="205" xfId="0" applyNumberFormat="1" applyFont="1" applyFill="1" applyBorder="1" applyAlignment="1" applyProtection="1">
      <alignment horizontal="center"/>
      <protection locked="0"/>
    </xf>
    <xf numFmtId="1" fontId="4" fillId="2" borderId="212" xfId="0" applyNumberFormat="1" applyFont="1" applyFill="1" applyBorder="1" applyAlignment="1">
      <alignment horizontal="right"/>
    </xf>
    <xf numFmtId="1" fontId="4" fillId="7" borderId="222" xfId="0" applyNumberFormat="1" applyFont="1" applyFill="1" applyBorder="1" applyAlignment="1">
      <alignment horizontal="right"/>
    </xf>
    <xf numFmtId="1" fontId="4" fillId="7" borderId="223" xfId="0" applyNumberFormat="1" applyFont="1" applyFill="1" applyBorder="1" applyAlignment="1">
      <alignment horizontal="right"/>
    </xf>
    <xf numFmtId="1" fontId="4" fillId="9" borderId="224" xfId="1" applyNumberFormat="1" applyFont="1" applyBorder="1" applyAlignment="1" applyProtection="1">
      <alignment horizontal="right"/>
      <protection locked="0"/>
    </xf>
    <xf numFmtId="1" fontId="4" fillId="9" borderId="225" xfId="1" applyNumberFormat="1" applyFont="1" applyBorder="1" applyAlignment="1" applyProtection="1">
      <alignment horizontal="right"/>
      <protection locked="0"/>
    </xf>
    <xf numFmtId="1" fontId="4" fillId="9" borderId="226" xfId="1" applyNumberFormat="1" applyFont="1" applyBorder="1" applyAlignment="1" applyProtection="1">
      <alignment horizontal="right"/>
      <protection locked="0"/>
    </xf>
    <xf numFmtId="1" fontId="4" fillId="9" borderId="227" xfId="1" applyNumberFormat="1" applyFont="1" applyBorder="1" applyAlignment="1" applyProtection="1">
      <alignment horizontal="right"/>
      <protection locked="0"/>
    </xf>
    <xf numFmtId="1" fontId="4" fillId="9" borderId="228" xfId="1" applyNumberFormat="1" applyFont="1" applyBorder="1" applyAlignment="1" applyProtection="1">
      <alignment horizontal="right"/>
      <protection locked="0"/>
    </xf>
    <xf numFmtId="1" fontId="4" fillId="9" borderId="229" xfId="1" applyNumberFormat="1" applyFont="1" applyBorder="1" applyAlignment="1" applyProtection="1">
      <alignment horizontal="right"/>
      <protection locked="0"/>
    </xf>
    <xf numFmtId="1" fontId="4" fillId="9" borderId="230" xfId="1" applyNumberFormat="1" applyFont="1" applyBorder="1" applyAlignment="1" applyProtection="1">
      <alignment horizontal="right"/>
      <protection locked="0"/>
    </xf>
    <xf numFmtId="1" fontId="4" fillId="9" borderId="231" xfId="1" applyNumberFormat="1" applyFont="1" applyBorder="1" applyAlignment="1" applyProtection="1">
      <alignment horizontal="right"/>
      <protection locked="0"/>
    </xf>
    <xf numFmtId="1" fontId="4" fillId="9" borderId="232" xfId="1" applyNumberFormat="1" applyFont="1" applyBorder="1" applyAlignment="1" applyProtection="1">
      <alignment horizontal="right"/>
      <protection locked="0"/>
    </xf>
    <xf numFmtId="1" fontId="4" fillId="9" borderId="233" xfId="1" applyNumberFormat="1" applyFont="1" applyBorder="1" applyAlignment="1" applyProtection="1">
      <alignment horizontal="right"/>
      <protection locked="0"/>
    </xf>
    <xf numFmtId="1" fontId="4" fillId="9" borderId="234" xfId="1" applyNumberFormat="1" applyFont="1" applyBorder="1" applyAlignment="1" applyProtection="1">
      <alignment horizontal="right"/>
      <protection locked="0"/>
    </xf>
    <xf numFmtId="1" fontId="4" fillId="9" borderId="235" xfId="1" applyNumberFormat="1" applyFont="1" applyBorder="1" applyAlignment="1" applyProtection="1">
      <alignment horizontal="right"/>
      <protection locked="0"/>
    </xf>
    <xf numFmtId="1" fontId="4" fillId="0" borderId="237" xfId="0" applyNumberFormat="1" applyFont="1" applyBorder="1" applyAlignment="1">
      <alignment horizontal="center" vertical="center"/>
    </xf>
    <xf numFmtId="1" fontId="4" fillId="0" borderId="238" xfId="0" applyNumberFormat="1" applyFont="1" applyBorder="1" applyAlignment="1">
      <alignment horizontal="center" vertical="center"/>
    </xf>
    <xf numFmtId="1" fontId="4" fillId="0" borderId="237" xfId="0" applyNumberFormat="1" applyFont="1" applyBorder="1" applyAlignment="1">
      <alignment horizontal="center" vertical="center" wrapText="1"/>
    </xf>
    <xf numFmtId="1" fontId="4" fillId="0" borderId="239" xfId="0" applyNumberFormat="1" applyFont="1" applyBorder="1" applyAlignment="1">
      <alignment horizontal="center" vertical="center" wrapText="1"/>
    </xf>
    <xf numFmtId="1" fontId="4" fillId="0" borderId="240" xfId="0" applyNumberFormat="1" applyFont="1" applyBorder="1" applyAlignment="1">
      <alignment horizontal="left" vertical="center" wrapText="1"/>
    </xf>
    <xf numFmtId="1" fontId="4" fillId="0" borderId="241" xfId="0" applyNumberFormat="1" applyFont="1" applyBorder="1" applyAlignment="1">
      <alignment horizontal="right" wrapText="1"/>
    </xf>
    <xf numFmtId="1" fontId="4" fillId="0" borderId="242" xfId="0" applyNumberFormat="1" applyFont="1" applyBorder="1" applyAlignment="1">
      <alignment horizontal="right"/>
    </xf>
    <xf numFmtId="1" fontId="4" fillId="6" borderId="241" xfId="0" applyNumberFormat="1" applyFont="1" applyFill="1" applyBorder="1" applyAlignment="1" applyProtection="1">
      <alignment horizontal="right"/>
      <protection locked="0"/>
    </xf>
    <xf numFmtId="1" fontId="4" fillId="6" borderId="242" xfId="0" applyNumberFormat="1" applyFont="1" applyFill="1" applyBorder="1" applyAlignment="1" applyProtection="1">
      <alignment horizontal="right"/>
      <protection locked="0"/>
    </xf>
    <xf numFmtId="1" fontId="4" fillId="6" borderId="243" xfId="0" applyNumberFormat="1" applyFont="1" applyFill="1" applyBorder="1" applyAlignment="1" applyProtection="1">
      <alignment horizontal="right"/>
      <protection locked="0"/>
    </xf>
    <xf numFmtId="1" fontId="4" fillId="6" borderId="244" xfId="0" applyNumberFormat="1" applyFont="1" applyFill="1" applyBorder="1" applyAlignment="1" applyProtection="1">
      <alignment horizontal="right"/>
      <protection locked="0"/>
    </xf>
    <xf numFmtId="1" fontId="4" fillId="0" borderId="240" xfId="0" applyNumberFormat="1" applyFont="1" applyBorder="1" applyAlignment="1">
      <alignment horizontal="right" vertical="center" wrapText="1"/>
    </xf>
    <xf numFmtId="1" fontId="4" fillId="6" borderId="240" xfId="0" applyNumberFormat="1" applyFont="1" applyFill="1" applyBorder="1" applyAlignment="1" applyProtection="1">
      <alignment horizontal="right"/>
      <protection locked="0"/>
    </xf>
    <xf numFmtId="1" fontId="4" fillId="6" borderId="245" xfId="0" applyNumberFormat="1" applyFont="1" applyFill="1" applyBorder="1" applyAlignment="1" applyProtection="1">
      <alignment horizontal="right"/>
      <protection locked="0"/>
    </xf>
    <xf numFmtId="1" fontId="4" fillId="8" borderId="236" xfId="0" applyNumberFormat="1" applyFont="1" applyFill="1" applyBorder="1" applyAlignment="1">
      <alignment horizontal="right"/>
    </xf>
    <xf numFmtId="1" fontId="4" fillId="0" borderId="236" xfId="0" applyNumberFormat="1" applyFont="1" applyBorder="1" applyAlignment="1">
      <alignment horizontal="center" vertical="center"/>
    </xf>
    <xf numFmtId="1" fontId="4" fillId="0" borderId="237" xfId="0" applyNumberFormat="1" applyFont="1" applyBorder="1" applyAlignment="1">
      <alignment horizontal="right"/>
    </xf>
    <xf numFmtId="1" fontId="4" fillId="0" borderId="238" xfId="0" applyNumberFormat="1" applyFont="1" applyBorder="1" applyAlignment="1">
      <alignment horizontal="right"/>
    </xf>
    <xf numFmtId="1" fontId="4" fillId="6" borderId="237" xfId="0" applyNumberFormat="1" applyFont="1" applyFill="1" applyBorder="1" applyAlignment="1" applyProtection="1">
      <alignment horizontal="right"/>
      <protection locked="0"/>
    </xf>
    <xf numFmtId="1" fontId="4" fillId="6" borderId="239" xfId="0" applyNumberFormat="1" applyFont="1" applyFill="1" applyBorder="1" applyAlignment="1" applyProtection="1">
      <alignment horizontal="right"/>
      <protection locked="0"/>
    </xf>
    <xf numFmtId="1" fontId="4" fillId="0" borderId="237" xfId="0" applyNumberFormat="1" applyFont="1" applyBorder="1" applyAlignment="1">
      <alignment horizontal="center" vertical="center" wrapText="1"/>
    </xf>
    <xf numFmtId="1" fontId="4" fillId="0" borderId="246" xfId="0" applyNumberFormat="1" applyFont="1" applyBorder="1" applyAlignment="1">
      <alignment horizontal="center" vertical="center" wrapText="1"/>
    </xf>
    <xf numFmtId="1" fontId="4" fillId="2" borderId="237" xfId="0" applyNumberFormat="1" applyFont="1" applyFill="1" applyBorder="1"/>
    <xf numFmtId="1" fontId="4" fillId="2" borderId="239" xfId="0" applyNumberFormat="1" applyFont="1" applyFill="1" applyBorder="1"/>
    <xf numFmtId="1" fontId="4" fillId="2" borderId="247" xfId="0" applyNumberFormat="1" applyFont="1" applyFill="1" applyBorder="1"/>
    <xf numFmtId="1" fontId="4" fillId="0" borderId="240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/>
    </xf>
    <xf numFmtId="1" fontId="4" fillId="0" borderId="101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38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0" borderId="89" xfId="0" applyNumberFormat="1" applyFont="1" applyBorder="1" applyAlignment="1">
      <alignment horizontal="center" vertical="center" wrapText="1"/>
    </xf>
    <xf numFmtId="1" fontId="4" fillId="0" borderId="64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/>
    </xf>
    <xf numFmtId="1" fontId="4" fillId="0" borderId="111" xfId="0" applyNumberFormat="1" applyFont="1" applyBorder="1" applyAlignment="1">
      <alignment horizontal="center" vertical="center" wrapText="1"/>
    </xf>
    <xf numFmtId="1" fontId="4" fillId="0" borderId="135" xfId="0" applyNumberFormat="1" applyFont="1" applyBorder="1" applyAlignment="1">
      <alignment horizontal="center" vertical="center" wrapText="1"/>
    </xf>
    <xf numFmtId="1" fontId="4" fillId="0" borderId="158" xfId="0" applyNumberFormat="1" applyFont="1" applyBorder="1" applyAlignment="1">
      <alignment horizontal="center" vertical="center" wrapText="1"/>
    </xf>
    <xf numFmtId="1" fontId="4" fillId="0" borderId="159" xfId="0" applyNumberFormat="1" applyFont="1" applyBorder="1" applyAlignment="1">
      <alignment horizontal="center" vertical="center" wrapText="1"/>
    </xf>
    <xf numFmtId="1" fontId="4" fillId="0" borderId="240" xfId="0" applyNumberFormat="1" applyFont="1" applyBorder="1" applyAlignment="1">
      <alignment horizontal="left" vertical="center"/>
    </xf>
    <xf numFmtId="1" fontId="4" fillId="0" borderId="241" xfId="0" applyNumberFormat="1" applyFont="1" applyBorder="1" applyAlignment="1">
      <alignment horizontal="right"/>
    </xf>
    <xf numFmtId="1" fontId="4" fillId="6" borderId="241" xfId="0" applyNumberFormat="1" applyFont="1" applyFill="1" applyBorder="1" applyProtection="1">
      <protection locked="0"/>
    </xf>
    <xf numFmtId="1" fontId="4" fillId="6" borderId="244" xfId="0" applyNumberFormat="1" applyFont="1" applyFill="1" applyBorder="1" applyProtection="1">
      <protection locked="0"/>
    </xf>
    <xf numFmtId="1" fontId="4" fillId="6" borderId="240" xfId="0" applyNumberFormat="1" applyFont="1" applyFill="1" applyBorder="1" applyProtection="1">
      <protection locked="0"/>
    </xf>
    <xf numFmtId="1" fontId="4" fillId="6" borderId="242" xfId="0" applyNumberFormat="1" applyFont="1" applyFill="1" applyBorder="1" applyProtection="1">
      <protection locked="0"/>
    </xf>
    <xf numFmtId="1" fontId="4" fillId="0" borderId="242" xfId="0" applyNumberFormat="1" applyFont="1" applyBorder="1" applyAlignment="1">
      <alignment horizontal="right" wrapText="1"/>
    </xf>
    <xf numFmtId="1" fontId="4" fillId="0" borderId="245" xfId="0" applyNumberFormat="1" applyFont="1" applyBorder="1" applyAlignment="1">
      <alignment horizontal="right"/>
    </xf>
    <xf numFmtId="1" fontId="4" fillId="6" borderId="245" xfId="0" applyNumberFormat="1" applyFont="1" applyFill="1" applyBorder="1" applyProtection="1">
      <protection locked="0"/>
    </xf>
    <xf numFmtId="1" fontId="4" fillId="6" borderId="243" xfId="0" applyNumberFormat="1" applyFont="1" applyFill="1" applyBorder="1" applyProtection="1">
      <protection locked="0"/>
    </xf>
    <xf numFmtId="1" fontId="4" fillId="0" borderId="243" xfId="0" applyNumberFormat="1" applyFont="1" applyBorder="1" applyAlignment="1">
      <alignment horizontal="center" vertical="center" wrapText="1"/>
    </xf>
    <xf numFmtId="1" fontId="4" fillId="0" borderId="237" xfId="0" applyNumberFormat="1" applyFont="1" applyBorder="1" applyAlignment="1">
      <alignment horizontal="right" wrapText="1"/>
    </xf>
    <xf numFmtId="1" fontId="4" fillId="0" borderId="238" xfId="0" applyNumberFormat="1" applyFont="1" applyBorder="1" applyAlignment="1">
      <alignment horizontal="right" wrapText="1"/>
    </xf>
    <xf numFmtId="1" fontId="4" fillId="0" borderId="237" xfId="0" applyNumberFormat="1" applyFont="1" applyBorder="1"/>
    <xf numFmtId="1" fontId="4" fillId="0" borderId="239" xfId="0" applyNumberFormat="1" applyFont="1" applyBorder="1"/>
    <xf numFmtId="1" fontId="4" fillId="0" borderId="248" xfId="0" applyNumberFormat="1" applyFont="1" applyBorder="1"/>
    <xf numFmtId="1" fontId="4" fillId="0" borderId="243" xfId="0" applyNumberFormat="1" applyFont="1" applyBorder="1" applyAlignment="1">
      <alignment vertical="center" wrapText="1"/>
    </xf>
    <xf numFmtId="1" fontId="4" fillId="2" borderId="240" xfId="0" applyNumberFormat="1" applyFont="1" applyFill="1" applyBorder="1"/>
    <xf numFmtId="1" fontId="4" fillId="0" borderId="249" xfId="0" applyNumberFormat="1" applyFont="1" applyBorder="1" applyAlignment="1">
      <alignment horizontal="center" vertical="center" wrapText="1"/>
    </xf>
    <xf numFmtId="1" fontId="4" fillId="0" borderId="250" xfId="0" applyNumberFormat="1" applyFont="1" applyBorder="1" applyAlignment="1">
      <alignment horizontal="right"/>
    </xf>
    <xf numFmtId="1" fontId="4" fillId="6" borderId="251" xfId="0" applyNumberFormat="1" applyFont="1" applyFill="1" applyBorder="1" applyAlignment="1" applyProtection="1">
      <alignment horizontal="right"/>
      <protection locked="0"/>
    </xf>
    <xf numFmtId="1" fontId="4" fillId="0" borderId="249" xfId="0" applyNumberFormat="1" applyFont="1" applyBorder="1" applyAlignment="1">
      <alignment horizontal="center" vertical="center"/>
    </xf>
    <xf numFmtId="1" fontId="4" fillId="2" borderId="253" xfId="0" applyNumberFormat="1" applyFont="1" applyFill="1" applyBorder="1" applyAlignment="1">
      <alignment horizontal="center" vertical="center"/>
    </xf>
    <xf numFmtId="1" fontId="4" fillId="0" borderId="250" xfId="0" applyNumberFormat="1" applyFont="1" applyBorder="1" applyAlignment="1">
      <alignment horizontal="right" wrapText="1"/>
    </xf>
    <xf numFmtId="1" fontId="4" fillId="7" borderId="251" xfId="0" applyNumberFormat="1" applyFont="1" applyFill="1" applyBorder="1" applyAlignment="1">
      <alignment horizontal="right"/>
    </xf>
    <xf numFmtId="1" fontId="4" fillId="0" borderId="254" xfId="0" applyNumberFormat="1" applyFont="1" applyBorder="1" applyAlignment="1">
      <alignment horizontal="center" vertical="center" wrapText="1"/>
    </xf>
    <xf numFmtId="1" fontId="4" fillId="6" borderId="250" xfId="0" applyNumberFormat="1" applyFont="1" applyFill="1" applyBorder="1" applyProtection="1">
      <protection locked="0"/>
    </xf>
    <xf numFmtId="1" fontId="4" fillId="6" borderId="255" xfId="0" applyNumberFormat="1" applyFont="1" applyFill="1" applyBorder="1" applyProtection="1">
      <protection locked="0"/>
    </xf>
    <xf numFmtId="1" fontId="4" fillId="2" borderId="249" xfId="0" applyNumberFormat="1" applyFont="1" applyFill="1" applyBorder="1" applyAlignment="1" applyProtection="1">
      <alignment horizontal="center"/>
      <protection locked="0"/>
    </xf>
    <xf numFmtId="1" fontId="4" fillId="9" borderId="256" xfId="1" applyNumberFormat="1" applyFont="1" applyBorder="1" applyAlignment="1" applyProtection="1">
      <alignment horizontal="right"/>
      <protection locked="0"/>
    </xf>
    <xf numFmtId="1" fontId="4" fillId="9" borderId="257" xfId="1" applyNumberFormat="1" applyFont="1" applyBorder="1" applyAlignment="1" applyProtection="1">
      <alignment horizontal="right"/>
      <protection locked="0"/>
    </xf>
    <xf numFmtId="1" fontId="4" fillId="9" borderId="258" xfId="1" applyNumberFormat="1" applyFont="1" applyBorder="1" applyAlignment="1" applyProtection="1">
      <alignment horizontal="right"/>
      <protection locked="0"/>
    </xf>
    <xf numFmtId="1" fontId="4" fillId="9" borderId="259" xfId="1" applyNumberFormat="1" applyFont="1" applyBorder="1" applyAlignment="1" applyProtection="1">
      <alignment horizontal="right"/>
      <protection locked="0"/>
    </xf>
    <xf numFmtId="1" fontId="4" fillId="9" borderId="260" xfId="1" applyNumberFormat="1" applyFont="1" applyBorder="1" applyAlignment="1" applyProtection="1">
      <alignment horizontal="right"/>
      <protection locked="0"/>
    </xf>
    <xf numFmtId="1" fontId="4" fillId="9" borderId="261" xfId="1" applyNumberFormat="1" applyFont="1" applyBorder="1" applyAlignment="1" applyProtection="1">
      <alignment horizontal="right"/>
      <protection locked="0"/>
    </xf>
    <xf numFmtId="1" fontId="4" fillId="9" borderId="262" xfId="1" applyNumberFormat="1" applyFont="1" applyBorder="1" applyAlignment="1" applyProtection="1">
      <alignment horizontal="right"/>
      <protection locked="0"/>
    </xf>
    <xf numFmtId="1" fontId="4" fillId="9" borderId="263" xfId="1" applyNumberFormat="1" applyFont="1" applyBorder="1" applyAlignment="1" applyProtection="1">
      <alignment horizontal="right"/>
      <protection locked="0"/>
    </xf>
    <xf numFmtId="1" fontId="4" fillId="0" borderId="265" xfId="0" applyNumberFormat="1" applyFont="1" applyBorder="1" applyAlignment="1">
      <alignment horizontal="center" vertical="center"/>
    </xf>
    <xf numFmtId="1" fontId="4" fillId="0" borderId="266" xfId="0" applyNumberFormat="1" applyFont="1" applyBorder="1" applyAlignment="1">
      <alignment horizontal="center" vertical="center"/>
    </xf>
    <xf numFmtId="1" fontId="4" fillId="0" borderId="265" xfId="0" applyNumberFormat="1" applyFont="1" applyBorder="1" applyAlignment="1">
      <alignment horizontal="center" vertical="center" wrapText="1"/>
    </xf>
    <xf numFmtId="1" fontId="4" fillId="0" borderId="267" xfId="0" applyNumberFormat="1" applyFont="1" applyBorder="1" applyAlignment="1">
      <alignment horizontal="center" vertical="center" wrapText="1"/>
    </xf>
    <xf numFmtId="1" fontId="4" fillId="0" borderId="268" xfId="0" applyNumberFormat="1" applyFont="1" applyBorder="1" applyAlignment="1">
      <alignment horizontal="left" vertical="center" wrapText="1"/>
    </xf>
    <xf numFmtId="1" fontId="4" fillId="0" borderId="269" xfId="0" applyNumberFormat="1" applyFont="1" applyBorder="1" applyAlignment="1">
      <alignment horizontal="right" wrapText="1"/>
    </xf>
    <xf numFmtId="1" fontId="4" fillId="6" borderId="269" xfId="0" applyNumberFormat="1" applyFont="1" applyFill="1" applyBorder="1" applyAlignment="1" applyProtection="1">
      <alignment horizontal="right"/>
      <protection locked="0"/>
    </xf>
    <xf numFmtId="1" fontId="4" fillId="6" borderId="270" xfId="0" applyNumberFormat="1" applyFont="1" applyFill="1" applyBorder="1" applyAlignment="1" applyProtection="1">
      <alignment horizontal="right"/>
      <protection locked="0"/>
    </xf>
    <xf numFmtId="1" fontId="4" fillId="0" borderId="268" xfId="0" applyNumberFormat="1" applyFont="1" applyBorder="1" applyAlignment="1">
      <alignment horizontal="right" vertical="center" wrapText="1"/>
    </xf>
    <xf numFmtId="1" fontId="4" fillId="6" borderId="268" xfId="0" applyNumberFormat="1" applyFont="1" applyFill="1" applyBorder="1" applyAlignment="1" applyProtection="1">
      <alignment horizontal="right"/>
      <protection locked="0"/>
    </xf>
    <xf numFmtId="1" fontId="4" fillId="6" borderId="271" xfId="0" applyNumberFormat="1" applyFont="1" applyFill="1" applyBorder="1" applyAlignment="1" applyProtection="1">
      <alignment horizontal="right"/>
      <protection locked="0"/>
    </xf>
    <xf numFmtId="1" fontId="4" fillId="8" borderId="264" xfId="0" applyNumberFormat="1" applyFont="1" applyFill="1" applyBorder="1" applyAlignment="1">
      <alignment horizontal="right"/>
    </xf>
    <xf numFmtId="1" fontId="4" fillId="0" borderId="264" xfId="0" applyNumberFormat="1" applyFont="1" applyBorder="1" applyAlignment="1">
      <alignment horizontal="center" vertical="center"/>
    </xf>
    <xf numFmtId="1" fontId="4" fillId="0" borderId="265" xfId="0" applyNumberFormat="1" applyFont="1" applyBorder="1" applyAlignment="1">
      <alignment horizontal="right"/>
    </xf>
    <xf numFmtId="1" fontId="4" fillId="0" borderId="266" xfId="0" applyNumberFormat="1" applyFont="1" applyBorder="1" applyAlignment="1">
      <alignment horizontal="right"/>
    </xf>
    <xf numFmtId="1" fontId="4" fillId="6" borderId="265" xfId="0" applyNumberFormat="1" applyFont="1" applyFill="1" applyBorder="1" applyAlignment="1" applyProtection="1">
      <alignment horizontal="right"/>
      <protection locked="0"/>
    </xf>
    <xf numFmtId="1" fontId="4" fillId="6" borderId="267" xfId="0" applyNumberFormat="1" applyFont="1" applyFill="1" applyBorder="1" applyAlignment="1" applyProtection="1">
      <alignment horizontal="right"/>
      <protection locked="0"/>
    </xf>
    <xf numFmtId="1" fontId="4" fillId="0" borderId="272" xfId="0" applyNumberFormat="1" applyFont="1" applyBorder="1" applyAlignment="1">
      <alignment horizontal="center" vertical="center" wrapText="1"/>
    </xf>
    <xf numFmtId="1" fontId="4" fillId="2" borderId="265" xfId="0" applyNumberFormat="1" applyFont="1" applyFill="1" applyBorder="1"/>
    <xf numFmtId="1" fontId="4" fillId="2" borderId="267" xfId="0" applyNumberFormat="1" applyFont="1" applyFill="1" applyBorder="1"/>
    <xf numFmtId="1" fontId="4" fillId="2" borderId="273" xfId="0" applyNumberFormat="1" applyFont="1" applyFill="1" applyBorder="1"/>
    <xf numFmtId="1" fontId="4" fillId="0" borderId="268" xfId="0" applyNumberFormat="1" applyFont="1" applyBorder="1" applyAlignment="1">
      <alignment horizontal="right"/>
    </xf>
    <xf numFmtId="1" fontId="4" fillId="0" borderId="16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/>
    </xf>
    <xf numFmtId="1" fontId="4" fillId="0" borderId="111" xfId="0" applyNumberFormat="1" applyFont="1" applyBorder="1" applyAlignment="1">
      <alignment horizontal="center" vertical="center" wrapText="1"/>
    </xf>
    <xf numFmtId="1" fontId="4" fillId="0" borderId="135" xfId="0" applyNumberFormat="1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131" xfId="0" applyNumberFormat="1" applyFont="1" applyBorder="1" applyAlignment="1">
      <alignment horizontal="center" vertical="center" wrapText="1"/>
    </xf>
    <xf numFmtId="1" fontId="4" fillId="0" borderId="101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0" borderId="89" xfId="0" applyNumberFormat="1" applyFont="1" applyBorder="1" applyAlignment="1">
      <alignment horizontal="center" vertical="center" wrapText="1"/>
    </xf>
    <xf numFmtId="1" fontId="4" fillId="0" borderId="64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38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" fontId="4" fillId="0" borderId="268" xfId="0" applyNumberFormat="1" applyFont="1" applyBorder="1" applyAlignment="1">
      <alignment horizontal="left" vertical="center"/>
    </xf>
    <xf numFmtId="1" fontId="4" fillId="0" borderId="269" xfId="0" applyNumberFormat="1" applyFont="1" applyBorder="1" applyAlignment="1">
      <alignment horizontal="right"/>
    </xf>
    <xf numFmtId="1" fontId="4" fillId="0" borderId="274" xfId="0" applyNumberFormat="1" applyFont="1" applyBorder="1" applyAlignment="1">
      <alignment horizontal="right"/>
    </xf>
    <xf numFmtId="1" fontId="4" fillId="0" borderId="275" xfId="0" applyNumberFormat="1" applyFont="1" applyBorder="1" applyAlignment="1">
      <alignment horizontal="right"/>
    </xf>
    <xf numFmtId="1" fontId="4" fillId="6" borderId="269" xfId="0" applyNumberFormat="1" applyFont="1" applyFill="1" applyBorder="1" applyProtection="1">
      <protection locked="0"/>
    </xf>
    <xf numFmtId="1" fontId="4" fillId="6" borderId="276" xfId="0" applyNumberFormat="1" applyFont="1" applyFill="1" applyBorder="1" applyProtection="1">
      <protection locked="0"/>
    </xf>
    <xf numFmtId="1" fontId="4" fillId="6" borderId="268" xfId="0" applyNumberFormat="1" applyFont="1" applyFill="1" applyBorder="1" applyProtection="1">
      <protection locked="0"/>
    </xf>
    <xf numFmtId="1" fontId="4" fillId="6" borderId="274" xfId="0" applyNumberFormat="1" applyFont="1" applyFill="1" applyBorder="1" applyProtection="1">
      <protection locked="0"/>
    </xf>
    <xf numFmtId="1" fontId="4" fillId="0" borderId="274" xfId="0" applyNumberFormat="1" applyFont="1" applyBorder="1" applyAlignment="1">
      <alignment horizontal="right" wrapText="1"/>
    </xf>
    <xf numFmtId="1" fontId="4" fillId="0" borderId="271" xfId="0" applyNumberFormat="1" applyFont="1" applyBorder="1" applyAlignment="1">
      <alignment horizontal="right"/>
    </xf>
    <xf numFmtId="1" fontId="4" fillId="6" borderId="271" xfId="0" applyNumberFormat="1" applyFont="1" applyFill="1" applyBorder="1" applyProtection="1">
      <protection locked="0"/>
    </xf>
    <xf numFmtId="1" fontId="4" fillId="6" borderId="270" xfId="0" applyNumberFormat="1" applyFont="1" applyFill="1" applyBorder="1" applyProtection="1">
      <protection locked="0"/>
    </xf>
    <xf numFmtId="1" fontId="4" fillId="0" borderId="270" xfId="0" applyNumberFormat="1" applyFont="1" applyBorder="1" applyAlignment="1">
      <alignment horizontal="center" vertical="center" wrapText="1"/>
    </xf>
    <xf numFmtId="1" fontId="4" fillId="6" borderId="277" xfId="0" applyNumberFormat="1" applyFont="1" applyFill="1" applyBorder="1" applyProtection="1">
      <protection locked="0"/>
    </xf>
    <xf numFmtId="1" fontId="4" fillId="0" borderId="266" xfId="0" applyNumberFormat="1" applyFont="1" applyBorder="1" applyAlignment="1">
      <alignment horizontal="right" wrapText="1"/>
    </xf>
    <xf numFmtId="1" fontId="4" fillId="0" borderId="270" xfId="0" applyNumberFormat="1" applyFont="1" applyBorder="1" applyAlignment="1">
      <alignment vertical="center" wrapText="1"/>
    </xf>
    <xf numFmtId="1" fontId="4" fillId="2" borderId="268" xfId="0" applyNumberFormat="1" applyFont="1" applyFill="1" applyBorder="1"/>
    <xf numFmtId="1" fontId="4" fillId="0" borderId="266" xfId="0" applyNumberFormat="1" applyFont="1" applyBorder="1" applyAlignment="1">
      <alignment horizontal="center" vertical="center" wrapText="1"/>
    </xf>
    <xf numFmtId="1" fontId="4" fillId="0" borderId="275" xfId="0" applyNumberFormat="1" applyFont="1" applyBorder="1" applyAlignment="1">
      <alignment horizontal="right" wrapText="1"/>
    </xf>
    <xf numFmtId="1" fontId="4" fillId="0" borderId="268" xfId="0" applyNumberFormat="1" applyFont="1" applyBorder="1" applyAlignment="1">
      <alignment horizontal="right" wrapText="1"/>
    </xf>
    <xf numFmtId="1" fontId="4" fillId="6" borderId="278" xfId="0" applyNumberFormat="1" applyFont="1" applyFill="1" applyBorder="1" applyAlignment="1" applyProtection="1">
      <alignment horizontal="right"/>
      <protection locked="0"/>
    </xf>
    <xf numFmtId="1" fontId="4" fillId="6" borderId="276" xfId="0" applyNumberFormat="1" applyFont="1" applyFill="1" applyBorder="1" applyAlignment="1" applyProtection="1">
      <alignment horizontal="right"/>
      <protection locked="0"/>
    </xf>
    <xf numFmtId="1" fontId="4" fillId="0" borderId="268" xfId="0" applyNumberFormat="1" applyFont="1" applyBorder="1" applyAlignment="1">
      <alignment horizontal="center" vertical="center" wrapText="1"/>
    </xf>
    <xf numFmtId="1" fontId="4" fillId="6" borderId="268" xfId="0" applyNumberFormat="1" applyFont="1" applyFill="1" applyBorder="1" applyAlignment="1" applyProtection="1">
      <alignment horizontal="right" wrapText="1"/>
      <protection locked="0"/>
    </xf>
    <xf numFmtId="1" fontId="4" fillId="0" borderId="279" xfId="0" applyNumberFormat="1" applyFont="1" applyBorder="1" applyAlignment="1">
      <alignment horizontal="center" vertical="center" wrapText="1"/>
    </xf>
    <xf numFmtId="1" fontId="4" fillId="6" borderId="277" xfId="0" applyNumberFormat="1" applyFont="1" applyFill="1" applyBorder="1" applyAlignment="1" applyProtection="1">
      <alignment horizontal="right"/>
      <protection locked="0"/>
    </xf>
    <xf numFmtId="1" fontId="4" fillId="6" borderId="275" xfId="0" applyNumberFormat="1" applyFont="1" applyFill="1" applyBorder="1" applyAlignment="1" applyProtection="1">
      <alignment horizontal="right"/>
      <protection locked="0"/>
    </xf>
    <xf numFmtId="1" fontId="4" fillId="6" borderId="279" xfId="0" applyNumberFormat="1" applyFont="1" applyFill="1" applyBorder="1" applyAlignment="1" applyProtection="1">
      <alignment horizontal="right"/>
      <protection locked="0"/>
    </xf>
    <xf numFmtId="1" fontId="4" fillId="7" borderId="277" xfId="0" applyNumberFormat="1" applyFont="1" applyFill="1" applyBorder="1" applyAlignment="1">
      <alignment horizontal="right"/>
    </xf>
    <xf numFmtId="1" fontId="4" fillId="7" borderId="276" xfId="0" applyNumberFormat="1" applyFont="1" applyFill="1" applyBorder="1" applyAlignment="1">
      <alignment horizontal="right"/>
    </xf>
    <xf numFmtId="1" fontId="4" fillId="6" borderId="280" xfId="0" applyNumberFormat="1" applyFont="1" applyFill="1" applyBorder="1" applyAlignment="1" applyProtection="1">
      <alignment horizontal="right"/>
      <protection locked="0"/>
    </xf>
    <xf numFmtId="1" fontId="4" fillId="0" borderId="281" xfId="0" applyNumberFormat="1" applyFont="1" applyBorder="1" applyAlignment="1">
      <alignment horizontal="center" vertical="center" wrapText="1"/>
    </xf>
    <xf numFmtId="1" fontId="4" fillId="0" borderId="268" xfId="0" applyNumberFormat="1" applyFont="1" applyBorder="1" applyAlignment="1">
      <alignment horizontal="left" wrapText="1"/>
    </xf>
    <xf numFmtId="1" fontId="4" fillId="0" borderId="268" xfId="0" applyNumberFormat="1" applyFont="1" applyBorder="1"/>
    <xf numFmtId="1" fontId="4" fillId="6" borderId="282" xfId="0" applyNumberFormat="1" applyFont="1" applyFill="1" applyBorder="1" applyProtection="1">
      <protection locked="0"/>
    </xf>
    <xf numFmtId="1" fontId="4" fillId="0" borderId="268" xfId="0" applyNumberFormat="1" applyFont="1" applyBorder="1" applyAlignment="1">
      <alignment wrapText="1"/>
    </xf>
    <xf numFmtId="1" fontId="4" fillId="6" borderId="278" xfId="0" applyNumberFormat="1" applyFont="1" applyFill="1" applyBorder="1" applyProtection="1">
      <protection locked="0"/>
    </xf>
    <xf numFmtId="1" fontId="4" fillId="7" borderId="278" xfId="0" applyNumberFormat="1" applyFont="1" applyFill="1" applyBorder="1"/>
    <xf numFmtId="1" fontId="4" fillId="7" borderId="271" xfId="0" applyNumberFormat="1" applyFont="1" applyFill="1" applyBorder="1"/>
    <xf numFmtId="1" fontId="4" fillId="6" borderId="158" xfId="0" applyNumberFormat="1" applyFont="1" applyFill="1" applyBorder="1" applyProtection="1">
      <protection locked="0"/>
    </xf>
    <xf numFmtId="1" fontId="4" fillId="2" borderId="158" xfId="0" applyNumberFormat="1" applyFont="1" applyFill="1" applyBorder="1" applyAlignment="1">
      <alignment horizontal="center" vertical="center" wrapText="1"/>
    </xf>
    <xf numFmtId="1" fontId="4" fillId="2" borderId="266" xfId="0" applyNumberFormat="1" applyFont="1" applyFill="1" applyBorder="1" applyAlignment="1" applyProtection="1">
      <alignment horizontal="center"/>
      <protection locked="0"/>
    </xf>
    <xf numFmtId="1" fontId="4" fillId="2" borderId="271" xfId="0" applyNumberFormat="1" applyFont="1" applyFill="1" applyBorder="1" applyAlignment="1">
      <alignment horizontal="right"/>
    </xf>
    <xf numFmtId="1" fontId="4" fillId="7" borderId="283" xfId="0" applyNumberFormat="1" applyFont="1" applyFill="1" applyBorder="1" applyAlignment="1">
      <alignment horizontal="right"/>
    </xf>
    <xf numFmtId="1" fontId="4" fillId="7" borderId="284" xfId="0" applyNumberFormat="1" applyFont="1" applyFill="1" applyBorder="1" applyAlignment="1">
      <alignment horizontal="right"/>
    </xf>
    <xf numFmtId="1" fontId="4" fillId="9" borderId="285" xfId="1" applyNumberFormat="1" applyFont="1" applyBorder="1" applyAlignment="1" applyProtection="1">
      <alignment horizontal="right"/>
      <protection locked="0"/>
    </xf>
    <xf numFmtId="1" fontId="4" fillId="9" borderId="286" xfId="1" applyNumberFormat="1" applyFont="1" applyBorder="1" applyAlignment="1" applyProtection="1">
      <alignment horizontal="right"/>
      <protection locked="0"/>
    </xf>
    <xf numFmtId="1" fontId="4" fillId="9" borderId="287" xfId="1" applyNumberFormat="1" applyFont="1" applyBorder="1" applyAlignment="1" applyProtection="1">
      <alignment horizontal="right"/>
      <protection locked="0"/>
    </xf>
    <xf numFmtId="1" fontId="4" fillId="9" borderId="288" xfId="1" applyNumberFormat="1" applyFont="1" applyBorder="1" applyAlignment="1" applyProtection="1">
      <alignment horizontal="right"/>
      <protection locked="0"/>
    </xf>
    <xf numFmtId="1" fontId="4" fillId="9" borderId="289" xfId="1" applyNumberFormat="1" applyFont="1" applyBorder="1" applyAlignment="1" applyProtection="1">
      <alignment horizontal="right"/>
      <protection locked="0"/>
    </xf>
    <xf numFmtId="1" fontId="4" fillId="9" borderId="290" xfId="1" applyNumberFormat="1" applyFont="1" applyBorder="1" applyAlignment="1" applyProtection="1">
      <alignment horizontal="right"/>
      <protection locked="0"/>
    </xf>
    <xf numFmtId="1" fontId="4" fillId="9" borderId="291" xfId="1" applyNumberFormat="1" applyFont="1" applyBorder="1" applyAlignment="1" applyProtection="1">
      <alignment horizontal="right"/>
      <protection locked="0"/>
    </xf>
    <xf numFmtId="1" fontId="4" fillId="9" borderId="292" xfId="1" applyNumberFormat="1" applyFont="1" applyBorder="1" applyAlignment="1" applyProtection="1">
      <alignment horizontal="right"/>
      <protection locked="0"/>
    </xf>
    <xf numFmtId="1" fontId="4" fillId="9" borderId="293" xfId="1" applyNumberFormat="1" applyFont="1" applyBorder="1" applyAlignment="1" applyProtection="1">
      <alignment horizontal="right"/>
      <protection locked="0"/>
    </xf>
    <xf numFmtId="1" fontId="4" fillId="9" borderId="294" xfId="1" applyNumberFormat="1" applyFont="1" applyBorder="1" applyAlignment="1" applyProtection="1">
      <alignment horizontal="right"/>
      <protection locked="0"/>
    </xf>
    <xf numFmtId="1" fontId="4" fillId="9" borderId="295" xfId="1" applyNumberFormat="1" applyFont="1" applyBorder="1" applyAlignment="1" applyProtection="1">
      <alignment horizontal="right"/>
      <protection locked="0"/>
    </xf>
    <xf numFmtId="1" fontId="4" fillId="9" borderId="296" xfId="1" applyNumberFormat="1" applyFont="1" applyBorder="1" applyAlignment="1" applyProtection="1">
      <alignment horizontal="right"/>
      <protection locked="0"/>
    </xf>
    <xf numFmtId="1" fontId="4" fillId="0" borderId="298" xfId="0" applyNumberFormat="1" applyFont="1" applyBorder="1" applyAlignment="1">
      <alignment horizontal="center" vertical="center"/>
    </xf>
    <xf numFmtId="1" fontId="4" fillId="0" borderId="299" xfId="0" applyNumberFormat="1" applyFont="1" applyBorder="1" applyAlignment="1">
      <alignment horizontal="center" vertical="center"/>
    </xf>
    <xf numFmtId="1" fontId="4" fillId="0" borderId="298" xfId="0" applyNumberFormat="1" applyFont="1" applyBorder="1" applyAlignment="1">
      <alignment horizontal="center" vertical="center" wrapText="1"/>
    </xf>
    <xf numFmtId="1" fontId="4" fillId="0" borderId="300" xfId="0" applyNumberFormat="1" applyFont="1" applyBorder="1" applyAlignment="1">
      <alignment horizontal="center" vertical="center" wrapText="1"/>
    </xf>
    <xf numFmtId="1" fontId="4" fillId="0" borderId="301" xfId="0" applyNumberFormat="1" applyFont="1" applyBorder="1" applyAlignment="1">
      <alignment horizontal="left" vertical="center" wrapText="1"/>
    </xf>
    <xf numFmtId="1" fontId="4" fillId="0" borderId="302" xfId="0" applyNumberFormat="1" applyFont="1" applyBorder="1" applyAlignment="1">
      <alignment horizontal="right" wrapText="1"/>
    </xf>
    <xf numFmtId="1" fontId="4" fillId="0" borderId="303" xfId="0" applyNumberFormat="1" applyFont="1" applyBorder="1" applyAlignment="1">
      <alignment horizontal="right"/>
    </xf>
    <xf numFmtId="1" fontId="4" fillId="6" borderId="302" xfId="0" applyNumberFormat="1" applyFont="1" applyFill="1" applyBorder="1" applyAlignment="1" applyProtection="1">
      <alignment horizontal="right"/>
      <protection locked="0"/>
    </xf>
    <xf numFmtId="1" fontId="4" fillId="6" borderId="303" xfId="0" applyNumberFormat="1" applyFont="1" applyFill="1" applyBorder="1" applyAlignment="1" applyProtection="1">
      <alignment horizontal="right"/>
      <protection locked="0"/>
    </xf>
    <xf numFmtId="1" fontId="4" fillId="6" borderId="304" xfId="0" applyNumberFormat="1" applyFont="1" applyFill="1" applyBorder="1" applyAlignment="1" applyProtection="1">
      <alignment horizontal="right"/>
      <protection locked="0"/>
    </xf>
    <xf numFmtId="1" fontId="4" fillId="6" borderId="305" xfId="0" applyNumberFormat="1" applyFont="1" applyFill="1" applyBorder="1" applyAlignment="1" applyProtection="1">
      <alignment horizontal="right"/>
      <protection locked="0"/>
    </xf>
    <xf numFmtId="1" fontId="4" fillId="0" borderId="301" xfId="0" applyNumberFormat="1" applyFont="1" applyBorder="1" applyAlignment="1">
      <alignment horizontal="right" vertical="center" wrapText="1"/>
    </xf>
    <xf numFmtId="1" fontId="4" fillId="6" borderId="301" xfId="0" applyNumberFormat="1" applyFont="1" applyFill="1" applyBorder="1" applyAlignment="1" applyProtection="1">
      <alignment horizontal="right"/>
      <protection locked="0"/>
    </xf>
    <xf numFmtId="1" fontId="4" fillId="6" borderId="306" xfId="0" applyNumberFormat="1" applyFont="1" applyFill="1" applyBorder="1" applyAlignment="1" applyProtection="1">
      <alignment horizontal="right"/>
      <protection locked="0"/>
    </xf>
    <xf numFmtId="1" fontId="4" fillId="8" borderId="297" xfId="0" applyNumberFormat="1" applyFont="1" applyFill="1" applyBorder="1" applyAlignment="1">
      <alignment horizontal="right"/>
    </xf>
    <xf numFmtId="1" fontId="4" fillId="0" borderId="297" xfId="0" applyNumberFormat="1" applyFont="1" applyBorder="1" applyAlignment="1">
      <alignment horizontal="center" vertical="center"/>
    </xf>
    <xf numFmtId="1" fontId="4" fillId="0" borderId="298" xfId="0" applyNumberFormat="1" applyFont="1" applyBorder="1" applyAlignment="1">
      <alignment horizontal="right"/>
    </xf>
    <xf numFmtId="1" fontId="4" fillId="0" borderId="299" xfId="0" applyNumberFormat="1" applyFont="1" applyBorder="1" applyAlignment="1">
      <alignment horizontal="right"/>
    </xf>
    <xf numFmtId="1" fontId="4" fillId="6" borderId="298" xfId="0" applyNumberFormat="1" applyFont="1" applyFill="1" applyBorder="1" applyAlignment="1" applyProtection="1">
      <alignment horizontal="right"/>
      <protection locked="0"/>
    </xf>
    <xf numFmtId="1" fontId="4" fillId="6" borderId="300" xfId="0" applyNumberFormat="1" applyFont="1" applyFill="1" applyBorder="1" applyAlignment="1" applyProtection="1">
      <alignment horizontal="right"/>
      <protection locked="0"/>
    </xf>
    <xf numFmtId="1" fontId="4" fillId="0" borderId="307" xfId="0" applyNumberFormat="1" applyFont="1" applyBorder="1" applyAlignment="1">
      <alignment horizontal="center" vertical="center" wrapText="1"/>
    </xf>
    <xf numFmtId="1" fontId="4" fillId="2" borderId="298" xfId="0" applyNumberFormat="1" applyFont="1" applyFill="1" applyBorder="1"/>
    <xf numFmtId="1" fontId="4" fillId="2" borderId="300" xfId="0" applyNumberFormat="1" applyFont="1" applyFill="1" applyBorder="1"/>
    <xf numFmtId="1" fontId="4" fillId="2" borderId="308" xfId="0" applyNumberFormat="1" applyFont="1" applyFill="1" applyBorder="1"/>
    <xf numFmtId="1" fontId="4" fillId="0" borderId="301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/>
    </xf>
    <xf numFmtId="1" fontId="4" fillId="0" borderId="101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38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0" borderId="89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/>
    </xf>
    <xf numFmtId="1" fontId="4" fillId="0" borderId="111" xfId="0" applyNumberFormat="1" applyFont="1" applyBorder="1" applyAlignment="1">
      <alignment horizontal="center" vertical="center" wrapText="1"/>
    </xf>
    <xf numFmtId="1" fontId="4" fillId="0" borderId="135" xfId="0" applyNumberFormat="1" applyFont="1" applyBorder="1" applyAlignment="1">
      <alignment horizontal="center" vertical="center" wrapText="1"/>
    </xf>
    <xf numFmtId="1" fontId="4" fillId="0" borderId="301" xfId="0" applyNumberFormat="1" applyFont="1" applyBorder="1" applyAlignment="1">
      <alignment horizontal="left" vertical="center"/>
    </xf>
    <xf numFmtId="1" fontId="4" fillId="0" borderId="302" xfId="0" applyNumberFormat="1" applyFont="1" applyBorder="1" applyAlignment="1">
      <alignment horizontal="right"/>
    </xf>
    <xf numFmtId="1" fontId="4" fillId="6" borderId="302" xfId="0" applyNumberFormat="1" applyFont="1" applyFill="1" applyBorder="1" applyProtection="1">
      <protection locked="0"/>
    </xf>
    <xf numFmtId="1" fontId="4" fillId="6" borderId="305" xfId="0" applyNumberFormat="1" applyFont="1" applyFill="1" applyBorder="1" applyProtection="1">
      <protection locked="0"/>
    </xf>
    <xf numFmtId="1" fontId="4" fillId="6" borderId="301" xfId="0" applyNumberFormat="1" applyFont="1" applyFill="1" applyBorder="1" applyProtection="1">
      <protection locked="0"/>
    </xf>
    <xf numFmtId="1" fontId="4" fillId="6" borderId="303" xfId="0" applyNumberFormat="1" applyFont="1" applyFill="1" applyBorder="1" applyProtection="1">
      <protection locked="0"/>
    </xf>
    <xf numFmtId="1" fontId="4" fillId="0" borderId="303" xfId="0" applyNumberFormat="1" applyFont="1" applyBorder="1" applyAlignment="1">
      <alignment horizontal="right" wrapText="1"/>
    </xf>
    <xf numFmtId="1" fontId="4" fillId="0" borderId="306" xfId="0" applyNumberFormat="1" applyFont="1" applyBorder="1" applyAlignment="1">
      <alignment horizontal="right"/>
    </xf>
    <xf numFmtId="1" fontId="4" fillId="6" borderId="306" xfId="0" applyNumberFormat="1" applyFont="1" applyFill="1" applyBorder="1" applyProtection="1">
      <protection locked="0"/>
    </xf>
    <xf numFmtId="1" fontId="4" fillId="6" borderId="304" xfId="0" applyNumberFormat="1" applyFont="1" applyFill="1" applyBorder="1" applyProtection="1">
      <protection locked="0"/>
    </xf>
    <xf numFmtId="1" fontId="4" fillId="0" borderId="304" xfId="0" applyNumberFormat="1" applyFont="1" applyBorder="1" applyAlignment="1">
      <alignment horizontal="center" vertical="center" wrapText="1"/>
    </xf>
    <xf numFmtId="1" fontId="4" fillId="0" borderId="299" xfId="0" applyNumberFormat="1" applyFont="1" applyBorder="1" applyAlignment="1">
      <alignment horizontal="right" wrapText="1"/>
    </xf>
    <xf numFmtId="1" fontId="4" fillId="0" borderId="267" xfId="0" applyNumberFormat="1" applyFont="1" applyBorder="1"/>
    <xf numFmtId="1" fontId="4" fillId="0" borderId="304" xfId="0" applyNumberFormat="1" applyFont="1" applyBorder="1" applyAlignment="1">
      <alignment vertical="center" wrapText="1"/>
    </xf>
    <xf numFmtId="1" fontId="4" fillId="2" borderId="301" xfId="0" applyNumberFormat="1" applyFont="1" applyFill="1" applyBorder="1"/>
    <xf numFmtId="1" fontId="4" fillId="0" borderId="309" xfId="0" applyNumberFormat="1" applyFont="1" applyBorder="1" applyAlignment="1">
      <alignment horizontal="center" vertical="center" wrapText="1"/>
    </xf>
    <xf numFmtId="1" fontId="4" fillId="0" borderId="301" xfId="0" applyNumberFormat="1" applyFont="1" applyBorder="1" applyAlignment="1">
      <alignment horizontal="right" wrapText="1"/>
    </xf>
    <xf numFmtId="1" fontId="4" fillId="0" borderId="301" xfId="0" applyNumberFormat="1" applyFont="1" applyBorder="1" applyAlignment="1">
      <alignment horizontal="center" vertical="center" wrapText="1"/>
    </xf>
    <xf numFmtId="1" fontId="4" fillId="6" borderId="301" xfId="0" applyNumberFormat="1" applyFont="1" applyFill="1" applyBorder="1" applyAlignment="1" applyProtection="1">
      <alignment horizontal="right" wrapText="1"/>
      <protection locked="0"/>
    </xf>
    <xf numFmtId="1" fontId="4" fillId="0" borderId="309" xfId="0" applyNumberFormat="1" applyFont="1" applyBorder="1" applyAlignment="1">
      <alignment horizontal="center" vertical="center"/>
    </xf>
    <xf numFmtId="1" fontId="4" fillId="7" borderId="305" xfId="0" applyNumberFormat="1" applyFont="1" applyFill="1" applyBorder="1" applyAlignment="1">
      <alignment horizontal="right"/>
    </xf>
    <xf numFmtId="1" fontId="4" fillId="0" borderId="310" xfId="0" applyNumberFormat="1" applyFont="1" applyBorder="1" applyAlignment="1">
      <alignment horizontal="center" vertical="center" wrapText="1"/>
    </xf>
    <xf numFmtId="1" fontId="4" fillId="0" borderId="301" xfId="0" applyNumberFormat="1" applyFont="1" applyBorder="1" applyAlignment="1">
      <alignment horizontal="left" wrapText="1"/>
    </xf>
    <xf numFmtId="1" fontId="4" fillId="0" borderId="301" xfId="0" applyNumberFormat="1" applyFont="1" applyBorder="1"/>
    <xf numFmtId="1" fontId="4" fillId="0" borderId="301" xfId="0" applyNumberFormat="1" applyFont="1" applyBorder="1" applyAlignment="1">
      <alignment wrapText="1"/>
    </xf>
    <xf numFmtId="1" fontId="4" fillId="7" borderId="306" xfId="0" applyNumberFormat="1" applyFont="1" applyFill="1" applyBorder="1"/>
    <xf numFmtId="1" fontId="4" fillId="2" borderId="309" xfId="0" applyNumberFormat="1" applyFont="1" applyFill="1" applyBorder="1" applyAlignment="1" applyProtection="1">
      <alignment horizontal="center"/>
      <protection locked="0"/>
    </xf>
    <xf numFmtId="1" fontId="4" fillId="2" borderId="306" xfId="0" applyNumberFormat="1" applyFont="1" applyFill="1" applyBorder="1" applyAlignment="1">
      <alignment horizontal="right"/>
    </xf>
    <xf numFmtId="1" fontId="4" fillId="7" borderId="311" xfId="0" applyNumberFormat="1" applyFont="1" applyFill="1" applyBorder="1" applyAlignment="1">
      <alignment horizontal="right"/>
    </xf>
    <xf numFmtId="1" fontId="4" fillId="7" borderId="312" xfId="0" applyNumberFormat="1" applyFont="1" applyFill="1" applyBorder="1" applyAlignment="1">
      <alignment horizontal="right"/>
    </xf>
    <xf numFmtId="1" fontId="4" fillId="9" borderId="313" xfId="1" applyNumberFormat="1" applyFont="1" applyBorder="1" applyAlignment="1" applyProtection="1">
      <alignment horizontal="right"/>
      <protection locked="0"/>
    </xf>
    <xf numFmtId="1" fontId="4" fillId="9" borderId="314" xfId="1" applyNumberFormat="1" applyFont="1" applyBorder="1" applyAlignment="1" applyProtection="1">
      <alignment horizontal="right"/>
      <protection locked="0"/>
    </xf>
    <xf numFmtId="1" fontId="4" fillId="9" borderId="315" xfId="1" applyNumberFormat="1" applyFont="1" applyBorder="1" applyAlignment="1" applyProtection="1">
      <alignment horizontal="right"/>
      <protection locked="0"/>
    </xf>
    <xf numFmtId="1" fontId="4" fillId="9" borderId="316" xfId="1" applyNumberFormat="1" applyFont="1" applyBorder="1" applyAlignment="1" applyProtection="1">
      <alignment horizontal="right"/>
      <protection locked="0"/>
    </xf>
    <xf numFmtId="1" fontId="4" fillId="9" borderId="317" xfId="1" applyNumberFormat="1" applyFont="1" applyBorder="1" applyAlignment="1" applyProtection="1">
      <alignment horizontal="right"/>
      <protection locked="0"/>
    </xf>
    <xf numFmtId="1" fontId="4" fillId="9" borderId="318" xfId="1" applyNumberFormat="1" applyFont="1" applyBorder="1" applyAlignment="1" applyProtection="1">
      <alignment horizontal="right"/>
      <protection locked="0"/>
    </xf>
    <xf numFmtId="1" fontId="4" fillId="9" borderId="319" xfId="1" applyNumberFormat="1" applyFont="1" applyBorder="1" applyAlignment="1" applyProtection="1">
      <alignment horizontal="right"/>
      <protection locked="0"/>
    </xf>
    <xf numFmtId="1" fontId="4" fillId="9" borderId="320" xfId="1" applyNumberFormat="1" applyFont="1" applyBorder="1" applyAlignment="1" applyProtection="1">
      <alignment horizontal="right"/>
      <protection locked="0"/>
    </xf>
    <xf numFmtId="1" fontId="4" fillId="9" borderId="321" xfId="1" applyNumberFormat="1" applyFont="1" applyBorder="1" applyAlignment="1" applyProtection="1">
      <alignment horizontal="right"/>
      <protection locked="0"/>
    </xf>
    <xf numFmtId="1" fontId="4" fillId="9" borderId="322" xfId="1" applyNumberFormat="1" applyFont="1" applyBorder="1" applyAlignment="1" applyProtection="1">
      <alignment horizontal="right"/>
      <protection locked="0"/>
    </xf>
    <xf numFmtId="1" fontId="4" fillId="9" borderId="323" xfId="1" applyNumberFormat="1" applyFont="1" applyBorder="1" applyAlignment="1" applyProtection="1">
      <alignment horizontal="right"/>
      <protection locked="0"/>
    </xf>
    <xf numFmtId="1" fontId="4" fillId="9" borderId="324" xfId="1" applyNumberFormat="1" applyFont="1" applyBorder="1" applyAlignment="1" applyProtection="1">
      <alignment horizontal="right"/>
      <protection locked="0"/>
    </xf>
    <xf numFmtId="1" fontId="4" fillId="0" borderId="326" xfId="0" applyNumberFormat="1" applyFont="1" applyBorder="1" applyAlignment="1">
      <alignment horizontal="center" vertical="center"/>
    </xf>
    <xf numFmtId="1" fontId="4" fillId="0" borderId="327" xfId="0" applyNumberFormat="1" applyFont="1" applyBorder="1" applyAlignment="1">
      <alignment horizontal="center" vertical="center"/>
    </xf>
    <xf numFmtId="1" fontId="4" fillId="0" borderId="326" xfId="0" applyNumberFormat="1" applyFont="1" applyBorder="1" applyAlignment="1">
      <alignment horizontal="center" vertical="center" wrapText="1"/>
    </xf>
    <xf numFmtId="1" fontId="4" fillId="0" borderId="328" xfId="0" applyNumberFormat="1" applyFont="1" applyBorder="1" applyAlignment="1">
      <alignment horizontal="center" vertical="center" wrapText="1"/>
    </xf>
    <xf numFmtId="1" fontId="4" fillId="0" borderId="329" xfId="0" applyNumberFormat="1" applyFont="1" applyBorder="1" applyAlignment="1">
      <alignment horizontal="left" vertical="center" wrapText="1"/>
    </xf>
    <xf numFmtId="1" fontId="4" fillId="0" borderId="330" xfId="0" applyNumberFormat="1" applyFont="1" applyBorder="1" applyAlignment="1">
      <alignment horizontal="right" wrapText="1"/>
    </xf>
    <xf numFmtId="1" fontId="4" fillId="0" borderId="331" xfId="0" applyNumberFormat="1" applyFont="1" applyBorder="1" applyAlignment="1">
      <alignment horizontal="right"/>
    </xf>
    <xf numFmtId="1" fontId="4" fillId="6" borderId="330" xfId="0" applyNumberFormat="1" applyFont="1" applyFill="1" applyBorder="1" applyAlignment="1" applyProtection="1">
      <alignment horizontal="right"/>
      <protection locked="0"/>
    </xf>
    <xf numFmtId="1" fontId="4" fillId="6" borderId="331" xfId="0" applyNumberFormat="1" applyFont="1" applyFill="1" applyBorder="1" applyAlignment="1" applyProtection="1">
      <alignment horizontal="right"/>
      <protection locked="0"/>
    </xf>
    <xf numFmtId="1" fontId="4" fillId="6" borderId="332" xfId="0" applyNumberFormat="1" applyFont="1" applyFill="1" applyBorder="1" applyAlignment="1" applyProtection="1">
      <alignment horizontal="right"/>
      <protection locked="0"/>
    </xf>
    <xf numFmtId="1" fontId="4" fillId="6" borderId="333" xfId="0" applyNumberFormat="1" applyFont="1" applyFill="1" applyBorder="1" applyAlignment="1" applyProtection="1">
      <alignment horizontal="right"/>
      <protection locked="0"/>
    </xf>
    <xf numFmtId="1" fontId="4" fillId="0" borderId="329" xfId="0" applyNumberFormat="1" applyFont="1" applyBorder="1" applyAlignment="1">
      <alignment horizontal="right" vertical="center" wrapText="1"/>
    </xf>
    <xf numFmtId="1" fontId="4" fillId="6" borderId="329" xfId="0" applyNumberFormat="1" applyFont="1" applyFill="1" applyBorder="1" applyAlignment="1" applyProtection="1">
      <alignment horizontal="right"/>
      <protection locked="0"/>
    </xf>
    <xf numFmtId="1" fontId="4" fillId="6" borderId="334" xfId="0" applyNumberFormat="1" applyFont="1" applyFill="1" applyBorder="1" applyAlignment="1" applyProtection="1">
      <alignment horizontal="right"/>
      <protection locked="0"/>
    </xf>
    <xf numFmtId="1" fontId="4" fillId="8" borderId="325" xfId="0" applyNumberFormat="1" applyFont="1" applyFill="1" applyBorder="1" applyAlignment="1">
      <alignment horizontal="right"/>
    </xf>
    <xf numFmtId="1" fontId="4" fillId="0" borderId="325" xfId="0" applyNumberFormat="1" applyFont="1" applyBorder="1" applyAlignment="1">
      <alignment horizontal="center" vertical="center"/>
    </xf>
    <xf numFmtId="1" fontId="4" fillId="0" borderId="326" xfId="0" applyNumberFormat="1" applyFont="1" applyBorder="1" applyAlignment="1">
      <alignment horizontal="right"/>
    </xf>
    <xf numFmtId="1" fontId="4" fillId="0" borderId="327" xfId="0" applyNumberFormat="1" applyFont="1" applyBorder="1" applyAlignment="1">
      <alignment horizontal="right"/>
    </xf>
    <xf numFmtId="1" fontId="4" fillId="6" borderId="326" xfId="0" applyNumberFormat="1" applyFont="1" applyFill="1" applyBorder="1" applyAlignment="1" applyProtection="1">
      <alignment horizontal="right"/>
      <protection locked="0"/>
    </xf>
    <xf numFmtId="1" fontId="4" fillId="6" borderId="328" xfId="0" applyNumberFormat="1" applyFont="1" applyFill="1" applyBorder="1" applyAlignment="1" applyProtection="1">
      <alignment horizontal="right"/>
      <protection locked="0"/>
    </xf>
    <xf numFmtId="1" fontId="4" fillId="0" borderId="335" xfId="0" applyNumberFormat="1" applyFont="1" applyBorder="1" applyAlignment="1">
      <alignment horizontal="center" vertical="center" wrapText="1"/>
    </xf>
    <xf numFmtId="1" fontId="4" fillId="2" borderId="326" xfId="0" applyNumberFormat="1" applyFont="1" applyFill="1" applyBorder="1"/>
    <xf numFmtId="1" fontId="4" fillId="2" borderId="328" xfId="0" applyNumberFormat="1" applyFont="1" applyFill="1" applyBorder="1"/>
    <xf numFmtId="1" fontId="4" fillId="2" borderId="336" xfId="0" applyNumberFormat="1" applyFont="1" applyFill="1" applyBorder="1"/>
    <xf numFmtId="1" fontId="4" fillId="0" borderId="329" xfId="0" applyNumberFormat="1" applyFont="1" applyBorder="1" applyAlignment="1">
      <alignment horizontal="right"/>
    </xf>
    <xf numFmtId="1" fontId="4" fillId="0" borderId="16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/>
    </xf>
    <xf numFmtId="1" fontId="4" fillId="0" borderId="111" xfId="0" applyNumberFormat="1" applyFont="1" applyBorder="1" applyAlignment="1">
      <alignment horizontal="center" vertical="center" wrapText="1"/>
    </xf>
    <xf numFmtId="1" fontId="4" fillId="0" borderId="135" xfId="0" applyNumberFormat="1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101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0" borderId="89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38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" fontId="4" fillId="0" borderId="338" xfId="0" applyNumberFormat="1" applyFont="1" applyBorder="1" applyAlignment="1">
      <alignment horizontal="center" vertical="center"/>
    </xf>
    <xf numFmtId="1" fontId="4" fillId="0" borderId="339" xfId="0" applyNumberFormat="1" applyFont="1" applyBorder="1" applyAlignment="1">
      <alignment horizontal="center" vertical="center"/>
    </xf>
    <xf numFmtId="1" fontId="4" fillId="0" borderId="338" xfId="0" applyNumberFormat="1" applyFont="1" applyBorder="1" applyAlignment="1">
      <alignment horizontal="center" vertical="center" wrapText="1"/>
    </xf>
    <xf numFmtId="1" fontId="4" fillId="0" borderId="340" xfId="0" applyNumberFormat="1" applyFont="1" applyBorder="1" applyAlignment="1">
      <alignment horizontal="center" vertical="center" wrapText="1"/>
    </xf>
    <xf numFmtId="1" fontId="4" fillId="0" borderId="341" xfId="0" applyNumberFormat="1" applyFont="1" applyBorder="1" applyAlignment="1">
      <alignment horizontal="left" vertical="center" wrapText="1"/>
    </xf>
    <xf numFmtId="1" fontId="4" fillId="0" borderId="342" xfId="0" applyNumberFormat="1" applyFont="1" applyBorder="1" applyAlignment="1">
      <alignment horizontal="right" wrapText="1"/>
    </xf>
    <xf numFmtId="1" fontId="4" fillId="0" borderId="343" xfId="0" applyNumberFormat="1" applyFont="1" applyBorder="1" applyAlignment="1">
      <alignment horizontal="right"/>
    </xf>
    <xf numFmtId="1" fontId="4" fillId="6" borderId="342" xfId="0" applyNumberFormat="1" applyFont="1" applyFill="1" applyBorder="1" applyAlignment="1" applyProtection="1">
      <alignment horizontal="right"/>
      <protection locked="0"/>
    </xf>
    <xf numFmtId="1" fontId="4" fillId="6" borderId="344" xfId="0" applyNumberFormat="1" applyFont="1" applyFill="1" applyBorder="1" applyAlignment="1" applyProtection="1">
      <alignment horizontal="right"/>
      <protection locked="0"/>
    </xf>
    <xf numFmtId="1" fontId="4" fillId="6" borderId="345" xfId="0" applyNumberFormat="1" applyFont="1" applyFill="1" applyBorder="1" applyAlignment="1" applyProtection="1">
      <alignment horizontal="right"/>
      <protection locked="0"/>
    </xf>
    <xf numFmtId="1" fontId="4" fillId="6" borderId="341" xfId="0" applyNumberFormat="1" applyFont="1" applyFill="1" applyBorder="1" applyAlignment="1" applyProtection="1">
      <alignment horizontal="right"/>
      <protection locked="0"/>
    </xf>
    <xf numFmtId="1" fontId="4" fillId="0" borderId="337" xfId="0" applyNumberFormat="1" applyFont="1" applyBorder="1" applyAlignment="1">
      <alignment horizontal="center" vertical="center" wrapText="1"/>
    </xf>
    <xf numFmtId="1" fontId="4" fillId="0" borderId="341" xfId="0" applyNumberFormat="1" applyFont="1" applyBorder="1" applyAlignment="1">
      <alignment horizontal="left" vertical="center"/>
    </xf>
    <xf numFmtId="1" fontId="4" fillId="0" borderId="342" xfId="0" applyNumberFormat="1" applyFont="1" applyBorder="1" applyAlignment="1">
      <alignment horizontal="right"/>
    </xf>
    <xf numFmtId="1" fontId="4" fillId="0" borderId="347" xfId="0" applyNumberFormat="1" applyFont="1" applyBorder="1" applyAlignment="1">
      <alignment horizontal="right"/>
    </xf>
    <xf numFmtId="1" fontId="4" fillId="6" borderId="342" xfId="0" applyNumberFormat="1" applyFont="1" applyFill="1" applyBorder="1" applyProtection="1">
      <protection locked="0"/>
    </xf>
    <xf numFmtId="1" fontId="4" fillId="6" borderId="345" xfId="0" applyNumberFormat="1" applyFont="1" applyFill="1" applyBorder="1" applyProtection="1">
      <protection locked="0"/>
    </xf>
    <xf numFmtId="1" fontId="4" fillId="6" borderId="341" xfId="0" applyNumberFormat="1" applyFont="1" applyFill="1" applyBorder="1" applyProtection="1">
      <protection locked="0"/>
    </xf>
    <xf numFmtId="1" fontId="4" fillId="6" borderId="343" xfId="0" applyNumberFormat="1" applyFont="1" applyFill="1" applyBorder="1" applyProtection="1">
      <protection locked="0"/>
    </xf>
    <xf numFmtId="1" fontId="4" fillId="0" borderId="343" xfId="0" applyNumberFormat="1" applyFont="1" applyBorder="1" applyAlignment="1">
      <alignment horizontal="right" wrapText="1"/>
    </xf>
    <xf numFmtId="1" fontId="4" fillId="0" borderId="346" xfId="0" applyNumberFormat="1" applyFont="1" applyBorder="1" applyAlignment="1">
      <alignment horizontal="right"/>
    </xf>
    <xf numFmtId="1" fontId="4" fillId="6" borderId="346" xfId="0" applyNumberFormat="1" applyFont="1" applyFill="1" applyBorder="1" applyProtection="1">
      <protection locked="0"/>
    </xf>
    <xf numFmtId="1" fontId="4" fillId="6" borderId="344" xfId="0" applyNumberFormat="1" applyFont="1" applyFill="1" applyBorder="1" applyProtection="1">
      <protection locked="0"/>
    </xf>
    <xf numFmtId="1" fontId="4" fillId="0" borderId="344" xfId="0" applyNumberFormat="1" applyFont="1" applyBorder="1" applyAlignment="1">
      <alignment horizontal="center" vertical="center" wrapText="1"/>
    </xf>
    <xf numFmtId="1" fontId="4" fillId="6" borderId="348" xfId="0" applyNumberFormat="1" applyFont="1" applyFill="1" applyBorder="1" applyProtection="1">
      <protection locked="0"/>
    </xf>
    <xf numFmtId="1" fontId="4" fillId="0" borderId="338" xfId="0" applyNumberFormat="1" applyFont="1" applyBorder="1" applyAlignment="1">
      <alignment horizontal="right" wrapText="1"/>
    </xf>
    <xf numFmtId="1" fontId="4" fillId="0" borderId="339" xfId="0" applyNumberFormat="1" applyFont="1" applyBorder="1" applyAlignment="1">
      <alignment horizontal="right" wrapText="1"/>
    </xf>
    <xf numFmtId="1" fontId="4" fillId="0" borderId="338" xfId="0" applyNumberFormat="1" applyFont="1" applyBorder="1"/>
    <xf numFmtId="1" fontId="4" fillId="0" borderId="340" xfId="0" applyNumberFormat="1" applyFont="1" applyBorder="1"/>
    <xf numFmtId="1" fontId="4" fillId="0" borderId="349" xfId="0" applyNumberFormat="1" applyFont="1" applyBorder="1"/>
    <xf numFmtId="1" fontId="4" fillId="0" borderId="344" xfId="0" applyNumberFormat="1" applyFont="1" applyBorder="1" applyAlignment="1">
      <alignment vertical="center" wrapText="1"/>
    </xf>
    <xf numFmtId="1" fontId="4" fillId="2" borderId="341" xfId="0" applyNumberFormat="1" applyFont="1" applyFill="1" applyBorder="1"/>
    <xf numFmtId="1" fontId="4" fillId="0" borderId="337" xfId="0" applyNumberFormat="1" applyFont="1" applyBorder="1"/>
    <xf numFmtId="1" fontId="4" fillId="0" borderId="339" xfId="0" applyNumberFormat="1" applyFont="1" applyBorder="1" applyAlignment="1">
      <alignment horizontal="center" vertical="center" wrapText="1"/>
    </xf>
    <xf numFmtId="1" fontId="4" fillId="0" borderId="347" xfId="0" applyNumberFormat="1" applyFont="1" applyBorder="1" applyAlignment="1">
      <alignment horizontal="right" wrapText="1"/>
    </xf>
    <xf numFmtId="1" fontId="4" fillId="0" borderId="341" xfId="0" applyNumberFormat="1" applyFont="1" applyBorder="1" applyAlignment="1">
      <alignment horizontal="right" wrapText="1"/>
    </xf>
    <xf numFmtId="1" fontId="4" fillId="6" borderId="350" xfId="0" applyNumberFormat="1" applyFont="1" applyFill="1" applyBorder="1" applyAlignment="1" applyProtection="1">
      <alignment horizontal="right"/>
      <protection locked="0"/>
    </xf>
    <xf numFmtId="1" fontId="4" fillId="0" borderId="341" xfId="0" applyNumberFormat="1" applyFont="1" applyBorder="1" applyAlignment="1">
      <alignment horizontal="center" vertical="center" wrapText="1"/>
    </xf>
    <xf numFmtId="1" fontId="4" fillId="6" borderId="341" xfId="0" applyNumberFormat="1" applyFont="1" applyFill="1" applyBorder="1" applyAlignment="1" applyProtection="1">
      <alignment horizontal="right" wrapText="1"/>
      <protection locked="0"/>
    </xf>
    <xf numFmtId="1" fontId="4" fillId="0" borderId="349" xfId="0" applyNumberFormat="1" applyFont="1" applyBorder="1" applyAlignment="1">
      <alignment horizontal="center" vertical="center" wrapText="1"/>
    </xf>
    <xf numFmtId="1" fontId="4" fillId="2" borderId="352" xfId="0" applyNumberFormat="1" applyFont="1" applyFill="1" applyBorder="1" applyAlignment="1">
      <alignment horizontal="center" vertical="center"/>
    </xf>
    <xf numFmtId="1" fontId="4" fillId="0" borderId="353" xfId="0" applyNumberFormat="1" applyFont="1" applyBorder="1" applyAlignment="1">
      <alignment horizontal="center" vertical="center" wrapText="1"/>
    </xf>
    <xf numFmtId="1" fontId="4" fillId="6" borderId="348" xfId="0" applyNumberFormat="1" applyFont="1" applyFill="1" applyBorder="1" applyAlignment="1" applyProtection="1">
      <alignment horizontal="right"/>
      <protection locked="0"/>
    </xf>
    <xf numFmtId="1" fontId="4" fillId="6" borderId="347" xfId="0" applyNumberFormat="1" applyFont="1" applyFill="1" applyBorder="1" applyAlignment="1" applyProtection="1">
      <alignment horizontal="right"/>
      <protection locked="0"/>
    </xf>
    <xf numFmtId="1" fontId="4" fillId="6" borderId="353" xfId="0" applyNumberFormat="1" applyFont="1" applyFill="1" applyBorder="1" applyAlignment="1" applyProtection="1">
      <alignment horizontal="right"/>
      <protection locked="0"/>
    </xf>
    <xf numFmtId="1" fontId="4" fillId="7" borderId="348" xfId="0" applyNumberFormat="1" applyFont="1" applyFill="1" applyBorder="1" applyAlignment="1">
      <alignment horizontal="right"/>
    </xf>
    <xf numFmtId="1" fontId="4" fillId="7" borderId="345" xfId="0" applyNumberFormat="1" applyFont="1" applyFill="1" applyBorder="1" applyAlignment="1">
      <alignment horizontal="right"/>
    </xf>
    <xf numFmtId="1" fontId="4" fillId="6" borderId="354" xfId="0" applyNumberFormat="1" applyFont="1" applyFill="1" applyBorder="1" applyAlignment="1" applyProtection="1">
      <alignment horizontal="right"/>
      <protection locked="0"/>
    </xf>
    <xf numFmtId="1" fontId="4" fillId="0" borderId="355" xfId="0" applyNumberFormat="1" applyFont="1" applyBorder="1" applyAlignment="1">
      <alignment horizontal="center" vertical="center" wrapText="1"/>
    </xf>
    <xf numFmtId="1" fontId="4" fillId="0" borderId="341" xfId="0" applyNumberFormat="1" applyFont="1" applyBorder="1" applyAlignment="1">
      <alignment horizontal="left" wrapText="1"/>
    </xf>
    <xf numFmtId="1" fontId="4" fillId="0" borderId="341" xfId="0" applyNumberFormat="1" applyFont="1" applyBorder="1"/>
    <xf numFmtId="1" fontId="4" fillId="6" borderId="356" xfId="0" applyNumberFormat="1" applyFont="1" applyFill="1" applyBorder="1" applyProtection="1">
      <protection locked="0"/>
    </xf>
    <xf numFmtId="1" fontId="4" fillId="0" borderId="341" xfId="0" applyNumberFormat="1" applyFont="1" applyBorder="1" applyAlignment="1">
      <alignment wrapText="1"/>
    </xf>
    <xf numFmtId="1" fontId="4" fillId="0" borderId="337" xfId="0" applyNumberFormat="1" applyFont="1" applyBorder="1" applyAlignment="1">
      <alignment horizontal="center"/>
    </xf>
    <xf numFmtId="1" fontId="4" fillId="6" borderId="337" xfId="0" applyNumberFormat="1" applyFont="1" applyFill="1" applyBorder="1" applyProtection="1">
      <protection locked="0"/>
    </xf>
    <xf numFmtId="1" fontId="4" fillId="6" borderId="350" xfId="0" applyNumberFormat="1" applyFont="1" applyFill="1" applyBorder="1" applyProtection="1">
      <protection locked="0"/>
    </xf>
    <xf numFmtId="1" fontId="4" fillId="7" borderId="350" xfId="0" applyNumberFormat="1" applyFont="1" applyFill="1" applyBorder="1"/>
    <xf numFmtId="1" fontId="4" fillId="7" borderId="346" xfId="0" applyNumberFormat="1" applyFont="1" applyFill="1" applyBorder="1"/>
    <xf numFmtId="1" fontId="4" fillId="6" borderId="338" xfId="0" applyNumberFormat="1" applyFont="1" applyFill="1" applyBorder="1" applyProtection="1">
      <protection locked="0"/>
    </xf>
    <xf numFmtId="1" fontId="4" fillId="2" borderId="338" xfId="0" applyNumberFormat="1" applyFont="1" applyFill="1" applyBorder="1" applyAlignment="1">
      <alignment horizontal="center" vertical="center" wrapText="1"/>
    </xf>
    <xf numFmtId="1" fontId="4" fillId="2" borderId="339" xfId="0" applyNumberFormat="1" applyFont="1" applyFill="1" applyBorder="1" applyAlignment="1" applyProtection="1">
      <alignment horizontal="center"/>
      <protection locked="0"/>
    </xf>
    <xf numFmtId="1" fontId="4" fillId="2" borderId="346" xfId="0" applyNumberFormat="1" applyFont="1" applyFill="1" applyBorder="1" applyAlignment="1">
      <alignment horizontal="right"/>
    </xf>
    <xf numFmtId="1" fontId="4" fillId="7" borderId="357" xfId="0" applyNumberFormat="1" applyFont="1" applyFill="1" applyBorder="1" applyAlignment="1">
      <alignment horizontal="right"/>
    </xf>
    <xf numFmtId="1" fontId="4" fillId="7" borderId="358" xfId="0" applyNumberFormat="1" applyFont="1" applyFill="1" applyBorder="1" applyAlignment="1">
      <alignment horizontal="right"/>
    </xf>
    <xf numFmtId="1" fontId="4" fillId="9" borderId="359" xfId="1" applyNumberFormat="1" applyFont="1" applyBorder="1" applyAlignment="1" applyProtection="1">
      <alignment horizontal="right"/>
      <protection locked="0"/>
    </xf>
    <xf numFmtId="1" fontId="4" fillId="9" borderId="360" xfId="1" applyNumberFormat="1" applyFont="1" applyBorder="1" applyAlignment="1" applyProtection="1">
      <alignment horizontal="right"/>
      <protection locked="0"/>
    </xf>
    <xf numFmtId="1" fontId="4" fillId="9" borderId="361" xfId="1" applyNumberFormat="1" applyFont="1" applyBorder="1" applyAlignment="1" applyProtection="1">
      <alignment horizontal="right"/>
      <protection locked="0"/>
    </xf>
    <xf numFmtId="1" fontId="4" fillId="9" borderId="362" xfId="1" applyNumberFormat="1" applyFont="1" applyBorder="1" applyAlignment="1" applyProtection="1">
      <alignment horizontal="right"/>
      <protection locked="0"/>
    </xf>
    <xf numFmtId="1" fontId="4" fillId="9" borderId="363" xfId="1" applyNumberFormat="1" applyFont="1" applyBorder="1" applyAlignment="1" applyProtection="1">
      <alignment horizontal="right"/>
      <protection locked="0"/>
    </xf>
    <xf numFmtId="1" fontId="4" fillId="9" borderId="364" xfId="1" applyNumberFormat="1" applyFont="1" applyBorder="1" applyAlignment="1" applyProtection="1">
      <alignment horizontal="right"/>
      <protection locked="0"/>
    </xf>
    <xf numFmtId="1" fontId="4" fillId="9" borderId="365" xfId="1" applyNumberFormat="1" applyFont="1" applyBorder="1" applyAlignment="1" applyProtection="1">
      <alignment horizontal="right"/>
      <protection locked="0"/>
    </xf>
    <xf numFmtId="1" fontId="4" fillId="9" borderId="366" xfId="1" applyNumberFormat="1" applyFont="1" applyBorder="1" applyAlignment="1" applyProtection="1">
      <alignment horizontal="right"/>
      <protection locked="0"/>
    </xf>
    <xf numFmtId="1" fontId="4" fillId="9" borderId="367" xfId="1" applyNumberFormat="1" applyFont="1" applyBorder="1" applyAlignment="1" applyProtection="1">
      <alignment horizontal="right"/>
      <protection locked="0"/>
    </xf>
    <xf numFmtId="1" fontId="4" fillId="9" borderId="368" xfId="1" applyNumberFormat="1" applyFont="1" applyBorder="1" applyAlignment="1" applyProtection="1">
      <alignment horizontal="right"/>
      <protection locked="0"/>
    </xf>
    <xf numFmtId="1" fontId="4" fillId="9" borderId="369" xfId="1" applyNumberFormat="1" applyFont="1" applyBorder="1" applyAlignment="1" applyProtection="1">
      <alignment horizontal="right"/>
      <protection locked="0"/>
    </xf>
    <xf numFmtId="1" fontId="4" fillId="9" borderId="370" xfId="1" applyNumberFormat="1" applyFont="1" applyBorder="1" applyAlignment="1" applyProtection="1">
      <alignment horizontal="right"/>
      <protection locked="0"/>
    </xf>
    <xf numFmtId="1" fontId="4" fillId="0" borderId="372" xfId="0" applyNumberFormat="1" applyFont="1" applyBorder="1" applyAlignment="1">
      <alignment horizontal="center" vertical="center"/>
    </xf>
    <xf numFmtId="1" fontId="4" fillId="0" borderId="373" xfId="0" applyNumberFormat="1" applyFont="1" applyBorder="1" applyAlignment="1">
      <alignment horizontal="center" vertical="center"/>
    </xf>
    <xf numFmtId="1" fontId="4" fillId="0" borderId="372" xfId="0" applyNumberFormat="1" applyFont="1" applyBorder="1" applyAlignment="1">
      <alignment horizontal="center" vertical="center" wrapText="1"/>
    </xf>
    <xf numFmtId="1" fontId="4" fillId="0" borderId="374" xfId="0" applyNumberFormat="1" applyFont="1" applyBorder="1" applyAlignment="1">
      <alignment horizontal="center" vertical="center" wrapText="1"/>
    </xf>
    <xf numFmtId="1" fontId="4" fillId="0" borderId="375" xfId="0" applyNumberFormat="1" applyFont="1" applyBorder="1" applyAlignment="1">
      <alignment horizontal="left" vertical="center" wrapText="1"/>
    </xf>
    <xf numFmtId="1" fontId="4" fillId="0" borderId="376" xfId="0" applyNumberFormat="1" applyFont="1" applyBorder="1" applyAlignment="1">
      <alignment horizontal="right" wrapText="1"/>
    </xf>
    <xf numFmtId="1" fontId="4" fillId="0" borderId="377" xfId="0" applyNumberFormat="1" applyFont="1" applyBorder="1" applyAlignment="1">
      <alignment horizontal="right"/>
    </xf>
    <xf numFmtId="1" fontId="4" fillId="6" borderId="376" xfId="0" applyNumberFormat="1" applyFont="1" applyFill="1" applyBorder="1" applyAlignment="1" applyProtection="1">
      <alignment horizontal="right"/>
      <protection locked="0"/>
    </xf>
    <xf numFmtId="1" fontId="4" fillId="6" borderId="377" xfId="0" applyNumberFormat="1" applyFont="1" applyFill="1" applyBorder="1" applyAlignment="1" applyProtection="1">
      <alignment horizontal="right"/>
      <protection locked="0"/>
    </xf>
    <xf numFmtId="1" fontId="4" fillId="6" borderId="378" xfId="0" applyNumberFormat="1" applyFont="1" applyFill="1" applyBorder="1" applyAlignment="1" applyProtection="1">
      <alignment horizontal="right"/>
      <protection locked="0"/>
    </xf>
    <xf numFmtId="1" fontId="4" fillId="6" borderId="379" xfId="0" applyNumberFormat="1" applyFont="1" applyFill="1" applyBorder="1" applyAlignment="1" applyProtection="1">
      <alignment horizontal="right"/>
      <protection locked="0"/>
    </xf>
    <xf numFmtId="1" fontId="4" fillId="0" borderId="375" xfId="0" applyNumberFormat="1" applyFont="1" applyBorder="1" applyAlignment="1">
      <alignment horizontal="right" vertical="center" wrapText="1"/>
    </xf>
    <xf numFmtId="1" fontId="4" fillId="6" borderId="375" xfId="0" applyNumberFormat="1" applyFont="1" applyFill="1" applyBorder="1" applyAlignment="1" applyProtection="1">
      <alignment horizontal="right"/>
      <protection locked="0"/>
    </xf>
    <xf numFmtId="1" fontId="4" fillId="6" borderId="380" xfId="0" applyNumberFormat="1" applyFont="1" applyFill="1" applyBorder="1" applyAlignment="1" applyProtection="1">
      <alignment horizontal="right"/>
      <protection locked="0"/>
    </xf>
    <xf numFmtId="1" fontId="4" fillId="8" borderId="371" xfId="0" applyNumberFormat="1" applyFont="1" applyFill="1" applyBorder="1" applyAlignment="1">
      <alignment horizontal="right"/>
    </xf>
    <xf numFmtId="1" fontId="4" fillId="0" borderId="371" xfId="0" applyNumberFormat="1" applyFont="1" applyBorder="1" applyAlignment="1">
      <alignment horizontal="center" vertical="center"/>
    </xf>
    <xf numFmtId="1" fontId="4" fillId="0" borderId="372" xfId="0" applyNumberFormat="1" applyFont="1" applyBorder="1" applyAlignment="1">
      <alignment horizontal="right"/>
    </xf>
    <xf numFmtId="1" fontId="4" fillId="0" borderId="373" xfId="0" applyNumberFormat="1" applyFont="1" applyBorder="1" applyAlignment="1">
      <alignment horizontal="right"/>
    </xf>
    <xf numFmtId="1" fontId="4" fillId="6" borderId="372" xfId="0" applyNumberFormat="1" applyFont="1" applyFill="1" applyBorder="1" applyAlignment="1" applyProtection="1">
      <alignment horizontal="right"/>
      <protection locked="0"/>
    </xf>
    <xf numFmtId="1" fontId="4" fillId="6" borderId="374" xfId="0" applyNumberFormat="1" applyFont="1" applyFill="1" applyBorder="1" applyAlignment="1" applyProtection="1">
      <alignment horizontal="right"/>
      <protection locked="0"/>
    </xf>
    <xf numFmtId="1" fontId="4" fillId="0" borderId="381" xfId="0" applyNumberFormat="1" applyFont="1" applyBorder="1" applyAlignment="1">
      <alignment horizontal="center" vertical="center" wrapText="1"/>
    </xf>
    <xf numFmtId="1" fontId="4" fillId="2" borderId="372" xfId="0" applyNumberFormat="1" applyFont="1" applyFill="1" applyBorder="1"/>
    <xf numFmtId="1" fontId="4" fillId="2" borderId="374" xfId="0" applyNumberFormat="1" applyFont="1" applyFill="1" applyBorder="1"/>
    <xf numFmtId="1" fontId="4" fillId="2" borderId="382" xfId="0" applyNumberFormat="1" applyFont="1" applyFill="1" applyBorder="1"/>
    <xf numFmtId="1" fontId="4" fillId="0" borderId="375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/>
    </xf>
    <xf numFmtId="1" fontId="4" fillId="0" borderId="101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38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0" borderId="89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/>
    </xf>
    <xf numFmtId="1" fontId="4" fillId="0" borderId="111" xfId="0" applyNumberFormat="1" applyFont="1" applyBorder="1" applyAlignment="1">
      <alignment horizontal="center" vertical="center" wrapText="1"/>
    </xf>
    <xf numFmtId="1" fontId="4" fillId="0" borderId="135" xfId="0" applyNumberFormat="1" applyFont="1" applyBorder="1" applyAlignment="1">
      <alignment horizontal="center" vertical="center" wrapText="1"/>
    </xf>
    <xf numFmtId="1" fontId="4" fillId="0" borderId="384" xfId="0" applyNumberFormat="1" applyFont="1" applyBorder="1" applyAlignment="1">
      <alignment horizontal="center" vertical="center"/>
    </xf>
    <xf numFmtId="1" fontId="4" fillId="0" borderId="385" xfId="0" applyNumberFormat="1" applyFont="1" applyBorder="1" applyAlignment="1">
      <alignment horizontal="center" vertical="center"/>
    </xf>
    <xf numFmtId="1" fontId="4" fillId="0" borderId="384" xfId="0" applyNumberFormat="1" applyFont="1" applyBorder="1" applyAlignment="1">
      <alignment horizontal="center" vertical="center" wrapText="1"/>
    </xf>
    <xf numFmtId="1" fontId="4" fillId="0" borderId="386" xfId="0" applyNumberFormat="1" applyFont="1" applyBorder="1" applyAlignment="1">
      <alignment horizontal="center" vertical="center" wrapText="1"/>
    </xf>
    <xf numFmtId="1" fontId="4" fillId="0" borderId="387" xfId="0" applyNumberFormat="1" applyFont="1" applyBorder="1" applyAlignment="1">
      <alignment horizontal="left" vertical="center" wrapText="1"/>
    </xf>
    <xf numFmtId="1" fontId="4" fillId="0" borderId="388" xfId="0" applyNumberFormat="1" applyFont="1" applyBorder="1" applyAlignment="1">
      <alignment horizontal="right" wrapText="1"/>
    </xf>
    <xf numFmtId="1" fontId="4" fillId="0" borderId="389" xfId="0" applyNumberFormat="1" applyFont="1" applyBorder="1" applyAlignment="1">
      <alignment horizontal="right"/>
    </xf>
    <xf numFmtId="1" fontId="4" fillId="6" borderId="388" xfId="0" applyNumberFormat="1" applyFont="1" applyFill="1" applyBorder="1" applyAlignment="1" applyProtection="1">
      <alignment horizontal="right"/>
      <protection locked="0"/>
    </xf>
    <xf numFmtId="1" fontId="4" fillId="6" borderId="390" xfId="0" applyNumberFormat="1" applyFont="1" applyFill="1" applyBorder="1" applyAlignment="1" applyProtection="1">
      <alignment horizontal="right"/>
      <protection locked="0"/>
    </xf>
    <xf numFmtId="1" fontId="4" fillId="6" borderId="391" xfId="0" applyNumberFormat="1" applyFont="1" applyFill="1" applyBorder="1" applyAlignment="1" applyProtection="1">
      <alignment horizontal="right"/>
      <protection locked="0"/>
    </xf>
    <xf numFmtId="1" fontId="4" fillId="6" borderId="387" xfId="0" applyNumberFormat="1" applyFont="1" applyFill="1" applyBorder="1" applyAlignment="1" applyProtection="1">
      <alignment horizontal="right"/>
      <protection locked="0"/>
    </xf>
    <xf numFmtId="1" fontId="4" fillId="0" borderId="383" xfId="0" applyNumberFormat="1" applyFont="1" applyBorder="1" applyAlignment="1">
      <alignment horizontal="center" vertical="center" wrapText="1"/>
    </xf>
    <xf numFmtId="1" fontId="4" fillId="0" borderId="387" xfId="0" applyNumberFormat="1" applyFont="1" applyBorder="1" applyAlignment="1">
      <alignment horizontal="left" vertical="center"/>
    </xf>
    <xf numFmtId="1" fontId="4" fillId="0" borderId="388" xfId="0" applyNumberFormat="1" applyFont="1" applyBorder="1" applyAlignment="1">
      <alignment horizontal="right"/>
    </xf>
    <xf numFmtId="1" fontId="4" fillId="0" borderId="393" xfId="0" applyNumberFormat="1" applyFont="1" applyBorder="1" applyAlignment="1">
      <alignment horizontal="right"/>
    </xf>
    <xf numFmtId="1" fontId="4" fillId="6" borderId="388" xfId="0" applyNumberFormat="1" applyFont="1" applyFill="1" applyBorder="1" applyProtection="1">
      <protection locked="0"/>
    </xf>
    <xf numFmtId="1" fontId="4" fillId="6" borderId="391" xfId="0" applyNumberFormat="1" applyFont="1" applyFill="1" applyBorder="1" applyProtection="1">
      <protection locked="0"/>
    </xf>
    <xf numFmtId="1" fontId="4" fillId="6" borderId="387" xfId="0" applyNumberFormat="1" applyFont="1" applyFill="1" applyBorder="1" applyProtection="1">
      <protection locked="0"/>
    </xf>
    <xf numFmtId="1" fontId="4" fillId="6" borderId="389" xfId="0" applyNumberFormat="1" applyFont="1" applyFill="1" applyBorder="1" applyProtection="1">
      <protection locked="0"/>
    </xf>
    <xf numFmtId="1" fontId="4" fillId="0" borderId="389" xfId="0" applyNumberFormat="1" applyFont="1" applyBorder="1" applyAlignment="1">
      <alignment horizontal="right" wrapText="1"/>
    </xf>
    <xf numFmtId="1" fontId="4" fillId="0" borderId="392" xfId="0" applyNumberFormat="1" applyFont="1" applyBorder="1" applyAlignment="1">
      <alignment horizontal="right"/>
    </xf>
    <xf numFmtId="1" fontId="4" fillId="6" borderId="392" xfId="0" applyNumberFormat="1" applyFont="1" applyFill="1" applyBorder="1" applyProtection="1">
      <protection locked="0"/>
    </xf>
    <xf numFmtId="1" fontId="4" fillId="6" borderId="390" xfId="0" applyNumberFormat="1" applyFont="1" applyFill="1" applyBorder="1" applyProtection="1">
      <protection locked="0"/>
    </xf>
    <xf numFmtId="1" fontId="4" fillId="0" borderId="390" xfId="0" applyNumberFormat="1" applyFont="1" applyBorder="1" applyAlignment="1">
      <alignment horizontal="center" vertical="center" wrapText="1"/>
    </xf>
    <xf numFmtId="1" fontId="4" fillId="6" borderId="394" xfId="0" applyNumberFormat="1" applyFont="1" applyFill="1" applyBorder="1" applyProtection="1">
      <protection locked="0"/>
    </xf>
    <xf numFmtId="1" fontId="4" fillId="0" borderId="384" xfId="0" applyNumberFormat="1" applyFont="1" applyBorder="1" applyAlignment="1">
      <alignment horizontal="right" wrapText="1"/>
    </xf>
    <xf numFmtId="1" fontId="4" fillId="0" borderId="385" xfId="0" applyNumberFormat="1" applyFont="1" applyBorder="1" applyAlignment="1">
      <alignment horizontal="right" wrapText="1"/>
    </xf>
    <xf numFmtId="1" fontId="4" fillId="0" borderId="384" xfId="0" applyNumberFormat="1" applyFont="1" applyBorder="1"/>
    <xf numFmtId="1" fontId="4" fillId="0" borderId="386" xfId="0" applyNumberFormat="1" applyFont="1" applyBorder="1"/>
    <xf numFmtId="1" fontId="4" fillId="0" borderId="395" xfId="0" applyNumberFormat="1" applyFont="1" applyBorder="1"/>
    <xf numFmtId="1" fontId="4" fillId="0" borderId="390" xfId="0" applyNumberFormat="1" applyFont="1" applyBorder="1" applyAlignment="1">
      <alignment vertical="center" wrapText="1"/>
    </xf>
    <xf numFmtId="1" fontId="4" fillId="2" borderId="387" xfId="0" applyNumberFormat="1" applyFont="1" applyFill="1" applyBorder="1"/>
    <xf numFmtId="1" fontId="4" fillId="0" borderId="383" xfId="0" applyNumberFormat="1" applyFont="1" applyBorder="1"/>
    <xf numFmtId="1" fontId="4" fillId="0" borderId="385" xfId="0" applyNumberFormat="1" applyFont="1" applyBorder="1" applyAlignment="1">
      <alignment horizontal="center" vertical="center" wrapText="1"/>
    </xf>
    <xf numFmtId="1" fontId="4" fillId="0" borderId="393" xfId="0" applyNumberFormat="1" applyFont="1" applyBorder="1" applyAlignment="1">
      <alignment horizontal="right" wrapText="1"/>
    </xf>
    <xf numFmtId="1" fontId="4" fillId="0" borderId="387" xfId="0" applyNumberFormat="1" applyFont="1" applyBorder="1" applyAlignment="1">
      <alignment horizontal="right" wrapText="1"/>
    </xf>
    <xf numFmtId="1" fontId="4" fillId="6" borderId="396" xfId="0" applyNumberFormat="1" applyFont="1" applyFill="1" applyBorder="1" applyAlignment="1" applyProtection="1">
      <alignment horizontal="right"/>
      <protection locked="0"/>
    </xf>
    <xf numFmtId="1" fontId="4" fillId="0" borderId="387" xfId="0" applyNumberFormat="1" applyFont="1" applyBorder="1" applyAlignment="1">
      <alignment horizontal="center" vertical="center" wrapText="1"/>
    </xf>
    <xf numFmtId="1" fontId="4" fillId="6" borderId="387" xfId="0" applyNumberFormat="1" applyFont="1" applyFill="1" applyBorder="1" applyAlignment="1" applyProtection="1">
      <alignment horizontal="right" wrapText="1"/>
      <protection locked="0"/>
    </xf>
    <xf numFmtId="1" fontId="4" fillId="0" borderId="395" xfId="0" applyNumberFormat="1" applyFont="1" applyBorder="1" applyAlignment="1">
      <alignment horizontal="center" vertical="center" wrapText="1"/>
    </xf>
    <xf numFmtId="1" fontId="4" fillId="2" borderId="398" xfId="0" applyNumberFormat="1" applyFont="1" applyFill="1" applyBorder="1" applyAlignment="1">
      <alignment horizontal="center" vertical="center"/>
    </xf>
    <xf numFmtId="1" fontId="4" fillId="0" borderId="399" xfId="0" applyNumberFormat="1" applyFont="1" applyBorder="1" applyAlignment="1">
      <alignment horizontal="center" vertical="center" wrapText="1"/>
    </xf>
    <xf numFmtId="1" fontId="4" fillId="6" borderId="394" xfId="0" applyNumberFormat="1" applyFont="1" applyFill="1" applyBorder="1" applyAlignment="1" applyProtection="1">
      <alignment horizontal="right"/>
      <protection locked="0"/>
    </xf>
    <xf numFmtId="1" fontId="4" fillId="6" borderId="393" xfId="0" applyNumberFormat="1" applyFont="1" applyFill="1" applyBorder="1" applyAlignment="1" applyProtection="1">
      <alignment horizontal="right"/>
      <protection locked="0"/>
    </xf>
    <xf numFmtId="1" fontId="4" fillId="6" borderId="399" xfId="0" applyNumberFormat="1" applyFont="1" applyFill="1" applyBorder="1" applyAlignment="1" applyProtection="1">
      <alignment horizontal="right"/>
      <protection locked="0"/>
    </xf>
    <xf numFmtId="1" fontId="4" fillId="7" borderId="394" xfId="0" applyNumberFormat="1" applyFont="1" applyFill="1" applyBorder="1" applyAlignment="1">
      <alignment horizontal="right"/>
    </xf>
    <xf numFmtId="1" fontId="4" fillId="7" borderId="391" xfId="0" applyNumberFormat="1" applyFont="1" applyFill="1" applyBorder="1" applyAlignment="1">
      <alignment horizontal="right"/>
    </xf>
    <xf numFmtId="1" fontId="4" fillId="6" borderId="400" xfId="0" applyNumberFormat="1" applyFont="1" applyFill="1" applyBorder="1" applyAlignment="1" applyProtection="1">
      <alignment horizontal="right"/>
      <protection locked="0"/>
    </xf>
    <xf numFmtId="1" fontId="4" fillId="0" borderId="401" xfId="0" applyNumberFormat="1" applyFont="1" applyBorder="1" applyAlignment="1">
      <alignment horizontal="center" vertical="center" wrapText="1"/>
    </xf>
    <xf numFmtId="1" fontId="4" fillId="0" borderId="387" xfId="0" applyNumberFormat="1" applyFont="1" applyBorder="1" applyAlignment="1">
      <alignment horizontal="left" wrapText="1"/>
    </xf>
    <xf numFmtId="1" fontId="4" fillId="0" borderId="387" xfId="0" applyNumberFormat="1" applyFont="1" applyBorder="1"/>
    <xf numFmtId="1" fontId="4" fillId="6" borderId="402" xfId="0" applyNumberFormat="1" applyFont="1" applyFill="1" applyBorder="1" applyProtection="1">
      <protection locked="0"/>
    </xf>
    <xf numFmtId="1" fontId="4" fillId="0" borderId="387" xfId="0" applyNumberFormat="1" applyFont="1" applyBorder="1" applyAlignment="1">
      <alignment wrapText="1"/>
    </xf>
    <xf numFmtId="1" fontId="4" fillId="0" borderId="383" xfId="0" applyNumberFormat="1" applyFont="1" applyBorder="1" applyAlignment="1">
      <alignment horizontal="center"/>
    </xf>
    <xf numFmtId="1" fontId="4" fillId="6" borderId="383" xfId="0" applyNumberFormat="1" applyFont="1" applyFill="1" applyBorder="1" applyProtection="1">
      <protection locked="0"/>
    </xf>
    <xf numFmtId="1" fontId="4" fillId="6" borderId="396" xfId="0" applyNumberFormat="1" applyFont="1" applyFill="1" applyBorder="1" applyProtection="1">
      <protection locked="0"/>
    </xf>
    <xf numFmtId="1" fontId="4" fillId="7" borderId="396" xfId="0" applyNumberFormat="1" applyFont="1" applyFill="1" applyBorder="1"/>
    <xf numFmtId="1" fontId="4" fillId="7" borderId="392" xfId="0" applyNumberFormat="1" applyFont="1" applyFill="1" applyBorder="1"/>
    <xf numFmtId="1" fontId="4" fillId="6" borderId="384" xfId="0" applyNumberFormat="1" applyFont="1" applyFill="1" applyBorder="1" applyProtection="1">
      <protection locked="0"/>
    </xf>
    <xf numFmtId="1" fontId="4" fillId="2" borderId="384" xfId="0" applyNumberFormat="1" applyFont="1" applyFill="1" applyBorder="1" applyAlignment="1">
      <alignment horizontal="center" vertical="center" wrapText="1"/>
    </xf>
    <xf numFmtId="1" fontId="4" fillId="2" borderId="385" xfId="0" applyNumberFormat="1" applyFont="1" applyFill="1" applyBorder="1" applyAlignment="1" applyProtection="1">
      <alignment horizontal="center"/>
      <protection locked="0"/>
    </xf>
    <xf numFmtId="1" fontId="4" fillId="2" borderId="392" xfId="0" applyNumberFormat="1" applyFont="1" applyFill="1" applyBorder="1" applyAlignment="1">
      <alignment horizontal="right"/>
    </xf>
    <xf numFmtId="1" fontId="4" fillId="7" borderId="403" xfId="0" applyNumberFormat="1" applyFont="1" applyFill="1" applyBorder="1" applyAlignment="1">
      <alignment horizontal="right"/>
    </xf>
    <xf numFmtId="1" fontId="4" fillId="7" borderId="404" xfId="0" applyNumberFormat="1" applyFont="1" applyFill="1" applyBorder="1" applyAlignment="1">
      <alignment horizontal="right"/>
    </xf>
    <xf numFmtId="1" fontId="4" fillId="9" borderId="405" xfId="1" applyNumberFormat="1" applyFont="1" applyBorder="1" applyAlignment="1" applyProtection="1">
      <alignment horizontal="right"/>
      <protection locked="0"/>
    </xf>
    <xf numFmtId="1" fontId="4" fillId="9" borderId="406" xfId="1" applyNumberFormat="1" applyFont="1" applyBorder="1" applyAlignment="1" applyProtection="1">
      <alignment horizontal="right"/>
      <protection locked="0"/>
    </xf>
    <xf numFmtId="1" fontId="4" fillId="9" borderId="407" xfId="1" applyNumberFormat="1" applyFont="1" applyBorder="1" applyAlignment="1" applyProtection="1">
      <alignment horizontal="right"/>
      <protection locked="0"/>
    </xf>
    <xf numFmtId="1" fontId="4" fillId="9" borderId="408" xfId="1" applyNumberFormat="1" applyFont="1" applyBorder="1" applyAlignment="1" applyProtection="1">
      <alignment horizontal="right"/>
      <protection locked="0"/>
    </xf>
    <xf numFmtId="1" fontId="4" fillId="9" borderId="409" xfId="1" applyNumberFormat="1" applyFont="1" applyBorder="1" applyAlignment="1" applyProtection="1">
      <alignment horizontal="right"/>
      <protection locked="0"/>
    </xf>
    <xf numFmtId="1" fontId="4" fillId="9" borderId="410" xfId="1" applyNumberFormat="1" applyFont="1" applyBorder="1" applyAlignment="1" applyProtection="1">
      <alignment horizontal="right"/>
      <protection locked="0"/>
    </xf>
    <xf numFmtId="1" fontId="4" fillId="9" borderId="411" xfId="1" applyNumberFormat="1" applyFont="1" applyBorder="1" applyAlignment="1" applyProtection="1">
      <alignment horizontal="right"/>
      <protection locked="0"/>
    </xf>
    <xf numFmtId="1" fontId="4" fillId="9" borderId="412" xfId="1" applyNumberFormat="1" applyFont="1" applyBorder="1" applyAlignment="1" applyProtection="1">
      <alignment horizontal="right"/>
      <protection locked="0"/>
    </xf>
    <xf numFmtId="1" fontId="4" fillId="9" borderId="413" xfId="1" applyNumberFormat="1" applyFont="1" applyBorder="1" applyAlignment="1" applyProtection="1">
      <alignment horizontal="right"/>
      <protection locked="0"/>
    </xf>
    <xf numFmtId="1" fontId="4" fillId="9" borderId="414" xfId="1" applyNumberFormat="1" applyFont="1" applyBorder="1" applyAlignment="1" applyProtection="1">
      <alignment horizontal="right"/>
      <protection locked="0"/>
    </xf>
    <xf numFmtId="1" fontId="4" fillId="9" borderId="415" xfId="1" applyNumberFormat="1" applyFont="1" applyBorder="1" applyAlignment="1" applyProtection="1">
      <alignment horizontal="right"/>
      <protection locked="0"/>
    </xf>
    <xf numFmtId="1" fontId="4" fillId="9" borderId="416" xfId="1" applyNumberFormat="1" applyFont="1" applyBorder="1" applyAlignment="1" applyProtection="1">
      <alignment horizontal="right"/>
      <protection locked="0"/>
    </xf>
    <xf numFmtId="1" fontId="4" fillId="0" borderId="418" xfId="0" applyNumberFormat="1" applyFont="1" applyBorder="1" applyAlignment="1">
      <alignment horizontal="center" vertical="center"/>
    </xf>
    <xf numFmtId="1" fontId="4" fillId="0" borderId="419" xfId="0" applyNumberFormat="1" applyFont="1" applyBorder="1" applyAlignment="1">
      <alignment horizontal="center" vertical="center"/>
    </xf>
    <xf numFmtId="1" fontId="4" fillId="0" borderId="418" xfId="0" applyNumberFormat="1" applyFont="1" applyBorder="1" applyAlignment="1">
      <alignment horizontal="center" vertical="center" wrapText="1"/>
    </xf>
    <xf numFmtId="1" fontId="4" fillId="0" borderId="420" xfId="0" applyNumberFormat="1" applyFont="1" applyBorder="1" applyAlignment="1">
      <alignment horizontal="center" vertical="center" wrapText="1"/>
    </xf>
    <xf numFmtId="1" fontId="4" fillId="0" borderId="421" xfId="0" applyNumberFormat="1" applyFont="1" applyBorder="1" applyAlignment="1">
      <alignment horizontal="left" vertical="center" wrapText="1"/>
    </xf>
    <xf numFmtId="1" fontId="4" fillId="0" borderId="422" xfId="0" applyNumberFormat="1" applyFont="1" applyBorder="1" applyAlignment="1">
      <alignment horizontal="right" wrapText="1"/>
    </xf>
    <xf numFmtId="1" fontId="4" fillId="0" borderId="423" xfId="0" applyNumberFormat="1" applyFont="1" applyBorder="1" applyAlignment="1">
      <alignment horizontal="right"/>
    </xf>
    <xf numFmtId="1" fontId="4" fillId="6" borderId="422" xfId="0" applyNumberFormat="1" applyFont="1" applyFill="1" applyBorder="1" applyAlignment="1" applyProtection="1">
      <alignment horizontal="right"/>
      <protection locked="0"/>
    </xf>
    <xf numFmtId="1" fontId="4" fillId="6" borderId="423" xfId="0" applyNumberFormat="1" applyFont="1" applyFill="1" applyBorder="1" applyAlignment="1" applyProtection="1">
      <alignment horizontal="right"/>
      <protection locked="0"/>
    </xf>
    <xf numFmtId="1" fontId="4" fillId="6" borderId="424" xfId="0" applyNumberFormat="1" applyFont="1" applyFill="1" applyBorder="1" applyAlignment="1" applyProtection="1">
      <alignment horizontal="right"/>
      <protection locked="0"/>
    </xf>
    <xf numFmtId="1" fontId="4" fillId="6" borderId="425" xfId="0" applyNumberFormat="1" applyFont="1" applyFill="1" applyBorder="1" applyAlignment="1" applyProtection="1">
      <alignment horizontal="right"/>
      <protection locked="0"/>
    </xf>
    <xf numFmtId="1" fontId="4" fillId="0" borderId="421" xfId="0" applyNumberFormat="1" applyFont="1" applyBorder="1" applyAlignment="1">
      <alignment horizontal="right" vertical="center" wrapText="1"/>
    </xf>
    <xf numFmtId="1" fontId="4" fillId="6" borderId="421" xfId="0" applyNumberFormat="1" applyFont="1" applyFill="1" applyBorder="1" applyAlignment="1" applyProtection="1">
      <alignment horizontal="right"/>
      <protection locked="0"/>
    </xf>
    <xf numFmtId="1" fontId="4" fillId="6" borderId="426" xfId="0" applyNumberFormat="1" applyFont="1" applyFill="1" applyBorder="1" applyAlignment="1" applyProtection="1">
      <alignment horizontal="right"/>
      <protection locked="0"/>
    </xf>
    <xf numFmtId="1" fontId="4" fillId="8" borderId="417" xfId="0" applyNumberFormat="1" applyFont="1" applyFill="1" applyBorder="1" applyAlignment="1">
      <alignment horizontal="right"/>
    </xf>
    <xf numFmtId="1" fontId="4" fillId="0" borderId="417" xfId="0" applyNumberFormat="1" applyFont="1" applyBorder="1" applyAlignment="1">
      <alignment horizontal="center" vertical="center"/>
    </xf>
    <xf numFmtId="1" fontId="4" fillId="0" borderId="418" xfId="0" applyNumberFormat="1" applyFont="1" applyBorder="1" applyAlignment="1">
      <alignment horizontal="right"/>
    </xf>
    <xf numFmtId="1" fontId="4" fillId="0" borderId="419" xfId="0" applyNumberFormat="1" applyFont="1" applyBorder="1" applyAlignment="1">
      <alignment horizontal="right"/>
    </xf>
    <xf numFmtId="1" fontId="4" fillId="6" borderId="418" xfId="0" applyNumberFormat="1" applyFont="1" applyFill="1" applyBorder="1" applyAlignment="1" applyProtection="1">
      <alignment horizontal="right"/>
      <protection locked="0"/>
    </xf>
    <xf numFmtId="1" fontId="4" fillId="6" borderId="420" xfId="0" applyNumberFormat="1" applyFont="1" applyFill="1" applyBorder="1" applyAlignment="1" applyProtection="1">
      <alignment horizontal="right"/>
      <protection locked="0"/>
    </xf>
    <xf numFmtId="1" fontId="4" fillId="0" borderId="427" xfId="0" applyNumberFormat="1" applyFont="1" applyBorder="1" applyAlignment="1">
      <alignment horizontal="center" vertical="center" wrapText="1"/>
    </xf>
    <xf numFmtId="1" fontId="4" fillId="2" borderId="418" xfId="0" applyNumberFormat="1" applyFont="1" applyFill="1" applyBorder="1"/>
    <xf numFmtId="1" fontId="4" fillId="2" borderId="420" xfId="0" applyNumberFormat="1" applyFont="1" applyFill="1" applyBorder="1"/>
    <xf numFmtId="1" fontId="4" fillId="2" borderId="428" xfId="0" applyNumberFormat="1" applyFont="1" applyFill="1" applyBorder="1"/>
    <xf numFmtId="1" fontId="4" fillId="0" borderId="421" xfId="0" applyNumberFormat="1" applyFont="1" applyBorder="1" applyAlignment="1">
      <alignment horizontal="right"/>
    </xf>
    <xf numFmtId="1" fontId="4" fillId="0" borderId="16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/>
    </xf>
    <xf numFmtId="1" fontId="4" fillId="0" borderId="111" xfId="0" applyNumberFormat="1" applyFont="1" applyBorder="1" applyAlignment="1">
      <alignment horizontal="center" vertical="center" wrapText="1"/>
    </xf>
    <xf numFmtId="1" fontId="4" fillId="0" borderId="135" xfId="0" applyNumberFormat="1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101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0" borderId="89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38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" fontId="4" fillId="0" borderId="430" xfId="0" applyNumberFormat="1" applyFont="1" applyBorder="1" applyAlignment="1">
      <alignment horizontal="center" vertical="center"/>
    </xf>
    <xf numFmtId="1" fontId="4" fillId="0" borderId="431" xfId="0" applyNumberFormat="1" applyFont="1" applyBorder="1" applyAlignment="1">
      <alignment horizontal="center" vertical="center"/>
    </xf>
    <xf numFmtId="1" fontId="4" fillId="0" borderId="430" xfId="0" applyNumberFormat="1" applyFont="1" applyBorder="1" applyAlignment="1">
      <alignment horizontal="center" vertical="center" wrapText="1"/>
    </xf>
    <xf numFmtId="1" fontId="4" fillId="0" borderId="432" xfId="0" applyNumberFormat="1" applyFont="1" applyBorder="1" applyAlignment="1">
      <alignment horizontal="center" vertical="center" wrapText="1"/>
    </xf>
    <xf numFmtId="1" fontId="4" fillId="0" borderId="433" xfId="0" applyNumberFormat="1" applyFont="1" applyBorder="1" applyAlignment="1">
      <alignment horizontal="left" vertical="center" wrapText="1"/>
    </xf>
    <xf numFmtId="1" fontId="4" fillId="0" borderId="434" xfId="0" applyNumberFormat="1" applyFont="1" applyBorder="1" applyAlignment="1">
      <alignment horizontal="right" wrapText="1"/>
    </xf>
    <xf numFmtId="1" fontId="4" fillId="0" borderId="435" xfId="0" applyNumberFormat="1" applyFont="1" applyBorder="1" applyAlignment="1">
      <alignment horizontal="right"/>
    </xf>
    <xf numFmtId="1" fontId="4" fillId="6" borderId="434" xfId="0" applyNumberFormat="1" applyFont="1" applyFill="1" applyBorder="1" applyAlignment="1" applyProtection="1">
      <alignment horizontal="right"/>
      <protection locked="0"/>
    </xf>
    <xf numFmtId="1" fontId="4" fillId="6" borderId="436" xfId="0" applyNumberFormat="1" applyFont="1" applyFill="1" applyBorder="1" applyAlignment="1" applyProtection="1">
      <alignment horizontal="right"/>
      <protection locked="0"/>
    </xf>
    <xf numFmtId="1" fontId="4" fillId="6" borderId="437" xfId="0" applyNumberFormat="1" applyFont="1" applyFill="1" applyBorder="1" applyAlignment="1" applyProtection="1">
      <alignment horizontal="right"/>
      <protection locked="0"/>
    </xf>
    <xf numFmtId="1" fontId="4" fillId="6" borderId="433" xfId="0" applyNumberFormat="1" applyFont="1" applyFill="1" applyBorder="1" applyAlignment="1" applyProtection="1">
      <alignment horizontal="right"/>
      <protection locked="0"/>
    </xf>
    <xf numFmtId="1" fontId="4" fillId="0" borderId="429" xfId="0" applyNumberFormat="1" applyFont="1" applyBorder="1" applyAlignment="1">
      <alignment horizontal="center" vertical="center" wrapText="1"/>
    </xf>
    <xf numFmtId="1" fontId="4" fillId="0" borderId="433" xfId="0" applyNumberFormat="1" applyFont="1" applyBorder="1" applyAlignment="1">
      <alignment horizontal="left" vertical="center"/>
    </xf>
    <xf numFmtId="1" fontId="4" fillId="0" borderId="434" xfId="0" applyNumberFormat="1" applyFont="1" applyBorder="1" applyAlignment="1">
      <alignment horizontal="right"/>
    </xf>
    <xf numFmtId="1" fontId="4" fillId="0" borderId="439" xfId="0" applyNumberFormat="1" applyFont="1" applyBorder="1" applyAlignment="1">
      <alignment horizontal="right"/>
    </xf>
    <xf numFmtId="1" fontId="4" fillId="6" borderId="434" xfId="0" applyNumberFormat="1" applyFont="1" applyFill="1" applyBorder="1" applyProtection="1">
      <protection locked="0"/>
    </xf>
    <xf numFmtId="1" fontId="4" fillId="6" borderId="437" xfId="0" applyNumberFormat="1" applyFont="1" applyFill="1" applyBorder="1" applyProtection="1">
      <protection locked="0"/>
    </xf>
    <xf numFmtId="1" fontId="4" fillId="6" borderId="433" xfId="0" applyNumberFormat="1" applyFont="1" applyFill="1" applyBorder="1" applyProtection="1">
      <protection locked="0"/>
    </xf>
    <xf numFmtId="1" fontId="4" fillId="6" borderId="435" xfId="0" applyNumberFormat="1" applyFont="1" applyFill="1" applyBorder="1" applyProtection="1">
      <protection locked="0"/>
    </xf>
    <xf numFmtId="1" fontId="4" fillId="0" borderId="435" xfId="0" applyNumberFormat="1" applyFont="1" applyBorder="1" applyAlignment="1">
      <alignment horizontal="right" wrapText="1"/>
    </xf>
    <xf numFmtId="1" fontId="4" fillId="0" borderId="438" xfId="0" applyNumberFormat="1" applyFont="1" applyBorder="1" applyAlignment="1">
      <alignment horizontal="right"/>
    </xf>
    <xf numFmtId="1" fontId="4" fillId="6" borderId="438" xfId="0" applyNumberFormat="1" applyFont="1" applyFill="1" applyBorder="1" applyProtection="1">
      <protection locked="0"/>
    </xf>
    <xf numFmtId="1" fontId="4" fillId="6" borderId="436" xfId="0" applyNumberFormat="1" applyFont="1" applyFill="1" applyBorder="1" applyProtection="1">
      <protection locked="0"/>
    </xf>
    <xf numFmtId="1" fontId="4" fillId="0" borderId="436" xfId="0" applyNumberFormat="1" applyFont="1" applyBorder="1" applyAlignment="1">
      <alignment horizontal="center" vertical="center" wrapText="1"/>
    </xf>
    <xf numFmtId="1" fontId="4" fillId="6" borderId="440" xfId="0" applyNumberFormat="1" applyFont="1" applyFill="1" applyBorder="1" applyProtection="1">
      <protection locked="0"/>
    </xf>
    <xf numFmtId="1" fontId="4" fillId="0" borderId="430" xfId="0" applyNumberFormat="1" applyFont="1" applyBorder="1" applyAlignment="1">
      <alignment horizontal="right" wrapText="1"/>
    </xf>
    <xf numFmtId="1" fontId="4" fillId="0" borderId="431" xfId="0" applyNumberFormat="1" applyFont="1" applyBorder="1" applyAlignment="1">
      <alignment horizontal="right" wrapText="1"/>
    </xf>
    <xf numFmtId="1" fontId="4" fillId="0" borderId="430" xfId="0" applyNumberFormat="1" applyFont="1" applyBorder="1"/>
    <xf numFmtId="1" fontId="4" fillId="0" borderId="432" xfId="0" applyNumberFormat="1" applyFont="1" applyBorder="1"/>
    <xf numFmtId="1" fontId="4" fillId="0" borderId="441" xfId="0" applyNumberFormat="1" applyFont="1" applyBorder="1"/>
    <xf numFmtId="1" fontId="4" fillId="0" borderId="436" xfId="0" applyNumberFormat="1" applyFont="1" applyBorder="1" applyAlignment="1">
      <alignment vertical="center" wrapText="1"/>
    </xf>
    <xf numFmtId="1" fontId="4" fillId="2" borderId="433" xfId="0" applyNumberFormat="1" applyFont="1" applyFill="1" applyBorder="1"/>
    <xf numFmtId="1" fontId="4" fillId="0" borderId="429" xfId="0" applyNumberFormat="1" applyFont="1" applyBorder="1"/>
    <xf numFmtId="1" fontId="4" fillId="0" borderId="431" xfId="0" applyNumberFormat="1" applyFont="1" applyBorder="1" applyAlignment="1">
      <alignment horizontal="center" vertical="center" wrapText="1"/>
    </xf>
    <xf numFmtId="1" fontId="4" fillId="0" borderId="439" xfId="0" applyNumberFormat="1" applyFont="1" applyBorder="1" applyAlignment="1">
      <alignment horizontal="right" wrapText="1"/>
    </xf>
    <xf numFmtId="1" fontId="4" fillId="0" borderId="433" xfId="0" applyNumberFormat="1" applyFont="1" applyBorder="1" applyAlignment="1">
      <alignment horizontal="right" wrapText="1"/>
    </xf>
    <xf numFmtId="1" fontId="4" fillId="6" borderId="442" xfId="0" applyNumberFormat="1" applyFont="1" applyFill="1" applyBorder="1" applyAlignment="1" applyProtection="1">
      <alignment horizontal="right"/>
      <protection locked="0"/>
    </xf>
    <xf numFmtId="1" fontId="4" fillId="0" borderId="433" xfId="0" applyNumberFormat="1" applyFont="1" applyBorder="1" applyAlignment="1">
      <alignment horizontal="center" vertical="center" wrapText="1"/>
    </xf>
    <xf numFmtId="1" fontId="4" fillId="6" borderId="433" xfId="0" applyNumberFormat="1" applyFont="1" applyFill="1" applyBorder="1" applyAlignment="1" applyProtection="1">
      <alignment horizontal="right" wrapText="1"/>
      <protection locked="0"/>
    </xf>
    <xf numFmtId="1" fontId="4" fillId="0" borderId="441" xfId="0" applyNumberFormat="1" applyFont="1" applyBorder="1" applyAlignment="1">
      <alignment horizontal="center" vertical="center" wrapText="1"/>
    </xf>
    <xf numFmtId="1" fontId="4" fillId="2" borderId="444" xfId="0" applyNumberFormat="1" applyFont="1" applyFill="1" applyBorder="1" applyAlignment="1">
      <alignment horizontal="center" vertical="center"/>
    </xf>
    <xf numFmtId="1" fontId="4" fillId="0" borderId="445" xfId="0" applyNumberFormat="1" applyFont="1" applyBorder="1" applyAlignment="1">
      <alignment horizontal="center" vertical="center" wrapText="1"/>
    </xf>
    <xf numFmtId="1" fontId="4" fillId="6" borderId="440" xfId="0" applyNumberFormat="1" applyFont="1" applyFill="1" applyBorder="1" applyAlignment="1" applyProtection="1">
      <alignment horizontal="right"/>
      <protection locked="0"/>
    </xf>
    <xf numFmtId="1" fontId="4" fillId="6" borderId="439" xfId="0" applyNumberFormat="1" applyFont="1" applyFill="1" applyBorder="1" applyAlignment="1" applyProtection="1">
      <alignment horizontal="right"/>
      <protection locked="0"/>
    </xf>
    <xf numFmtId="1" fontId="4" fillId="6" borderId="445" xfId="0" applyNumberFormat="1" applyFont="1" applyFill="1" applyBorder="1" applyAlignment="1" applyProtection="1">
      <alignment horizontal="right"/>
      <protection locked="0"/>
    </xf>
    <xf numFmtId="1" fontId="4" fillId="7" borderId="440" xfId="0" applyNumberFormat="1" applyFont="1" applyFill="1" applyBorder="1" applyAlignment="1">
      <alignment horizontal="right"/>
    </xf>
    <xf numFmtId="1" fontId="4" fillId="7" borderId="437" xfId="0" applyNumberFormat="1" applyFont="1" applyFill="1" applyBorder="1" applyAlignment="1">
      <alignment horizontal="right"/>
    </xf>
    <xf numFmtId="1" fontId="4" fillId="6" borderId="446" xfId="0" applyNumberFormat="1" applyFont="1" applyFill="1" applyBorder="1" applyAlignment="1" applyProtection="1">
      <alignment horizontal="right"/>
      <protection locked="0"/>
    </xf>
    <xf numFmtId="1" fontId="4" fillId="0" borderId="447" xfId="0" applyNumberFormat="1" applyFont="1" applyBorder="1" applyAlignment="1">
      <alignment horizontal="center" vertical="center" wrapText="1"/>
    </xf>
    <xf numFmtId="1" fontId="4" fillId="0" borderId="433" xfId="0" applyNumberFormat="1" applyFont="1" applyBorder="1" applyAlignment="1">
      <alignment horizontal="left" wrapText="1"/>
    </xf>
    <xf numFmtId="1" fontId="4" fillId="0" borderId="433" xfId="0" applyNumberFormat="1" applyFont="1" applyBorder="1"/>
    <xf numFmtId="1" fontId="4" fillId="6" borderId="448" xfId="0" applyNumberFormat="1" applyFont="1" applyFill="1" applyBorder="1" applyProtection="1">
      <protection locked="0"/>
    </xf>
    <xf numFmtId="1" fontId="4" fillId="0" borderId="433" xfId="0" applyNumberFormat="1" applyFont="1" applyBorder="1" applyAlignment="1">
      <alignment wrapText="1"/>
    </xf>
    <xf numFmtId="1" fontId="4" fillId="0" borderId="429" xfId="0" applyNumberFormat="1" applyFont="1" applyBorder="1" applyAlignment="1">
      <alignment horizontal="center"/>
    </xf>
    <xf numFmtId="1" fontId="4" fillId="6" borderId="429" xfId="0" applyNumberFormat="1" applyFont="1" applyFill="1" applyBorder="1" applyProtection="1">
      <protection locked="0"/>
    </xf>
    <xf numFmtId="1" fontId="4" fillId="6" borderId="442" xfId="0" applyNumberFormat="1" applyFont="1" applyFill="1" applyBorder="1" applyProtection="1">
      <protection locked="0"/>
    </xf>
    <xf numFmtId="1" fontId="4" fillId="7" borderId="442" xfId="0" applyNumberFormat="1" applyFont="1" applyFill="1" applyBorder="1"/>
    <xf numFmtId="1" fontId="4" fillId="7" borderId="438" xfId="0" applyNumberFormat="1" applyFont="1" applyFill="1" applyBorder="1"/>
    <xf numFmtId="1" fontId="4" fillId="6" borderId="430" xfId="0" applyNumberFormat="1" applyFont="1" applyFill="1" applyBorder="1" applyProtection="1">
      <protection locked="0"/>
    </xf>
    <xf numFmtId="1" fontId="4" fillId="2" borderId="430" xfId="0" applyNumberFormat="1" applyFont="1" applyFill="1" applyBorder="1" applyAlignment="1">
      <alignment horizontal="center" vertical="center" wrapText="1"/>
    </xf>
    <xf numFmtId="1" fontId="4" fillId="2" borderId="431" xfId="0" applyNumberFormat="1" applyFont="1" applyFill="1" applyBorder="1" applyAlignment="1" applyProtection="1">
      <alignment horizontal="center"/>
      <protection locked="0"/>
    </xf>
    <xf numFmtId="1" fontId="4" fillId="2" borderId="438" xfId="0" applyNumberFormat="1" applyFont="1" applyFill="1" applyBorder="1" applyAlignment="1">
      <alignment horizontal="right"/>
    </xf>
    <xf numFmtId="1" fontId="4" fillId="7" borderId="449" xfId="0" applyNumberFormat="1" applyFont="1" applyFill="1" applyBorder="1" applyAlignment="1">
      <alignment horizontal="right"/>
    </xf>
    <xf numFmtId="1" fontId="4" fillId="7" borderId="450" xfId="0" applyNumberFormat="1" applyFont="1" applyFill="1" applyBorder="1" applyAlignment="1">
      <alignment horizontal="right"/>
    </xf>
    <xf numFmtId="1" fontId="4" fillId="9" borderId="451" xfId="1" applyNumberFormat="1" applyFont="1" applyBorder="1" applyAlignment="1" applyProtection="1">
      <alignment horizontal="right"/>
      <protection locked="0"/>
    </xf>
    <xf numFmtId="1" fontId="4" fillId="9" borderId="452" xfId="1" applyNumberFormat="1" applyFont="1" applyBorder="1" applyAlignment="1" applyProtection="1">
      <alignment horizontal="right"/>
      <protection locked="0"/>
    </xf>
    <xf numFmtId="1" fontId="4" fillId="9" borderId="453" xfId="1" applyNumberFormat="1" applyFont="1" applyBorder="1" applyAlignment="1" applyProtection="1">
      <alignment horizontal="right"/>
      <protection locked="0"/>
    </xf>
    <xf numFmtId="1" fontId="4" fillId="9" borderId="454" xfId="1" applyNumberFormat="1" applyFont="1" applyBorder="1" applyAlignment="1" applyProtection="1">
      <alignment horizontal="right"/>
      <protection locked="0"/>
    </xf>
    <xf numFmtId="1" fontId="4" fillId="9" borderId="455" xfId="1" applyNumberFormat="1" applyFont="1" applyBorder="1" applyAlignment="1" applyProtection="1">
      <alignment horizontal="right"/>
      <protection locked="0"/>
    </xf>
    <xf numFmtId="1" fontId="4" fillId="9" borderId="456" xfId="1" applyNumberFormat="1" applyFont="1" applyBorder="1" applyAlignment="1" applyProtection="1">
      <alignment horizontal="right"/>
      <protection locked="0"/>
    </xf>
    <xf numFmtId="1" fontId="4" fillId="9" borderId="457" xfId="1" applyNumberFormat="1" applyFont="1" applyBorder="1" applyAlignment="1" applyProtection="1">
      <alignment horizontal="right"/>
      <protection locked="0"/>
    </xf>
    <xf numFmtId="1" fontId="4" fillId="9" borderId="458" xfId="1" applyNumberFormat="1" applyFont="1" applyBorder="1" applyAlignment="1" applyProtection="1">
      <alignment horizontal="right"/>
      <protection locked="0"/>
    </xf>
    <xf numFmtId="1" fontId="4" fillId="9" borderId="459" xfId="1" applyNumberFormat="1" applyFont="1" applyBorder="1" applyAlignment="1" applyProtection="1">
      <alignment horizontal="right"/>
      <protection locked="0"/>
    </xf>
    <xf numFmtId="1" fontId="4" fillId="9" borderId="460" xfId="1" applyNumberFormat="1" applyFont="1" applyBorder="1" applyAlignment="1" applyProtection="1">
      <alignment horizontal="right"/>
      <protection locked="0"/>
    </xf>
    <xf numFmtId="1" fontId="4" fillId="9" borderId="461" xfId="1" applyNumberFormat="1" applyFont="1" applyBorder="1" applyAlignment="1" applyProtection="1">
      <alignment horizontal="right"/>
      <protection locked="0"/>
    </xf>
    <xf numFmtId="1" fontId="4" fillId="9" borderId="462" xfId="1" applyNumberFormat="1" applyFont="1" applyBorder="1" applyAlignment="1" applyProtection="1">
      <alignment horizontal="right"/>
      <protection locked="0"/>
    </xf>
    <xf numFmtId="1" fontId="4" fillId="0" borderId="464" xfId="0" applyNumberFormat="1" applyFont="1" applyBorder="1" applyAlignment="1">
      <alignment horizontal="center" vertical="center"/>
    </xf>
    <xf numFmtId="1" fontId="4" fillId="0" borderId="465" xfId="0" applyNumberFormat="1" applyFont="1" applyBorder="1" applyAlignment="1">
      <alignment horizontal="center" vertical="center"/>
    </xf>
    <xf numFmtId="1" fontId="4" fillId="0" borderId="464" xfId="0" applyNumberFormat="1" applyFont="1" applyBorder="1" applyAlignment="1">
      <alignment horizontal="center" vertical="center" wrapText="1"/>
    </xf>
    <xf numFmtId="1" fontId="4" fillId="0" borderId="466" xfId="0" applyNumberFormat="1" applyFont="1" applyBorder="1" applyAlignment="1">
      <alignment horizontal="center" vertical="center" wrapText="1"/>
    </xf>
    <xf numFmtId="1" fontId="4" fillId="0" borderId="467" xfId="0" applyNumberFormat="1" applyFont="1" applyBorder="1" applyAlignment="1">
      <alignment horizontal="left" vertical="center" wrapText="1"/>
    </xf>
    <xf numFmtId="1" fontId="4" fillId="0" borderId="468" xfId="0" applyNumberFormat="1" applyFont="1" applyBorder="1" applyAlignment="1">
      <alignment horizontal="right" wrapText="1"/>
    </xf>
    <xf numFmtId="1" fontId="4" fillId="0" borderId="469" xfId="0" applyNumberFormat="1" applyFont="1" applyBorder="1" applyAlignment="1">
      <alignment horizontal="right"/>
    </xf>
    <xf numFmtId="1" fontId="4" fillId="6" borderId="468" xfId="0" applyNumberFormat="1" applyFont="1" applyFill="1" applyBorder="1" applyAlignment="1" applyProtection="1">
      <alignment horizontal="right"/>
      <protection locked="0"/>
    </xf>
    <xf numFmtId="1" fontId="4" fillId="6" borderId="469" xfId="0" applyNumberFormat="1" applyFont="1" applyFill="1" applyBorder="1" applyAlignment="1" applyProtection="1">
      <alignment horizontal="right"/>
      <protection locked="0"/>
    </xf>
    <xf numFmtId="1" fontId="4" fillId="6" borderId="470" xfId="0" applyNumberFormat="1" applyFont="1" applyFill="1" applyBorder="1" applyAlignment="1" applyProtection="1">
      <alignment horizontal="right"/>
      <protection locked="0"/>
    </xf>
    <xf numFmtId="1" fontId="4" fillId="6" borderId="471" xfId="0" applyNumberFormat="1" applyFont="1" applyFill="1" applyBorder="1" applyAlignment="1" applyProtection="1">
      <alignment horizontal="right"/>
      <protection locked="0"/>
    </xf>
    <xf numFmtId="1" fontId="4" fillId="0" borderId="467" xfId="0" applyNumberFormat="1" applyFont="1" applyBorder="1" applyAlignment="1">
      <alignment horizontal="right" vertical="center" wrapText="1"/>
    </xf>
    <xf numFmtId="1" fontId="4" fillId="6" borderId="467" xfId="0" applyNumberFormat="1" applyFont="1" applyFill="1" applyBorder="1" applyAlignment="1" applyProtection="1">
      <alignment horizontal="right"/>
      <protection locked="0"/>
    </xf>
    <xf numFmtId="1" fontId="4" fillId="6" borderId="472" xfId="0" applyNumberFormat="1" applyFont="1" applyFill="1" applyBorder="1" applyAlignment="1" applyProtection="1">
      <alignment horizontal="right"/>
      <protection locked="0"/>
    </xf>
    <xf numFmtId="1" fontId="4" fillId="8" borderId="463" xfId="0" applyNumberFormat="1" applyFont="1" applyFill="1" applyBorder="1" applyAlignment="1">
      <alignment horizontal="right"/>
    </xf>
    <xf numFmtId="1" fontId="4" fillId="0" borderId="463" xfId="0" applyNumberFormat="1" applyFont="1" applyBorder="1" applyAlignment="1">
      <alignment horizontal="center" vertical="center"/>
    </xf>
    <xf numFmtId="1" fontId="4" fillId="0" borderId="464" xfId="0" applyNumberFormat="1" applyFont="1" applyBorder="1" applyAlignment="1">
      <alignment horizontal="right"/>
    </xf>
    <xf numFmtId="1" fontId="4" fillId="0" borderId="465" xfId="0" applyNumberFormat="1" applyFont="1" applyBorder="1" applyAlignment="1">
      <alignment horizontal="right"/>
    </xf>
    <xf numFmtId="1" fontId="4" fillId="6" borderId="464" xfId="0" applyNumberFormat="1" applyFont="1" applyFill="1" applyBorder="1" applyAlignment="1" applyProtection="1">
      <alignment horizontal="right"/>
      <protection locked="0"/>
    </xf>
    <xf numFmtId="1" fontId="4" fillId="6" borderId="466" xfId="0" applyNumberFormat="1" applyFont="1" applyFill="1" applyBorder="1" applyAlignment="1" applyProtection="1">
      <alignment horizontal="right"/>
      <protection locked="0"/>
    </xf>
    <xf numFmtId="1" fontId="4" fillId="0" borderId="473" xfId="0" applyNumberFormat="1" applyFont="1" applyBorder="1" applyAlignment="1">
      <alignment horizontal="center" vertical="center" wrapText="1"/>
    </xf>
    <xf numFmtId="1" fontId="4" fillId="2" borderId="464" xfId="0" applyNumberFormat="1" applyFont="1" applyFill="1" applyBorder="1"/>
    <xf numFmtId="1" fontId="4" fillId="2" borderId="466" xfId="0" applyNumberFormat="1" applyFont="1" applyFill="1" applyBorder="1"/>
    <xf numFmtId="1" fontId="4" fillId="2" borderId="474" xfId="0" applyNumberFormat="1" applyFont="1" applyFill="1" applyBorder="1"/>
    <xf numFmtId="1" fontId="4" fillId="0" borderId="467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/>
    </xf>
    <xf numFmtId="1" fontId="4" fillId="0" borderId="101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38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0" borderId="89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/>
    </xf>
    <xf numFmtId="1" fontId="4" fillId="0" borderId="111" xfId="0" applyNumberFormat="1" applyFont="1" applyBorder="1" applyAlignment="1">
      <alignment horizontal="center" vertical="center" wrapText="1"/>
    </xf>
    <xf numFmtId="1" fontId="4" fillId="0" borderId="135" xfId="0" applyNumberFormat="1" applyFont="1" applyBorder="1" applyAlignment="1">
      <alignment horizontal="center" vertical="center" wrapText="1"/>
    </xf>
    <xf numFmtId="1" fontId="4" fillId="0" borderId="476" xfId="0" applyNumberFormat="1" applyFont="1" applyBorder="1" applyAlignment="1">
      <alignment horizontal="center" vertical="center"/>
    </xf>
    <xf numFmtId="1" fontId="4" fillId="0" borderId="477" xfId="0" applyNumberFormat="1" applyFont="1" applyBorder="1" applyAlignment="1">
      <alignment horizontal="center" vertical="center"/>
    </xf>
    <xf numFmtId="1" fontId="4" fillId="0" borderId="476" xfId="0" applyNumberFormat="1" applyFont="1" applyBorder="1" applyAlignment="1">
      <alignment horizontal="center" vertical="center" wrapText="1"/>
    </xf>
    <xf numFmtId="1" fontId="4" fillId="0" borderId="478" xfId="0" applyNumberFormat="1" applyFont="1" applyBorder="1" applyAlignment="1">
      <alignment horizontal="center" vertical="center" wrapText="1"/>
    </xf>
    <xf numFmtId="1" fontId="4" fillId="0" borderId="479" xfId="0" applyNumberFormat="1" applyFont="1" applyBorder="1" applyAlignment="1">
      <alignment horizontal="left" vertical="center" wrapText="1"/>
    </xf>
    <xf numFmtId="1" fontId="4" fillId="0" borderId="480" xfId="0" applyNumberFormat="1" applyFont="1" applyBorder="1" applyAlignment="1">
      <alignment horizontal="right" wrapText="1"/>
    </xf>
    <xf numFmtId="1" fontId="4" fillId="0" borderId="481" xfId="0" applyNumberFormat="1" applyFont="1" applyBorder="1" applyAlignment="1">
      <alignment horizontal="right"/>
    </xf>
    <xf numFmtId="1" fontId="4" fillId="6" borderId="480" xfId="0" applyNumberFormat="1" applyFont="1" applyFill="1" applyBorder="1" applyAlignment="1" applyProtection="1">
      <alignment horizontal="right"/>
      <protection locked="0"/>
    </xf>
    <xf numFmtId="1" fontId="4" fillId="6" borderId="481" xfId="0" applyNumberFormat="1" applyFont="1" applyFill="1" applyBorder="1" applyAlignment="1" applyProtection="1">
      <alignment horizontal="right"/>
      <protection locked="0"/>
    </xf>
    <xf numFmtId="1" fontId="4" fillId="6" borderId="482" xfId="0" applyNumberFormat="1" applyFont="1" applyFill="1" applyBorder="1" applyAlignment="1" applyProtection="1">
      <alignment horizontal="right"/>
      <protection locked="0"/>
    </xf>
    <xf numFmtId="1" fontId="4" fillId="6" borderId="483" xfId="0" applyNumberFormat="1" applyFont="1" applyFill="1" applyBorder="1" applyAlignment="1" applyProtection="1">
      <alignment horizontal="right"/>
      <protection locked="0"/>
    </xf>
    <xf numFmtId="1" fontId="4" fillId="0" borderId="479" xfId="0" applyNumberFormat="1" applyFont="1" applyBorder="1" applyAlignment="1">
      <alignment horizontal="right" vertical="center" wrapText="1"/>
    </xf>
    <xf numFmtId="1" fontId="4" fillId="6" borderId="479" xfId="0" applyNumberFormat="1" applyFont="1" applyFill="1" applyBorder="1" applyAlignment="1" applyProtection="1">
      <alignment horizontal="right"/>
      <protection locked="0"/>
    </xf>
    <xf numFmtId="1" fontId="4" fillId="6" borderId="484" xfId="0" applyNumberFormat="1" applyFont="1" applyFill="1" applyBorder="1" applyAlignment="1" applyProtection="1">
      <alignment horizontal="right"/>
      <protection locked="0"/>
    </xf>
    <xf numFmtId="1" fontId="4" fillId="8" borderId="475" xfId="0" applyNumberFormat="1" applyFont="1" applyFill="1" applyBorder="1" applyAlignment="1">
      <alignment horizontal="right"/>
    </xf>
    <xf numFmtId="1" fontId="4" fillId="0" borderId="475" xfId="0" applyNumberFormat="1" applyFont="1" applyBorder="1" applyAlignment="1">
      <alignment horizontal="center" vertical="center"/>
    </xf>
    <xf numFmtId="1" fontId="4" fillId="0" borderId="476" xfId="0" applyNumberFormat="1" applyFont="1" applyBorder="1" applyAlignment="1">
      <alignment horizontal="right"/>
    </xf>
    <xf numFmtId="1" fontId="4" fillId="0" borderId="477" xfId="0" applyNumberFormat="1" applyFont="1" applyBorder="1" applyAlignment="1">
      <alignment horizontal="right"/>
    </xf>
    <xf numFmtId="1" fontId="4" fillId="6" borderId="476" xfId="0" applyNumberFormat="1" applyFont="1" applyFill="1" applyBorder="1" applyAlignment="1" applyProtection="1">
      <alignment horizontal="right"/>
      <protection locked="0"/>
    </xf>
    <xf numFmtId="1" fontId="4" fillId="6" borderId="478" xfId="0" applyNumberFormat="1" applyFont="1" applyFill="1" applyBorder="1" applyAlignment="1" applyProtection="1">
      <alignment horizontal="right"/>
      <protection locked="0"/>
    </xf>
    <xf numFmtId="1" fontId="4" fillId="0" borderId="485" xfId="0" applyNumberFormat="1" applyFont="1" applyBorder="1" applyAlignment="1">
      <alignment horizontal="center" vertical="center" wrapText="1"/>
    </xf>
    <xf numFmtId="1" fontId="4" fillId="2" borderId="476" xfId="0" applyNumberFormat="1" applyFont="1" applyFill="1" applyBorder="1"/>
    <xf numFmtId="1" fontId="4" fillId="2" borderId="478" xfId="0" applyNumberFormat="1" applyFont="1" applyFill="1" applyBorder="1"/>
    <xf numFmtId="1" fontId="4" fillId="2" borderId="486" xfId="0" applyNumberFormat="1" applyFont="1" applyFill="1" applyBorder="1"/>
    <xf numFmtId="1" fontId="4" fillId="0" borderId="479" xfId="0" applyNumberFormat="1" applyFont="1" applyBorder="1" applyAlignment="1">
      <alignment horizontal="right"/>
    </xf>
    <xf numFmtId="1" fontId="4" fillId="0" borderId="475" xfId="0" applyNumberFormat="1" applyFont="1" applyBorder="1" applyAlignment="1">
      <alignment horizontal="center" vertical="center" wrapText="1"/>
    </xf>
    <xf numFmtId="1" fontId="4" fillId="0" borderId="479" xfId="0" applyNumberFormat="1" applyFont="1" applyBorder="1" applyAlignment="1">
      <alignment horizontal="left" vertical="center"/>
    </xf>
    <xf numFmtId="1" fontId="4" fillId="0" borderId="480" xfId="0" applyNumberFormat="1" applyFont="1" applyBorder="1" applyAlignment="1">
      <alignment horizontal="right"/>
    </xf>
    <xf numFmtId="1" fontId="4" fillId="0" borderId="487" xfId="0" applyNumberFormat="1" applyFont="1" applyBorder="1" applyAlignment="1">
      <alignment horizontal="right"/>
    </xf>
    <xf numFmtId="1" fontId="4" fillId="6" borderId="480" xfId="0" applyNumberFormat="1" applyFont="1" applyFill="1" applyBorder="1" applyProtection="1">
      <protection locked="0"/>
    </xf>
    <xf numFmtId="1" fontId="4" fillId="6" borderId="483" xfId="0" applyNumberFormat="1" applyFont="1" applyFill="1" applyBorder="1" applyProtection="1">
      <protection locked="0"/>
    </xf>
    <xf numFmtId="1" fontId="4" fillId="6" borderId="479" xfId="0" applyNumberFormat="1" applyFont="1" applyFill="1" applyBorder="1" applyProtection="1">
      <protection locked="0"/>
    </xf>
    <xf numFmtId="1" fontId="4" fillId="6" borderId="481" xfId="0" applyNumberFormat="1" applyFont="1" applyFill="1" applyBorder="1" applyProtection="1">
      <protection locked="0"/>
    </xf>
    <xf numFmtId="1" fontId="4" fillId="0" borderId="481" xfId="0" applyNumberFormat="1" applyFont="1" applyBorder="1" applyAlignment="1">
      <alignment horizontal="right" wrapText="1"/>
    </xf>
    <xf numFmtId="1" fontId="4" fillId="0" borderId="484" xfId="0" applyNumberFormat="1" applyFont="1" applyBorder="1" applyAlignment="1">
      <alignment horizontal="right"/>
    </xf>
    <xf numFmtId="1" fontId="4" fillId="6" borderId="484" xfId="0" applyNumberFormat="1" applyFont="1" applyFill="1" applyBorder="1" applyProtection="1">
      <protection locked="0"/>
    </xf>
    <xf numFmtId="1" fontId="4" fillId="6" borderId="482" xfId="0" applyNumberFormat="1" applyFont="1" applyFill="1" applyBorder="1" applyProtection="1">
      <protection locked="0"/>
    </xf>
    <xf numFmtId="1" fontId="4" fillId="0" borderId="482" xfId="0" applyNumberFormat="1" applyFont="1" applyBorder="1" applyAlignment="1">
      <alignment horizontal="center" vertical="center" wrapText="1"/>
    </xf>
    <xf numFmtId="1" fontId="4" fillId="6" borderId="488" xfId="0" applyNumberFormat="1" applyFont="1" applyFill="1" applyBorder="1" applyProtection="1">
      <protection locked="0"/>
    </xf>
    <xf numFmtId="1" fontId="4" fillId="0" borderId="476" xfId="0" applyNumberFormat="1" applyFont="1" applyBorder="1" applyAlignment="1">
      <alignment horizontal="right" wrapText="1"/>
    </xf>
    <xf numFmtId="1" fontId="4" fillId="0" borderId="477" xfId="0" applyNumberFormat="1" applyFont="1" applyBorder="1" applyAlignment="1">
      <alignment horizontal="right" wrapText="1"/>
    </xf>
    <xf numFmtId="1" fontId="4" fillId="0" borderId="476" xfId="0" applyNumberFormat="1" applyFont="1" applyBorder="1"/>
    <xf numFmtId="1" fontId="4" fillId="0" borderId="478" xfId="0" applyNumberFormat="1" applyFont="1" applyBorder="1"/>
    <xf numFmtId="1" fontId="4" fillId="0" borderId="489" xfId="0" applyNumberFormat="1" applyFont="1" applyBorder="1"/>
    <xf numFmtId="1" fontId="4" fillId="0" borderId="482" xfId="0" applyNumberFormat="1" applyFont="1" applyBorder="1" applyAlignment="1">
      <alignment vertical="center" wrapText="1"/>
    </xf>
    <xf numFmtId="1" fontId="4" fillId="2" borderId="479" xfId="0" applyNumberFormat="1" applyFont="1" applyFill="1" applyBorder="1"/>
    <xf numFmtId="1" fontId="4" fillId="0" borderId="475" xfId="0" applyNumberFormat="1" applyFont="1" applyBorder="1"/>
    <xf numFmtId="1" fontId="4" fillId="0" borderId="477" xfId="0" applyNumberFormat="1" applyFont="1" applyBorder="1" applyAlignment="1">
      <alignment horizontal="center" vertical="center" wrapText="1"/>
    </xf>
    <xf numFmtId="1" fontId="4" fillId="0" borderId="487" xfId="0" applyNumberFormat="1" applyFont="1" applyBorder="1" applyAlignment="1">
      <alignment horizontal="right" wrapText="1"/>
    </xf>
    <xf numFmtId="1" fontId="4" fillId="0" borderId="479" xfId="0" applyNumberFormat="1" applyFont="1" applyBorder="1" applyAlignment="1">
      <alignment horizontal="right" wrapText="1"/>
    </xf>
    <xf numFmtId="1" fontId="4" fillId="6" borderId="490" xfId="0" applyNumberFormat="1" applyFont="1" applyFill="1" applyBorder="1" applyAlignment="1" applyProtection="1">
      <alignment horizontal="right"/>
      <protection locked="0"/>
    </xf>
    <xf numFmtId="1" fontId="4" fillId="0" borderId="479" xfId="0" applyNumberFormat="1" applyFont="1" applyBorder="1" applyAlignment="1">
      <alignment horizontal="center" vertical="center" wrapText="1"/>
    </xf>
    <xf numFmtId="1" fontId="4" fillId="6" borderId="479" xfId="0" applyNumberFormat="1" applyFont="1" applyFill="1" applyBorder="1" applyAlignment="1" applyProtection="1">
      <alignment horizontal="right" wrapText="1"/>
      <protection locked="0"/>
    </xf>
    <xf numFmtId="1" fontId="4" fillId="0" borderId="489" xfId="0" applyNumberFormat="1" applyFont="1" applyBorder="1" applyAlignment="1">
      <alignment horizontal="center" vertical="center" wrapText="1"/>
    </xf>
    <xf numFmtId="1" fontId="4" fillId="2" borderId="492" xfId="0" applyNumberFormat="1" applyFont="1" applyFill="1" applyBorder="1" applyAlignment="1">
      <alignment horizontal="center" vertical="center"/>
    </xf>
    <xf numFmtId="1" fontId="4" fillId="0" borderId="493" xfId="0" applyNumberFormat="1" applyFont="1" applyBorder="1" applyAlignment="1">
      <alignment horizontal="center" vertical="center" wrapText="1"/>
    </xf>
    <xf numFmtId="1" fontId="4" fillId="6" borderId="488" xfId="0" applyNumberFormat="1" applyFont="1" applyFill="1" applyBorder="1" applyAlignment="1" applyProtection="1">
      <alignment horizontal="right"/>
      <protection locked="0"/>
    </xf>
    <xf numFmtId="1" fontId="4" fillId="6" borderId="487" xfId="0" applyNumberFormat="1" applyFont="1" applyFill="1" applyBorder="1" applyAlignment="1" applyProtection="1">
      <alignment horizontal="right"/>
      <protection locked="0"/>
    </xf>
    <xf numFmtId="1" fontId="4" fillId="6" borderId="493" xfId="0" applyNumberFormat="1" applyFont="1" applyFill="1" applyBorder="1" applyAlignment="1" applyProtection="1">
      <alignment horizontal="right"/>
      <protection locked="0"/>
    </xf>
    <xf numFmtId="1" fontId="4" fillId="7" borderId="488" xfId="0" applyNumberFormat="1" applyFont="1" applyFill="1" applyBorder="1" applyAlignment="1">
      <alignment horizontal="right"/>
    </xf>
    <xf numFmtId="1" fontId="4" fillId="7" borderId="483" xfId="0" applyNumberFormat="1" applyFont="1" applyFill="1" applyBorder="1" applyAlignment="1">
      <alignment horizontal="right"/>
    </xf>
    <xf numFmtId="1" fontId="4" fillId="6" borderId="494" xfId="0" applyNumberFormat="1" applyFont="1" applyFill="1" applyBorder="1" applyAlignment="1" applyProtection="1">
      <alignment horizontal="right"/>
      <protection locked="0"/>
    </xf>
    <xf numFmtId="1" fontId="4" fillId="0" borderId="495" xfId="0" applyNumberFormat="1" applyFont="1" applyBorder="1" applyAlignment="1">
      <alignment horizontal="center" vertical="center" wrapText="1"/>
    </xf>
    <xf numFmtId="1" fontId="4" fillId="0" borderId="479" xfId="0" applyNumberFormat="1" applyFont="1" applyBorder="1" applyAlignment="1">
      <alignment horizontal="left" wrapText="1"/>
    </xf>
    <xf numFmtId="1" fontId="4" fillId="0" borderId="479" xfId="0" applyNumberFormat="1" applyFont="1" applyBorder="1"/>
    <xf numFmtId="1" fontId="4" fillId="6" borderId="496" xfId="0" applyNumberFormat="1" applyFont="1" applyFill="1" applyBorder="1" applyProtection="1">
      <protection locked="0"/>
    </xf>
    <xf numFmtId="1" fontId="4" fillId="0" borderId="479" xfId="0" applyNumberFormat="1" applyFont="1" applyBorder="1" applyAlignment="1">
      <alignment wrapText="1"/>
    </xf>
    <xf numFmtId="1" fontId="4" fillId="0" borderId="475" xfId="0" applyNumberFormat="1" applyFont="1" applyBorder="1" applyAlignment="1">
      <alignment horizontal="center"/>
    </xf>
    <xf numFmtId="1" fontId="4" fillId="6" borderId="475" xfId="0" applyNumberFormat="1" applyFont="1" applyFill="1" applyBorder="1" applyProtection="1">
      <protection locked="0"/>
    </xf>
    <xf numFmtId="1" fontId="4" fillId="6" borderId="490" xfId="0" applyNumberFormat="1" applyFont="1" applyFill="1" applyBorder="1" applyProtection="1">
      <protection locked="0"/>
    </xf>
    <xf numFmtId="1" fontId="4" fillId="7" borderId="490" xfId="0" applyNumberFormat="1" applyFont="1" applyFill="1" applyBorder="1"/>
    <xf numFmtId="1" fontId="4" fillId="7" borderId="484" xfId="0" applyNumberFormat="1" applyFont="1" applyFill="1" applyBorder="1"/>
    <xf numFmtId="1" fontId="4" fillId="6" borderId="476" xfId="0" applyNumberFormat="1" applyFont="1" applyFill="1" applyBorder="1" applyProtection="1">
      <protection locked="0"/>
    </xf>
    <xf numFmtId="1" fontId="4" fillId="2" borderId="476" xfId="0" applyNumberFormat="1" applyFont="1" applyFill="1" applyBorder="1" applyAlignment="1">
      <alignment horizontal="center" vertical="center" wrapText="1"/>
    </xf>
    <xf numFmtId="1" fontId="4" fillId="2" borderId="477" xfId="0" applyNumberFormat="1" applyFont="1" applyFill="1" applyBorder="1" applyAlignment="1" applyProtection="1">
      <alignment horizontal="center"/>
      <protection locked="0"/>
    </xf>
    <xf numFmtId="1" fontId="4" fillId="2" borderId="484" xfId="0" applyNumberFormat="1" applyFont="1" applyFill="1" applyBorder="1" applyAlignment="1">
      <alignment horizontal="right"/>
    </xf>
    <xf numFmtId="1" fontId="4" fillId="7" borderId="497" xfId="0" applyNumberFormat="1" applyFont="1" applyFill="1" applyBorder="1" applyAlignment="1">
      <alignment horizontal="right"/>
    </xf>
    <xf numFmtId="1" fontId="4" fillId="7" borderId="498" xfId="0" applyNumberFormat="1" applyFont="1" applyFill="1" applyBorder="1" applyAlignment="1">
      <alignment horizontal="right"/>
    </xf>
    <xf numFmtId="1" fontId="4" fillId="9" borderId="499" xfId="1" applyNumberFormat="1" applyFont="1" applyBorder="1" applyAlignment="1" applyProtection="1">
      <alignment horizontal="right"/>
      <protection locked="0"/>
    </xf>
    <xf numFmtId="1" fontId="4" fillId="9" borderId="500" xfId="1" applyNumberFormat="1" applyFont="1" applyBorder="1" applyAlignment="1" applyProtection="1">
      <alignment horizontal="right"/>
      <protection locked="0"/>
    </xf>
    <xf numFmtId="1" fontId="4" fillId="9" borderId="501" xfId="1" applyNumberFormat="1" applyFont="1" applyBorder="1" applyAlignment="1" applyProtection="1">
      <alignment horizontal="right"/>
      <protection locked="0"/>
    </xf>
    <xf numFmtId="1" fontId="4" fillId="9" borderId="502" xfId="1" applyNumberFormat="1" applyFont="1" applyBorder="1" applyAlignment="1" applyProtection="1">
      <alignment horizontal="right"/>
      <protection locked="0"/>
    </xf>
    <xf numFmtId="1" fontId="4" fillId="9" borderId="503" xfId="1" applyNumberFormat="1" applyFont="1" applyBorder="1" applyAlignment="1" applyProtection="1">
      <alignment horizontal="right"/>
      <protection locked="0"/>
    </xf>
    <xf numFmtId="1" fontId="4" fillId="9" borderId="504" xfId="1" applyNumberFormat="1" applyFont="1" applyBorder="1" applyAlignment="1" applyProtection="1">
      <alignment horizontal="right"/>
      <protection locked="0"/>
    </xf>
    <xf numFmtId="1" fontId="4" fillId="9" borderId="505" xfId="1" applyNumberFormat="1" applyFont="1" applyBorder="1" applyAlignment="1" applyProtection="1">
      <alignment horizontal="right"/>
      <protection locked="0"/>
    </xf>
    <xf numFmtId="1" fontId="4" fillId="9" borderId="506" xfId="1" applyNumberFormat="1" applyFont="1" applyBorder="1" applyAlignment="1" applyProtection="1">
      <alignment horizontal="right"/>
      <protection locked="0"/>
    </xf>
    <xf numFmtId="1" fontId="4" fillId="9" borderId="507" xfId="1" applyNumberFormat="1" applyFont="1" applyBorder="1" applyAlignment="1" applyProtection="1">
      <alignment horizontal="right"/>
      <protection locked="0"/>
    </xf>
    <xf numFmtId="1" fontId="4" fillId="9" borderId="508" xfId="1" applyNumberFormat="1" applyFont="1" applyBorder="1" applyAlignment="1" applyProtection="1">
      <alignment horizontal="right"/>
      <protection locked="0"/>
    </xf>
    <xf numFmtId="1" fontId="4" fillId="9" borderId="509" xfId="1" applyNumberFormat="1" applyFont="1" applyBorder="1" applyAlignment="1" applyProtection="1">
      <alignment horizontal="right"/>
      <protection locked="0"/>
    </xf>
    <xf numFmtId="1" fontId="4" fillId="9" borderId="510" xfId="1" applyNumberFormat="1" applyFont="1" applyBorder="1" applyAlignment="1" applyProtection="1">
      <alignment horizontal="right"/>
      <protection locked="0"/>
    </xf>
    <xf numFmtId="1" fontId="4" fillId="0" borderId="16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/>
    </xf>
    <xf numFmtId="1" fontId="4" fillId="0" borderId="111" xfId="0" applyNumberFormat="1" applyFont="1" applyBorder="1" applyAlignment="1">
      <alignment horizontal="center" vertical="center" wrapText="1"/>
    </xf>
    <xf numFmtId="1" fontId="4" fillId="0" borderId="135" xfId="0" applyNumberFormat="1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101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0" borderId="89" xfId="0" applyNumberFormat="1" applyFont="1" applyBorder="1" applyAlignment="1">
      <alignment horizontal="center" vertical="center" wrapText="1"/>
    </xf>
    <xf numFmtId="1" fontId="4" fillId="0" borderId="64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38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" fontId="4" fillId="0" borderId="476" xfId="0" applyNumberFormat="1" applyFont="1" applyBorder="1" applyAlignment="1">
      <alignment horizontal="center" vertical="center" wrapText="1"/>
    </xf>
    <xf numFmtId="1" fontId="4" fillId="0" borderId="513" xfId="0" applyNumberFormat="1" applyFont="1" applyBorder="1" applyAlignment="1">
      <alignment horizontal="center" vertical="center"/>
    </xf>
    <xf numFmtId="1" fontId="4" fillId="0" borderId="514" xfId="0" applyNumberFormat="1" applyFont="1" applyBorder="1" applyAlignment="1">
      <alignment horizontal="center" vertical="center"/>
    </xf>
    <xf numFmtId="1" fontId="4" fillId="0" borderId="513" xfId="0" applyNumberFormat="1" applyFont="1" applyBorder="1" applyAlignment="1">
      <alignment horizontal="center" vertical="center" wrapText="1"/>
    </xf>
    <xf numFmtId="1" fontId="4" fillId="0" borderId="515" xfId="0" applyNumberFormat="1" applyFont="1" applyBorder="1" applyAlignment="1">
      <alignment horizontal="center" vertical="center" wrapText="1"/>
    </xf>
    <xf numFmtId="1" fontId="4" fillId="0" borderId="516" xfId="0" applyNumberFormat="1" applyFont="1" applyBorder="1" applyAlignment="1">
      <alignment horizontal="left" vertical="center" wrapText="1"/>
    </xf>
    <xf numFmtId="1" fontId="4" fillId="0" borderId="517" xfId="0" applyNumberFormat="1" applyFont="1" applyBorder="1" applyAlignment="1">
      <alignment horizontal="right" wrapText="1"/>
    </xf>
    <xf numFmtId="1" fontId="4" fillId="0" borderId="518" xfId="0" applyNumberFormat="1" applyFont="1" applyBorder="1" applyAlignment="1">
      <alignment horizontal="right"/>
    </xf>
    <xf numFmtId="1" fontId="4" fillId="6" borderId="517" xfId="0" applyNumberFormat="1" applyFont="1" applyFill="1" applyBorder="1" applyAlignment="1" applyProtection="1">
      <alignment horizontal="right"/>
      <protection locked="0"/>
    </xf>
    <xf numFmtId="1" fontId="4" fillId="6" borderId="519" xfId="0" applyNumberFormat="1" applyFont="1" applyFill="1" applyBorder="1" applyAlignment="1" applyProtection="1">
      <alignment horizontal="right"/>
      <protection locked="0"/>
    </xf>
    <xf numFmtId="1" fontId="4" fillId="6" borderId="520" xfId="0" applyNumberFormat="1" applyFont="1" applyFill="1" applyBorder="1" applyAlignment="1" applyProtection="1">
      <alignment horizontal="right"/>
      <protection locked="0"/>
    </xf>
    <xf numFmtId="1" fontId="4" fillId="6" borderId="516" xfId="0" applyNumberFormat="1" applyFont="1" applyFill="1" applyBorder="1" applyAlignment="1" applyProtection="1">
      <alignment horizontal="right"/>
      <protection locked="0"/>
    </xf>
    <xf numFmtId="1" fontId="4" fillId="0" borderId="512" xfId="0" applyNumberFormat="1" applyFont="1" applyBorder="1" applyAlignment="1">
      <alignment horizontal="center" vertical="center" wrapText="1"/>
    </xf>
    <xf numFmtId="1" fontId="4" fillId="0" borderId="516" xfId="0" applyNumberFormat="1" applyFont="1" applyBorder="1" applyAlignment="1">
      <alignment horizontal="left" vertical="center"/>
    </xf>
    <xf numFmtId="1" fontId="4" fillId="0" borderId="517" xfId="0" applyNumberFormat="1" applyFont="1" applyBorder="1" applyAlignment="1">
      <alignment horizontal="right"/>
    </xf>
    <xf numFmtId="1" fontId="4" fillId="0" borderId="522" xfId="0" applyNumberFormat="1" applyFont="1" applyBorder="1" applyAlignment="1">
      <alignment horizontal="right"/>
    </xf>
    <xf numFmtId="1" fontId="4" fillId="6" borderId="517" xfId="0" applyNumberFormat="1" applyFont="1" applyFill="1" applyBorder="1" applyProtection="1">
      <protection locked="0"/>
    </xf>
    <xf numFmtId="1" fontId="4" fillId="6" borderId="520" xfId="0" applyNumberFormat="1" applyFont="1" applyFill="1" applyBorder="1" applyProtection="1">
      <protection locked="0"/>
    </xf>
    <xf numFmtId="1" fontId="4" fillId="6" borderId="516" xfId="0" applyNumberFormat="1" applyFont="1" applyFill="1" applyBorder="1" applyProtection="1">
      <protection locked="0"/>
    </xf>
    <xf numFmtId="1" fontId="4" fillId="6" borderId="518" xfId="0" applyNumberFormat="1" applyFont="1" applyFill="1" applyBorder="1" applyProtection="1">
      <protection locked="0"/>
    </xf>
    <xf numFmtId="1" fontId="4" fillId="0" borderId="518" xfId="0" applyNumberFormat="1" applyFont="1" applyBorder="1" applyAlignment="1">
      <alignment horizontal="right" wrapText="1"/>
    </xf>
    <xf numFmtId="1" fontId="4" fillId="0" borderId="521" xfId="0" applyNumberFormat="1" applyFont="1" applyBorder="1" applyAlignment="1">
      <alignment horizontal="right"/>
    </xf>
    <xf numFmtId="1" fontId="4" fillId="6" borderId="521" xfId="0" applyNumberFormat="1" applyFont="1" applyFill="1" applyBorder="1" applyProtection="1">
      <protection locked="0"/>
    </xf>
    <xf numFmtId="1" fontId="4" fillId="6" borderId="519" xfId="0" applyNumberFormat="1" applyFont="1" applyFill="1" applyBorder="1" applyProtection="1">
      <protection locked="0"/>
    </xf>
    <xf numFmtId="1" fontId="4" fillId="0" borderId="519" xfId="0" applyNumberFormat="1" applyFont="1" applyBorder="1" applyAlignment="1">
      <alignment horizontal="center" vertical="center" wrapText="1"/>
    </xf>
    <xf numFmtId="1" fontId="4" fillId="6" borderId="523" xfId="0" applyNumberFormat="1" applyFont="1" applyFill="1" applyBorder="1" applyProtection="1">
      <protection locked="0"/>
    </xf>
    <xf numFmtId="1" fontId="4" fillId="0" borderId="513" xfId="0" applyNumberFormat="1" applyFont="1" applyBorder="1" applyAlignment="1">
      <alignment horizontal="right" wrapText="1"/>
    </xf>
    <xf numFmtId="1" fontId="4" fillId="0" borderId="514" xfId="0" applyNumberFormat="1" applyFont="1" applyBorder="1" applyAlignment="1">
      <alignment horizontal="right" wrapText="1"/>
    </xf>
    <xf numFmtId="1" fontId="4" fillId="0" borderId="513" xfId="0" applyNumberFormat="1" applyFont="1" applyBorder="1"/>
    <xf numFmtId="1" fontId="4" fillId="0" borderId="515" xfId="0" applyNumberFormat="1" applyFont="1" applyBorder="1"/>
    <xf numFmtId="1" fontId="4" fillId="0" borderId="524" xfId="0" applyNumberFormat="1" applyFont="1" applyBorder="1"/>
    <xf numFmtId="1" fontId="4" fillId="0" borderId="519" xfId="0" applyNumberFormat="1" applyFont="1" applyBorder="1" applyAlignment="1">
      <alignment vertical="center" wrapText="1"/>
    </xf>
    <xf numFmtId="1" fontId="4" fillId="2" borderId="516" xfId="0" applyNumberFormat="1" applyFont="1" applyFill="1" applyBorder="1"/>
    <xf numFmtId="1" fontId="4" fillId="0" borderId="512" xfId="0" applyNumberFormat="1" applyFont="1" applyBorder="1"/>
    <xf numFmtId="1" fontId="4" fillId="0" borderId="514" xfId="0" applyNumberFormat="1" applyFont="1" applyBorder="1" applyAlignment="1">
      <alignment horizontal="center" vertical="center" wrapText="1"/>
    </xf>
    <xf numFmtId="1" fontId="4" fillId="0" borderId="522" xfId="0" applyNumberFormat="1" applyFont="1" applyBorder="1" applyAlignment="1">
      <alignment horizontal="right" wrapText="1"/>
    </xf>
    <xf numFmtId="1" fontId="4" fillId="0" borderId="516" xfId="0" applyNumberFormat="1" applyFont="1" applyBorder="1" applyAlignment="1">
      <alignment horizontal="right" wrapText="1"/>
    </xf>
    <xf numFmtId="1" fontId="4" fillId="6" borderId="525" xfId="0" applyNumberFormat="1" applyFont="1" applyFill="1" applyBorder="1" applyAlignment="1" applyProtection="1">
      <alignment horizontal="right"/>
      <protection locked="0"/>
    </xf>
    <xf numFmtId="1" fontId="4" fillId="0" borderId="516" xfId="0" applyNumberFormat="1" applyFont="1" applyBorder="1" applyAlignment="1">
      <alignment horizontal="center" vertical="center" wrapText="1"/>
    </xf>
    <xf numFmtId="1" fontId="4" fillId="6" borderId="516" xfId="0" applyNumberFormat="1" applyFont="1" applyFill="1" applyBorder="1" applyAlignment="1" applyProtection="1">
      <alignment horizontal="right" wrapText="1"/>
      <protection locked="0"/>
    </xf>
    <xf numFmtId="1" fontId="4" fillId="0" borderId="524" xfId="0" applyNumberFormat="1" applyFont="1" applyBorder="1" applyAlignment="1">
      <alignment horizontal="center" vertical="center" wrapText="1"/>
    </xf>
    <xf numFmtId="1" fontId="4" fillId="2" borderId="527" xfId="0" applyNumberFormat="1" applyFont="1" applyFill="1" applyBorder="1" applyAlignment="1">
      <alignment horizontal="center" vertical="center"/>
    </xf>
    <xf numFmtId="1" fontId="4" fillId="0" borderId="528" xfId="0" applyNumberFormat="1" applyFont="1" applyBorder="1" applyAlignment="1">
      <alignment horizontal="center" vertical="center" wrapText="1"/>
    </xf>
    <xf numFmtId="1" fontId="4" fillId="6" borderId="523" xfId="0" applyNumberFormat="1" applyFont="1" applyFill="1" applyBorder="1" applyAlignment="1" applyProtection="1">
      <alignment horizontal="right"/>
      <protection locked="0"/>
    </xf>
    <xf numFmtId="1" fontId="4" fillId="6" borderId="522" xfId="0" applyNumberFormat="1" applyFont="1" applyFill="1" applyBorder="1" applyAlignment="1" applyProtection="1">
      <alignment horizontal="right"/>
      <protection locked="0"/>
    </xf>
    <xf numFmtId="1" fontId="4" fillId="6" borderId="528" xfId="0" applyNumberFormat="1" applyFont="1" applyFill="1" applyBorder="1" applyAlignment="1" applyProtection="1">
      <alignment horizontal="right"/>
      <protection locked="0"/>
    </xf>
    <xf numFmtId="1" fontId="4" fillId="7" borderId="523" xfId="0" applyNumberFormat="1" applyFont="1" applyFill="1" applyBorder="1" applyAlignment="1">
      <alignment horizontal="right"/>
    </xf>
    <xf numFmtId="1" fontId="4" fillId="7" borderId="520" xfId="0" applyNumberFormat="1" applyFont="1" applyFill="1" applyBorder="1" applyAlignment="1">
      <alignment horizontal="right"/>
    </xf>
    <xf numFmtId="1" fontId="4" fillId="6" borderId="529" xfId="0" applyNumberFormat="1" applyFont="1" applyFill="1" applyBorder="1" applyAlignment="1" applyProtection="1">
      <alignment horizontal="right"/>
      <protection locked="0"/>
    </xf>
    <xf numFmtId="1" fontId="4" fillId="0" borderId="530" xfId="0" applyNumberFormat="1" applyFont="1" applyBorder="1" applyAlignment="1">
      <alignment horizontal="center" vertical="center" wrapText="1"/>
    </xf>
    <xf numFmtId="1" fontId="4" fillId="0" borderId="516" xfId="0" applyNumberFormat="1" applyFont="1" applyBorder="1" applyAlignment="1">
      <alignment horizontal="left" wrapText="1"/>
    </xf>
    <xf numFmtId="1" fontId="4" fillId="0" borderId="516" xfId="0" applyNumberFormat="1" applyFont="1" applyBorder="1"/>
    <xf numFmtId="1" fontId="4" fillId="6" borderId="531" xfId="0" applyNumberFormat="1" applyFont="1" applyFill="1" applyBorder="1" applyProtection="1">
      <protection locked="0"/>
    </xf>
    <xf numFmtId="1" fontId="4" fillId="0" borderId="516" xfId="0" applyNumberFormat="1" applyFont="1" applyBorder="1" applyAlignment="1">
      <alignment wrapText="1"/>
    </xf>
    <xf numFmtId="1" fontId="4" fillId="0" borderId="512" xfId="0" applyNumberFormat="1" applyFont="1" applyBorder="1" applyAlignment="1">
      <alignment horizontal="center"/>
    </xf>
    <xf numFmtId="1" fontId="4" fillId="6" borderId="512" xfId="0" applyNumberFormat="1" applyFont="1" applyFill="1" applyBorder="1" applyProtection="1">
      <protection locked="0"/>
    </xf>
    <xf numFmtId="1" fontId="4" fillId="6" borderId="525" xfId="0" applyNumberFormat="1" applyFont="1" applyFill="1" applyBorder="1" applyProtection="1">
      <protection locked="0"/>
    </xf>
    <xf numFmtId="1" fontId="4" fillId="7" borderId="525" xfId="0" applyNumberFormat="1" applyFont="1" applyFill="1" applyBorder="1"/>
    <xf numFmtId="1" fontId="4" fillId="7" borderId="521" xfId="0" applyNumberFormat="1" applyFont="1" applyFill="1" applyBorder="1"/>
    <xf numFmtId="1" fontId="4" fillId="6" borderId="513" xfId="0" applyNumberFormat="1" applyFont="1" applyFill="1" applyBorder="1" applyProtection="1">
      <protection locked="0"/>
    </xf>
    <xf numFmtId="1" fontId="4" fillId="2" borderId="513" xfId="0" applyNumberFormat="1" applyFont="1" applyFill="1" applyBorder="1" applyAlignment="1">
      <alignment horizontal="center" vertical="center" wrapText="1"/>
    </xf>
    <xf numFmtId="1" fontId="4" fillId="2" borderId="514" xfId="0" applyNumberFormat="1" applyFont="1" applyFill="1" applyBorder="1" applyAlignment="1" applyProtection="1">
      <alignment horizontal="center"/>
      <protection locked="0"/>
    </xf>
    <xf numFmtId="1" fontId="4" fillId="2" borderId="521" xfId="0" applyNumberFormat="1" applyFont="1" applyFill="1" applyBorder="1" applyAlignment="1">
      <alignment horizontal="right"/>
    </xf>
    <xf numFmtId="1" fontId="4" fillId="7" borderId="532" xfId="0" applyNumberFormat="1" applyFont="1" applyFill="1" applyBorder="1" applyAlignment="1">
      <alignment horizontal="right"/>
    </xf>
    <xf numFmtId="1" fontId="4" fillId="7" borderId="533" xfId="0" applyNumberFormat="1" applyFont="1" applyFill="1" applyBorder="1" applyAlignment="1">
      <alignment horizontal="right"/>
    </xf>
    <xf numFmtId="1" fontId="4" fillId="9" borderId="534" xfId="1" applyNumberFormat="1" applyFont="1" applyBorder="1" applyAlignment="1" applyProtection="1">
      <alignment horizontal="right"/>
      <protection locked="0"/>
    </xf>
    <xf numFmtId="1" fontId="4" fillId="9" borderId="535" xfId="1" applyNumberFormat="1" applyFont="1" applyBorder="1" applyAlignment="1" applyProtection="1">
      <alignment horizontal="right"/>
      <protection locked="0"/>
    </xf>
    <xf numFmtId="1" fontId="4" fillId="9" borderId="536" xfId="1" applyNumberFormat="1" applyFont="1" applyBorder="1" applyAlignment="1" applyProtection="1">
      <alignment horizontal="right"/>
      <protection locked="0"/>
    </xf>
    <xf numFmtId="1" fontId="4" fillId="9" borderId="537" xfId="1" applyNumberFormat="1" applyFont="1" applyBorder="1" applyAlignment="1" applyProtection="1">
      <alignment horizontal="right"/>
      <protection locked="0"/>
    </xf>
    <xf numFmtId="1" fontId="4" fillId="9" borderId="538" xfId="1" applyNumberFormat="1" applyFont="1" applyBorder="1" applyAlignment="1" applyProtection="1">
      <alignment horizontal="right"/>
      <protection locked="0"/>
    </xf>
    <xf numFmtId="1" fontId="4" fillId="9" borderId="539" xfId="1" applyNumberFormat="1" applyFont="1" applyBorder="1" applyAlignment="1" applyProtection="1">
      <alignment horizontal="right"/>
      <protection locked="0"/>
    </xf>
    <xf numFmtId="1" fontId="4" fillId="9" borderId="540" xfId="1" applyNumberFormat="1" applyFont="1" applyBorder="1" applyAlignment="1" applyProtection="1">
      <alignment horizontal="right"/>
      <protection locked="0"/>
    </xf>
    <xf numFmtId="1" fontId="4" fillId="9" borderId="541" xfId="1" applyNumberFormat="1" applyFont="1" applyBorder="1" applyAlignment="1" applyProtection="1">
      <alignment horizontal="right"/>
      <protection locked="0"/>
    </xf>
    <xf numFmtId="1" fontId="4" fillId="9" borderId="542" xfId="1" applyNumberFormat="1" applyFont="1" applyBorder="1" applyAlignment="1" applyProtection="1">
      <alignment horizontal="right"/>
      <protection locked="0"/>
    </xf>
    <xf numFmtId="1" fontId="4" fillId="9" borderId="543" xfId="1" applyNumberFormat="1" applyFont="1" applyBorder="1" applyAlignment="1" applyProtection="1">
      <alignment horizontal="right"/>
      <protection locked="0"/>
    </xf>
    <xf numFmtId="1" fontId="4" fillId="9" borderId="544" xfId="1" applyNumberFormat="1" applyFont="1" applyBorder="1" applyAlignment="1" applyProtection="1">
      <alignment horizontal="right"/>
      <protection locked="0"/>
    </xf>
    <xf numFmtId="1" fontId="4" fillId="9" borderId="545" xfId="1" applyNumberFormat="1" applyFont="1" applyBorder="1" applyAlignment="1" applyProtection="1">
      <alignment horizontal="right"/>
      <protection locked="0"/>
    </xf>
    <xf numFmtId="1" fontId="4" fillId="0" borderId="547" xfId="0" applyNumberFormat="1" applyFont="1" applyBorder="1" applyAlignment="1">
      <alignment horizontal="center" vertical="center"/>
    </xf>
    <xf numFmtId="1" fontId="4" fillId="0" borderId="548" xfId="0" applyNumberFormat="1" applyFont="1" applyBorder="1" applyAlignment="1">
      <alignment horizontal="center" vertical="center"/>
    </xf>
    <xf numFmtId="1" fontId="4" fillId="0" borderId="547" xfId="0" applyNumberFormat="1" applyFont="1" applyBorder="1" applyAlignment="1">
      <alignment horizontal="center" vertical="center" wrapText="1"/>
    </xf>
    <xf numFmtId="1" fontId="4" fillId="0" borderId="549" xfId="0" applyNumberFormat="1" applyFont="1" applyBorder="1" applyAlignment="1">
      <alignment horizontal="center" vertical="center" wrapText="1"/>
    </xf>
    <xf numFmtId="1" fontId="4" fillId="0" borderId="550" xfId="0" applyNumberFormat="1" applyFont="1" applyBorder="1" applyAlignment="1">
      <alignment horizontal="left" vertical="center" wrapText="1"/>
    </xf>
    <xf numFmtId="1" fontId="4" fillId="0" borderId="551" xfId="0" applyNumberFormat="1" applyFont="1" applyBorder="1" applyAlignment="1">
      <alignment horizontal="right" wrapText="1"/>
    </xf>
    <xf numFmtId="1" fontId="4" fillId="0" borderId="552" xfId="0" applyNumberFormat="1" applyFont="1" applyBorder="1" applyAlignment="1">
      <alignment horizontal="right"/>
    </xf>
    <xf numFmtId="1" fontId="4" fillId="6" borderId="551" xfId="0" applyNumberFormat="1" applyFont="1" applyFill="1" applyBorder="1" applyAlignment="1" applyProtection="1">
      <alignment horizontal="right"/>
      <protection locked="0"/>
    </xf>
    <xf numFmtId="1" fontId="4" fillId="6" borderId="552" xfId="0" applyNumberFormat="1" applyFont="1" applyFill="1" applyBorder="1" applyAlignment="1" applyProtection="1">
      <alignment horizontal="right"/>
      <protection locked="0"/>
    </xf>
    <xf numFmtId="1" fontId="4" fillId="6" borderId="553" xfId="0" applyNumberFormat="1" applyFont="1" applyFill="1" applyBorder="1" applyAlignment="1" applyProtection="1">
      <alignment horizontal="right"/>
      <protection locked="0"/>
    </xf>
    <xf numFmtId="1" fontId="4" fillId="6" borderId="554" xfId="0" applyNumberFormat="1" applyFont="1" applyFill="1" applyBorder="1" applyAlignment="1" applyProtection="1">
      <alignment horizontal="right"/>
      <protection locked="0"/>
    </xf>
    <xf numFmtId="1" fontId="4" fillId="0" borderId="550" xfId="0" applyNumberFormat="1" applyFont="1" applyBorder="1" applyAlignment="1">
      <alignment horizontal="right" vertical="center" wrapText="1"/>
    </xf>
    <xf numFmtId="1" fontId="4" fillId="6" borderId="550" xfId="0" applyNumberFormat="1" applyFont="1" applyFill="1" applyBorder="1" applyAlignment="1" applyProtection="1">
      <alignment horizontal="right"/>
      <protection locked="0"/>
    </xf>
    <xf numFmtId="1" fontId="4" fillId="6" borderId="555" xfId="0" applyNumberFormat="1" applyFont="1" applyFill="1" applyBorder="1" applyAlignment="1" applyProtection="1">
      <alignment horizontal="right"/>
      <protection locked="0"/>
    </xf>
    <xf numFmtId="1" fontId="4" fillId="8" borderId="546" xfId="0" applyNumberFormat="1" applyFont="1" applyFill="1" applyBorder="1" applyAlignment="1">
      <alignment horizontal="right"/>
    </xf>
    <xf numFmtId="1" fontId="4" fillId="0" borderId="546" xfId="0" applyNumberFormat="1" applyFont="1" applyBorder="1" applyAlignment="1">
      <alignment horizontal="center" vertical="center"/>
    </xf>
    <xf numFmtId="1" fontId="4" fillId="0" borderId="547" xfId="0" applyNumberFormat="1" applyFont="1" applyBorder="1" applyAlignment="1">
      <alignment horizontal="right"/>
    </xf>
    <xf numFmtId="1" fontId="4" fillId="0" borderId="548" xfId="0" applyNumberFormat="1" applyFont="1" applyBorder="1" applyAlignment="1">
      <alignment horizontal="right"/>
    </xf>
    <xf numFmtId="1" fontId="4" fillId="6" borderId="547" xfId="0" applyNumberFormat="1" applyFont="1" applyFill="1" applyBorder="1" applyAlignment="1" applyProtection="1">
      <alignment horizontal="right"/>
      <protection locked="0"/>
    </xf>
    <xf numFmtId="1" fontId="4" fillId="6" borderId="549" xfId="0" applyNumberFormat="1" applyFont="1" applyFill="1" applyBorder="1" applyAlignment="1" applyProtection="1">
      <alignment horizontal="right"/>
      <protection locked="0"/>
    </xf>
    <xf numFmtId="1" fontId="4" fillId="0" borderId="549" xfId="0" applyNumberFormat="1" applyFont="1" applyBorder="1" applyAlignment="1">
      <alignment horizontal="center" vertical="center" wrapText="1"/>
    </xf>
    <xf numFmtId="1" fontId="4" fillId="0" borderId="556" xfId="0" applyNumberFormat="1" applyFont="1" applyBorder="1" applyAlignment="1">
      <alignment horizontal="center" vertical="center" wrapText="1"/>
    </xf>
    <xf numFmtId="1" fontId="4" fillId="2" borderId="547" xfId="0" applyNumberFormat="1" applyFont="1" applyFill="1" applyBorder="1"/>
    <xf numFmtId="1" fontId="4" fillId="2" borderId="549" xfId="0" applyNumberFormat="1" applyFont="1" applyFill="1" applyBorder="1"/>
    <xf numFmtId="1" fontId="4" fillId="2" borderId="557" xfId="0" applyNumberFormat="1" applyFont="1" applyFill="1" applyBorder="1"/>
    <xf numFmtId="1" fontId="4" fillId="0" borderId="550" xfId="0" applyNumberFormat="1" applyFont="1" applyBorder="1" applyAlignment="1">
      <alignment horizontal="right"/>
    </xf>
    <xf numFmtId="1" fontId="4" fillId="0" borderId="550" xfId="0" applyNumberFormat="1" applyFont="1" applyBorder="1" applyAlignment="1">
      <alignment horizontal="left" vertical="center"/>
    </xf>
    <xf numFmtId="1" fontId="4" fillId="0" borderId="551" xfId="0" applyNumberFormat="1" applyFont="1" applyBorder="1" applyAlignment="1">
      <alignment horizontal="right"/>
    </xf>
    <xf numFmtId="1" fontId="4" fillId="6" borderId="551" xfId="0" applyNumberFormat="1" applyFont="1" applyFill="1" applyBorder="1" applyProtection="1">
      <protection locked="0"/>
    </xf>
    <xf numFmtId="1" fontId="4" fillId="6" borderId="554" xfId="0" applyNumberFormat="1" applyFont="1" applyFill="1" applyBorder="1" applyProtection="1">
      <protection locked="0"/>
    </xf>
    <xf numFmtId="1" fontId="4" fillId="6" borderId="550" xfId="0" applyNumberFormat="1" applyFont="1" applyFill="1" applyBorder="1" applyProtection="1">
      <protection locked="0"/>
    </xf>
    <xf numFmtId="1" fontId="4" fillId="6" borderId="552" xfId="0" applyNumberFormat="1" applyFont="1" applyFill="1" applyBorder="1" applyProtection="1">
      <protection locked="0"/>
    </xf>
    <xf numFmtId="1" fontId="4" fillId="0" borderId="552" xfId="0" applyNumberFormat="1" applyFont="1" applyBorder="1" applyAlignment="1">
      <alignment horizontal="right" wrapText="1"/>
    </xf>
    <xf numFmtId="1" fontId="4" fillId="0" borderId="555" xfId="0" applyNumberFormat="1" applyFont="1" applyBorder="1" applyAlignment="1">
      <alignment horizontal="right"/>
    </xf>
    <xf numFmtId="1" fontId="4" fillId="6" borderId="555" xfId="0" applyNumberFormat="1" applyFont="1" applyFill="1" applyBorder="1" applyProtection="1">
      <protection locked="0"/>
    </xf>
    <xf numFmtId="1" fontId="4" fillId="6" borderId="553" xfId="0" applyNumberFormat="1" applyFont="1" applyFill="1" applyBorder="1" applyProtection="1">
      <protection locked="0"/>
    </xf>
    <xf numFmtId="1" fontId="4" fillId="0" borderId="553" xfId="0" applyNumberFormat="1" applyFont="1" applyBorder="1" applyAlignment="1">
      <alignment horizontal="center" vertical="center" wrapText="1"/>
    </xf>
    <xf numFmtId="1" fontId="4" fillId="0" borderId="548" xfId="0" applyNumberFormat="1" applyFont="1" applyBorder="1" applyAlignment="1">
      <alignment horizontal="right" wrapText="1"/>
    </xf>
    <xf numFmtId="1" fontId="4" fillId="0" borderId="549" xfId="0" applyNumberFormat="1" applyFont="1" applyBorder="1"/>
    <xf numFmtId="1" fontId="4" fillId="0" borderId="558" xfId="0" applyNumberFormat="1" applyFont="1" applyBorder="1"/>
    <xf numFmtId="1" fontId="4" fillId="0" borderId="553" xfId="0" applyNumberFormat="1" applyFont="1" applyBorder="1" applyAlignment="1">
      <alignment vertical="center" wrapText="1"/>
    </xf>
    <xf numFmtId="1" fontId="4" fillId="2" borderId="550" xfId="0" applyNumberFormat="1" applyFont="1" applyFill="1" applyBorder="1"/>
    <xf numFmtId="1" fontId="4" fillId="0" borderId="548" xfId="0" applyNumberFormat="1" applyFont="1" applyBorder="1" applyAlignment="1">
      <alignment horizontal="center" vertical="center" wrapText="1"/>
    </xf>
    <xf numFmtId="1" fontId="4" fillId="0" borderId="550" xfId="0" applyNumberFormat="1" applyFont="1" applyBorder="1" applyAlignment="1">
      <alignment horizontal="right" wrapText="1"/>
    </xf>
    <xf numFmtId="1" fontId="4" fillId="0" borderId="550" xfId="0" applyNumberFormat="1" applyFont="1" applyBorder="1" applyAlignment="1">
      <alignment horizontal="center" vertical="center" wrapText="1"/>
    </xf>
    <xf numFmtId="1" fontId="4" fillId="6" borderId="550" xfId="0" applyNumberFormat="1" applyFont="1" applyFill="1" applyBorder="1" applyAlignment="1" applyProtection="1">
      <alignment horizontal="right" wrapText="1"/>
      <protection locked="0"/>
    </xf>
    <xf numFmtId="1" fontId="4" fillId="0" borderId="558" xfId="0" applyNumberFormat="1" applyFont="1" applyBorder="1" applyAlignment="1">
      <alignment horizontal="center" vertical="center" wrapText="1"/>
    </xf>
    <xf numFmtId="1" fontId="4" fillId="7" borderId="554" xfId="0" applyNumberFormat="1" applyFont="1" applyFill="1" applyBorder="1" applyAlignment="1">
      <alignment horizontal="right"/>
    </xf>
    <xf numFmtId="1" fontId="4" fillId="0" borderId="550" xfId="0" applyNumberFormat="1" applyFont="1" applyBorder="1" applyAlignment="1">
      <alignment horizontal="left" wrapText="1"/>
    </xf>
    <xf numFmtId="1" fontId="4" fillId="0" borderId="550" xfId="0" applyNumberFormat="1" applyFont="1" applyBorder="1"/>
    <xf numFmtId="1" fontId="4" fillId="0" borderId="550" xfId="0" applyNumberFormat="1" applyFont="1" applyBorder="1" applyAlignment="1">
      <alignment wrapText="1"/>
    </xf>
    <xf numFmtId="1" fontId="4" fillId="7" borderId="555" xfId="0" applyNumberFormat="1" applyFont="1" applyFill="1" applyBorder="1"/>
    <xf numFmtId="1" fontId="4" fillId="2" borderId="548" xfId="0" applyNumberFormat="1" applyFont="1" applyFill="1" applyBorder="1" applyAlignment="1" applyProtection="1">
      <alignment horizontal="center"/>
      <protection locked="0"/>
    </xf>
    <xf numFmtId="1" fontId="4" fillId="2" borderId="555" xfId="0" applyNumberFormat="1" applyFont="1" applyFill="1" applyBorder="1" applyAlignment="1">
      <alignment horizontal="right"/>
    </xf>
    <xf numFmtId="1" fontId="4" fillId="7" borderId="559" xfId="0" applyNumberFormat="1" applyFont="1" applyFill="1" applyBorder="1" applyAlignment="1">
      <alignment horizontal="right"/>
    </xf>
    <xf numFmtId="1" fontId="4" fillId="7" borderId="560" xfId="0" applyNumberFormat="1" applyFont="1" applyFill="1" applyBorder="1" applyAlignment="1">
      <alignment horizontal="right"/>
    </xf>
    <xf numFmtId="1" fontId="4" fillId="9" borderId="561" xfId="1" applyNumberFormat="1" applyFont="1" applyBorder="1" applyAlignment="1" applyProtection="1">
      <alignment horizontal="right"/>
      <protection locked="0"/>
    </xf>
    <xf numFmtId="1" fontId="4" fillId="9" borderId="562" xfId="1" applyNumberFormat="1" applyFont="1" applyBorder="1" applyAlignment="1" applyProtection="1">
      <alignment horizontal="right"/>
      <protection locked="0"/>
    </xf>
    <xf numFmtId="1" fontId="4" fillId="9" borderId="563" xfId="1" applyNumberFormat="1" applyFont="1" applyBorder="1" applyAlignment="1" applyProtection="1">
      <alignment horizontal="right"/>
      <protection locked="0"/>
    </xf>
    <xf numFmtId="1" fontId="4" fillId="9" borderId="564" xfId="1" applyNumberFormat="1" applyFont="1" applyBorder="1" applyAlignment="1" applyProtection="1">
      <alignment horizontal="right"/>
      <protection locked="0"/>
    </xf>
    <xf numFmtId="1" fontId="4" fillId="9" borderId="565" xfId="1" applyNumberFormat="1" applyFont="1" applyBorder="1" applyAlignment="1" applyProtection="1">
      <alignment horizontal="right"/>
      <protection locked="0"/>
    </xf>
    <xf numFmtId="1" fontId="4" fillId="9" borderId="566" xfId="1" applyNumberFormat="1" applyFont="1" applyBorder="1" applyAlignment="1" applyProtection="1">
      <alignment horizontal="right"/>
      <protection locked="0"/>
    </xf>
    <xf numFmtId="1" fontId="4" fillId="9" borderId="567" xfId="1" applyNumberFormat="1" applyFont="1" applyBorder="1" applyAlignment="1" applyProtection="1">
      <alignment horizontal="right"/>
      <protection locked="0"/>
    </xf>
    <xf numFmtId="1" fontId="4" fillId="9" borderId="568" xfId="1" applyNumberFormat="1" applyFont="1" applyBorder="1" applyAlignment="1" applyProtection="1">
      <alignment horizontal="right"/>
      <protection locked="0"/>
    </xf>
    <xf numFmtId="1" fontId="4" fillId="9" borderId="569" xfId="1" applyNumberFormat="1" applyFont="1" applyBorder="1" applyAlignment="1" applyProtection="1">
      <alignment horizontal="right"/>
      <protection locked="0"/>
    </xf>
    <xf numFmtId="1" fontId="4" fillId="9" borderId="570" xfId="1" applyNumberFormat="1" applyFont="1" applyBorder="1" applyAlignment="1" applyProtection="1">
      <alignment horizontal="right"/>
      <protection locked="0"/>
    </xf>
    <xf numFmtId="1" fontId="4" fillId="9" borderId="571" xfId="1" applyNumberFormat="1" applyFont="1" applyBorder="1" applyAlignment="1" applyProtection="1">
      <alignment horizontal="right"/>
      <protection locked="0"/>
    </xf>
    <xf numFmtId="1" fontId="4" fillId="9" borderId="572" xfId="1" applyNumberFormat="1" applyFont="1" applyBorder="1" applyAlignment="1" applyProtection="1">
      <alignment horizontal="right"/>
      <protection locked="0"/>
    </xf>
    <xf numFmtId="1" fontId="4" fillId="0" borderId="574" xfId="0" applyNumberFormat="1" applyFont="1" applyBorder="1" applyAlignment="1">
      <alignment horizontal="center" vertical="center"/>
    </xf>
    <xf numFmtId="1" fontId="4" fillId="0" borderId="575" xfId="0" applyNumberFormat="1" applyFont="1" applyBorder="1" applyAlignment="1">
      <alignment horizontal="center" vertical="center"/>
    </xf>
    <xf numFmtId="1" fontId="4" fillId="0" borderId="574" xfId="0" applyNumberFormat="1" applyFont="1" applyBorder="1" applyAlignment="1">
      <alignment horizontal="center" vertical="center" wrapText="1"/>
    </xf>
    <xf numFmtId="1" fontId="4" fillId="0" borderId="576" xfId="0" applyNumberFormat="1" applyFont="1" applyBorder="1" applyAlignment="1">
      <alignment horizontal="center" vertical="center" wrapText="1"/>
    </xf>
    <xf numFmtId="1" fontId="4" fillId="0" borderId="577" xfId="0" applyNumberFormat="1" applyFont="1" applyBorder="1" applyAlignment="1">
      <alignment horizontal="left" vertical="center" wrapText="1"/>
    </xf>
    <xf numFmtId="1" fontId="4" fillId="0" borderId="578" xfId="0" applyNumberFormat="1" applyFont="1" applyBorder="1" applyAlignment="1">
      <alignment horizontal="right" wrapText="1"/>
    </xf>
    <xf numFmtId="1" fontId="4" fillId="0" borderId="579" xfId="0" applyNumberFormat="1" applyFont="1" applyBorder="1" applyAlignment="1">
      <alignment horizontal="right"/>
    </xf>
    <xf numFmtId="1" fontId="4" fillId="6" borderId="578" xfId="0" applyNumberFormat="1" applyFont="1" applyFill="1" applyBorder="1" applyAlignment="1" applyProtection="1">
      <alignment horizontal="right"/>
      <protection locked="0"/>
    </xf>
    <xf numFmtId="1" fontId="4" fillId="6" borderId="579" xfId="0" applyNumberFormat="1" applyFont="1" applyFill="1" applyBorder="1" applyAlignment="1" applyProtection="1">
      <alignment horizontal="right"/>
      <protection locked="0"/>
    </xf>
    <xf numFmtId="1" fontId="4" fillId="6" borderId="580" xfId="0" applyNumberFormat="1" applyFont="1" applyFill="1" applyBorder="1" applyAlignment="1" applyProtection="1">
      <alignment horizontal="right"/>
      <protection locked="0"/>
    </xf>
    <xf numFmtId="1" fontId="4" fillId="6" borderId="581" xfId="0" applyNumberFormat="1" applyFont="1" applyFill="1" applyBorder="1" applyAlignment="1" applyProtection="1">
      <alignment horizontal="right"/>
      <protection locked="0"/>
    </xf>
    <xf numFmtId="1" fontId="4" fillId="0" borderId="577" xfId="0" applyNumberFormat="1" applyFont="1" applyBorder="1" applyAlignment="1">
      <alignment horizontal="right" vertical="center" wrapText="1"/>
    </xf>
    <xf numFmtId="1" fontId="4" fillId="6" borderId="577" xfId="0" applyNumberFormat="1" applyFont="1" applyFill="1" applyBorder="1" applyAlignment="1" applyProtection="1">
      <alignment horizontal="right"/>
      <protection locked="0"/>
    </xf>
    <xf numFmtId="1" fontId="4" fillId="6" borderId="582" xfId="0" applyNumberFormat="1" applyFont="1" applyFill="1" applyBorder="1" applyAlignment="1" applyProtection="1">
      <alignment horizontal="right"/>
      <protection locked="0"/>
    </xf>
    <xf numFmtId="1" fontId="4" fillId="8" borderId="573" xfId="0" applyNumberFormat="1" applyFont="1" applyFill="1" applyBorder="1" applyAlignment="1">
      <alignment horizontal="right"/>
    </xf>
    <xf numFmtId="1" fontId="4" fillId="0" borderId="573" xfId="0" applyNumberFormat="1" applyFont="1" applyBorder="1" applyAlignment="1">
      <alignment horizontal="center" vertical="center"/>
    </xf>
    <xf numFmtId="1" fontId="4" fillId="0" borderId="574" xfId="0" applyNumberFormat="1" applyFont="1" applyBorder="1" applyAlignment="1">
      <alignment horizontal="right"/>
    </xf>
    <xf numFmtId="1" fontId="4" fillId="0" borderId="575" xfId="0" applyNumberFormat="1" applyFont="1" applyBorder="1" applyAlignment="1">
      <alignment horizontal="right"/>
    </xf>
    <xf numFmtId="1" fontId="4" fillId="6" borderId="574" xfId="0" applyNumberFormat="1" applyFont="1" applyFill="1" applyBorder="1" applyAlignment="1" applyProtection="1">
      <alignment horizontal="right"/>
      <protection locked="0"/>
    </xf>
    <xf numFmtId="1" fontId="4" fillId="6" borderId="576" xfId="0" applyNumberFormat="1" applyFont="1" applyFill="1" applyBorder="1" applyAlignment="1" applyProtection="1">
      <alignment horizontal="right"/>
      <protection locked="0"/>
    </xf>
    <xf numFmtId="1" fontId="4" fillId="0" borderId="583" xfId="0" applyNumberFormat="1" applyFont="1" applyBorder="1" applyAlignment="1">
      <alignment horizontal="center" vertical="center" wrapText="1"/>
    </xf>
    <xf numFmtId="1" fontId="4" fillId="2" borderId="574" xfId="0" applyNumberFormat="1" applyFont="1" applyFill="1" applyBorder="1"/>
    <xf numFmtId="1" fontId="4" fillId="2" borderId="576" xfId="0" applyNumberFormat="1" applyFont="1" applyFill="1" applyBorder="1"/>
    <xf numFmtId="1" fontId="4" fillId="2" borderId="584" xfId="0" applyNumberFormat="1" applyFont="1" applyFill="1" applyBorder="1"/>
    <xf numFmtId="1" fontId="4" fillId="0" borderId="577" xfId="0" applyNumberFormat="1" applyFont="1" applyBorder="1" applyAlignment="1">
      <alignment horizontal="right"/>
    </xf>
    <xf numFmtId="1" fontId="4" fillId="0" borderId="16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/>
    </xf>
    <xf numFmtId="1" fontId="4" fillId="0" borderId="111" xfId="0" applyNumberFormat="1" applyFont="1" applyBorder="1" applyAlignment="1">
      <alignment horizontal="center" vertical="center" wrapText="1"/>
    </xf>
    <xf numFmtId="1" fontId="4" fillId="0" borderId="135" xfId="0" applyNumberFormat="1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101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0" borderId="89" xfId="0" applyNumberFormat="1" applyFont="1" applyBorder="1" applyAlignment="1">
      <alignment horizontal="center" vertical="center" wrapText="1"/>
    </xf>
    <xf numFmtId="1" fontId="4" fillId="0" borderId="64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38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" fontId="4" fillId="0" borderId="574" xfId="0" applyNumberFormat="1" applyFont="1" applyBorder="1" applyAlignment="1">
      <alignment horizontal="center" vertical="center" wrapText="1"/>
    </xf>
    <xf numFmtId="1" fontId="4" fillId="0" borderId="576" xfId="0" applyNumberFormat="1" applyFont="1" applyBorder="1" applyAlignment="1">
      <alignment horizontal="center" vertical="center" wrapText="1"/>
    </xf>
    <xf numFmtId="1" fontId="4" fillId="0" borderId="577" xfId="0" applyNumberFormat="1" applyFont="1" applyBorder="1" applyAlignment="1">
      <alignment horizontal="left" vertical="center"/>
    </xf>
    <xf numFmtId="1" fontId="4" fillId="0" borderId="578" xfId="0" applyNumberFormat="1" applyFont="1" applyBorder="1" applyAlignment="1">
      <alignment horizontal="right"/>
    </xf>
    <xf numFmtId="1" fontId="4" fillId="0" borderId="585" xfId="0" applyNumberFormat="1" applyFont="1" applyBorder="1" applyAlignment="1">
      <alignment horizontal="right"/>
    </xf>
    <xf numFmtId="1" fontId="4" fillId="6" borderId="578" xfId="0" applyNumberFormat="1" applyFont="1" applyFill="1" applyBorder="1" applyProtection="1">
      <protection locked="0"/>
    </xf>
    <xf numFmtId="1" fontId="4" fillId="6" borderId="581" xfId="0" applyNumberFormat="1" applyFont="1" applyFill="1" applyBorder="1" applyProtection="1">
      <protection locked="0"/>
    </xf>
    <xf numFmtId="1" fontId="4" fillId="6" borderId="577" xfId="0" applyNumberFormat="1" applyFont="1" applyFill="1" applyBorder="1" applyProtection="1">
      <protection locked="0"/>
    </xf>
    <xf numFmtId="1" fontId="4" fillId="6" borderId="579" xfId="0" applyNumberFormat="1" applyFont="1" applyFill="1" applyBorder="1" applyProtection="1">
      <protection locked="0"/>
    </xf>
    <xf numFmtId="1" fontId="4" fillId="0" borderId="579" xfId="0" applyNumberFormat="1" applyFont="1" applyBorder="1" applyAlignment="1">
      <alignment horizontal="right" wrapText="1"/>
    </xf>
    <xf numFmtId="1" fontId="4" fillId="0" borderId="582" xfId="0" applyNumberFormat="1" applyFont="1" applyBorder="1" applyAlignment="1">
      <alignment horizontal="right"/>
    </xf>
    <xf numFmtId="1" fontId="4" fillId="6" borderId="582" xfId="0" applyNumberFormat="1" applyFont="1" applyFill="1" applyBorder="1" applyProtection="1">
      <protection locked="0"/>
    </xf>
    <xf numFmtId="1" fontId="4" fillId="6" borderId="580" xfId="0" applyNumberFormat="1" applyFont="1" applyFill="1" applyBorder="1" applyProtection="1">
      <protection locked="0"/>
    </xf>
    <xf numFmtId="1" fontId="4" fillId="0" borderId="580" xfId="0" applyNumberFormat="1" applyFont="1" applyBorder="1" applyAlignment="1">
      <alignment horizontal="center" vertical="center" wrapText="1"/>
    </xf>
    <xf numFmtId="1" fontId="4" fillId="6" borderId="586" xfId="0" applyNumberFormat="1" applyFont="1" applyFill="1" applyBorder="1" applyProtection="1">
      <protection locked="0"/>
    </xf>
    <xf numFmtId="1" fontId="4" fillId="0" borderId="574" xfId="0" applyNumberFormat="1" applyFont="1" applyBorder="1" applyAlignment="1">
      <alignment horizontal="right" wrapText="1"/>
    </xf>
    <xf numFmtId="1" fontId="4" fillId="0" borderId="575" xfId="0" applyNumberFormat="1" applyFont="1" applyBorder="1" applyAlignment="1">
      <alignment horizontal="right" wrapText="1"/>
    </xf>
    <xf numFmtId="1" fontId="4" fillId="0" borderId="574" xfId="0" applyNumberFormat="1" applyFont="1" applyBorder="1"/>
    <xf numFmtId="1" fontId="4" fillId="0" borderId="576" xfId="0" applyNumberFormat="1" applyFont="1" applyBorder="1"/>
    <xf numFmtId="1" fontId="4" fillId="0" borderId="587" xfId="0" applyNumberFormat="1" applyFont="1" applyBorder="1"/>
    <xf numFmtId="1" fontId="4" fillId="0" borderId="580" xfId="0" applyNumberFormat="1" applyFont="1" applyBorder="1" applyAlignment="1">
      <alignment vertical="center" wrapText="1"/>
    </xf>
    <xf numFmtId="1" fontId="4" fillId="2" borderId="577" xfId="0" applyNumberFormat="1" applyFont="1" applyFill="1" applyBorder="1"/>
    <xf numFmtId="1" fontId="4" fillId="0" borderId="575" xfId="0" applyNumberFormat="1" applyFont="1" applyBorder="1" applyAlignment="1">
      <alignment horizontal="center" vertical="center" wrapText="1"/>
    </xf>
    <xf numFmtId="1" fontId="4" fillId="0" borderId="585" xfId="0" applyNumberFormat="1" applyFont="1" applyBorder="1" applyAlignment="1">
      <alignment horizontal="right" wrapText="1"/>
    </xf>
    <xf numFmtId="1" fontId="4" fillId="0" borderId="577" xfId="0" applyNumberFormat="1" applyFont="1" applyBorder="1" applyAlignment="1">
      <alignment horizontal="right" wrapText="1"/>
    </xf>
    <xf numFmtId="1" fontId="4" fillId="6" borderId="588" xfId="0" applyNumberFormat="1" applyFont="1" applyFill="1" applyBorder="1" applyAlignment="1" applyProtection="1">
      <alignment horizontal="right"/>
      <protection locked="0"/>
    </xf>
    <xf numFmtId="1" fontId="4" fillId="0" borderId="577" xfId="0" applyNumberFormat="1" applyFont="1" applyBorder="1" applyAlignment="1">
      <alignment horizontal="center" vertical="center" wrapText="1"/>
    </xf>
    <xf numFmtId="1" fontId="4" fillId="6" borderId="577" xfId="0" applyNumberFormat="1" applyFont="1" applyFill="1" applyBorder="1" applyAlignment="1" applyProtection="1">
      <alignment horizontal="right" wrapText="1"/>
      <protection locked="0"/>
    </xf>
    <xf numFmtId="1" fontId="4" fillId="0" borderId="587" xfId="0" applyNumberFormat="1" applyFont="1" applyBorder="1" applyAlignment="1">
      <alignment horizontal="center" vertical="center" wrapText="1"/>
    </xf>
    <xf numFmtId="1" fontId="4" fillId="0" borderId="589" xfId="0" applyNumberFormat="1" applyFont="1" applyBorder="1" applyAlignment="1">
      <alignment horizontal="center" vertical="center" wrapText="1"/>
    </xf>
    <xf numFmtId="1" fontId="4" fillId="6" borderId="586" xfId="0" applyNumberFormat="1" applyFont="1" applyFill="1" applyBorder="1" applyAlignment="1" applyProtection="1">
      <alignment horizontal="right"/>
      <protection locked="0"/>
    </xf>
    <xf numFmtId="1" fontId="4" fillId="6" borderId="585" xfId="0" applyNumberFormat="1" applyFont="1" applyFill="1" applyBorder="1" applyAlignment="1" applyProtection="1">
      <alignment horizontal="right"/>
      <protection locked="0"/>
    </xf>
    <xf numFmtId="1" fontId="4" fillId="6" borderId="589" xfId="0" applyNumberFormat="1" applyFont="1" applyFill="1" applyBorder="1" applyAlignment="1" applyProtection="1">
      <alignment horizontal="right"/>
      <protection locked="0"/>
    </xf>
    <xf numFmtId="1" fontId="4" fillId="7" borderId="586" xfId="0" applyNumberFormat="1" applyFont="1" applyFill="1" applyBorder="1" applyAlignment="1">
      <alignment horizontal="right"/>
    </xf>
    <xf numFmtId="1" fontId="4" fillId="7" borderId="581" xfId="0" applyNumberFormat="1" applyFont="1" applyFill="1" applyBorder="1" applyAlignment="1">
      <alignment horizontal="right"/>
    </xf>
    <xf numFmtId="1" fontId="4" fillId="6" borderId="590" xfId="0" applyNumberFormat="1" applyFont="1" applyFill="1" applyBorder="1" applyAlignment="1" applyProtection="1">
      <alignment horizontal="right"/>
      <protection locked="0"/>
    </xf>
    <xf numFmtId="1" fontId="4" fillId="0" borderId="591" xfId="0" applyNumberFormat="1" applyFont="1" applyBorder="1" applyAlignment="1">
      <alignment horizontal="center" vertical="center" wrapText="1"/>
    </xf>
    <xf numFmtId="1" fontId="4" fillId="0" borderId="577" xfId="0" applyNumberFormat="1" applyFont="1" applyBorder="1" applyAlignment="1">
      <alignment horizontal="left" wrapText="1"/>
    </xf>
    <xf numFmtId="1" fontId="4" fillId="0" borderId="577" xfId="0" applyNumberFormat="1" applyFont="1" applyBorder="1"/>
    <xf numFmtId="1" fontId="4" fillId="0" borderId="577" xfId="0" applyNumberFormat="1" applyFont="1" applyBorder="1" applyAlignment="1">
      <alignment wrapText="1"/>
    </xf>
    <xf numFmtId="1" fontId="4" fillId="6" borderId="588" xfId="0" applyNumberFormat="1" applyFont="1" applyFill="1" applyBorder="1" applyProtection="1">
      <protection locked="0"/>
    </xf>
    <xf numFmtId="1" fontId="4" fillId="7" borderId="588" xfId="0" applyNumberFormat="1" applyFont="1" applyFill="1" applyBorder="1"/>
    <xf numFmtId="1" fontId="4" fillId="7" borderId="582" xfId="0" applyNumberFormat="1" applyFont="1" applyFill="1" applyBorder="1"/>
    <xf numFmtId="1" fontId="4" fillId="2" borderId="575" xfId="0" applyNumberFormat="1" applyFont="1" applyFill="1" applyBorder="1" applyAlignment="1" applyProtection="1">
      <alignment horizontal="center"/>
      <protection locked="0"/>
    </xf>
    <xf numFmtId="1" fontId="4" fillId="2" borderId="582" xfId="0" applyNumberFormat="1" applyFont="1" applyFill="1" applyBorder="1" applyAlignment="1">
      <alignment horizontal="right"/>
    </xf>
    <xf numFmtId="1" fontId="4" fillId="7" borderId="592" xfId="0" applyNumberFormat="1" applyFont="1" applyFill="1" applyBorder="1" applyAlignment="1">
      <alignment horizontal="right"/>
    </xf>
    <xf numFmtId="1" fontId="4" fillId="7" borderId="593" xfId="0" applyNumberFormat="1" applyFont="1" applyFill="1" applyBorder="1" applyAlignment="1">
      <alignment horizontal="right"/>
    </xf>
    <xf numFmtId="1" fontId="4" fillId="9" borderId="594" xfId="1" applyNumberFormat="1" applyFont="1" applyBorder="1" applyAlignment="1" applyProtection="1">
      <alignment horizontal="right"/>
      <protection locked="0"/>
    </xf>
    <xf numFmtId="1" fontId="4" fillId="9" borderId="595" xfId="1" applyNumberFormat="1" applyFont="1" applyBorder="1" applyAlignment="1" applyProtection="1">
      <alignment horizontal="right"/>
      <protection locked="0"/>
    </xf>
    <xf numFmtId="1" fontId="4" fillId="9" borderId="596" xfId="1" applyNumberFormat="1" applyFont="1" applyBorder="1" applyAlignment="1" applyProtection="1">
      <alignment horizontal="right"/>
      <protection locked="0"/>
    </xf>
    <xf numFmtId="1" fontId="4" fillId="9" borderId="597" xfId="1" applyNumberFormat="1" applyFont="1" applyBorder="1" applyAlignment="1" applyProtection="1">
      <alignment horizontal="right"/>
      <protection locked="0"/>
    </xf>
    <xf numFmtId="1" fontId="4" fillId="9" borderId="598" xfId="1" applyNumberFormat="1" applyFont="1" applyBorder="1" applyAlignment="1" applyProtection="1">
      <alignment horizontal="right"/>
      <protection locked="0"/>
    </xf>
    <xf numFmtId="1" fontId="4" fillId="9" borderId="599" xfId="1" applyNumberFormat="1" applyFont="1" applyBorder="1" applyAlignment="1" applyProtection="1">
      <alignment horizontal="right"/>
      <protection locked="0"/>
    </xf>
    <xf numFmtId="1" fontId="4" fillId="9" borderId="600" xfId="1" applyNumberFormat="1" applyFont="1" applyBorder="1" applyAlignment="1" applyProtection="1">
      <alignment horizontal="right"/>
      <protection locked="0"/>
    </xf>
    <xf numFmtId="1" fontId="4" fillId="9" borderId="601" xfId="1" applyNumberFormat="1" applyFont="1" applyBorder="1" applyAlignment="1" applyProtection="1">
      <alignment horizontal="right"/>
      <protection locked="0"/>
    </xf>
    <xf numFmtId="1" fontId="4" fillId="9" borderId="602" xfId="1" applyNumberFormat="1" applyFont="1" applyBorder="1" applyAlignment="1" applyProtection="1">
      <alignment horizontal="right"/>
      <protection locked="0"/>
    </xf>
    <xf numFmtId="1" fontId="4" fillId="9" borderId="603" xfId="1" applyNumberFormat="1" applyFont="1" applyBorder="1" applyAlignment="1" applyProtection="1">
      <alignment horizontal="right"/>
      <protection locked="0"/>
    </xf>
    <xf numFmtId="1" fontId="4" fillId="9" borderId="604" xfId="1" applyNumberFormat="1" applyFont="1" applyBorder="1" applyAlignment="1" applyProtection="1">
      <alignment horizontal="right"/>
      <protection locked="0"/>
    </xf>
    <xf numFmtId="1" fontId="4" fillId="9" borderId="605" xfId="1" applyNumberFormat="1" applyFont="1" applyBorder="1" applyAlignment="1" applyProtection="1">
      <alignment horizontal="right"/>
      <protection locked="0"/>
    </xf>
    <xf numFmtId="1" fontId="4" fillId="0" borderId="607" xfId="0" applyNumberFormat="1" applyFont="1" applyBorder="1" applyAlignment="1">
      <alignment horizontal="center" vertical="center"/>
    </xf>
    <xf numFmtId="1" fontId="4" fillId="0" borderId="608" xfId="0" applyNumberFormat="1" applyFont="1" applyBorder="1" applyAlignment="1">
      <alignment horizontal="center" vertical="center"/>
    </xf>
    <xf numFmtId="1" fontId="4" fillId="0" borderId="607" xfId="0" applyNumberFormat="1" applyFont="1" applyBorder="1" applyAlignment="1">
      <alignment horizontal="center" vertical="center" wrapText="1"/>
    </xf>
    <xf numFmtId="1" fontId="4" fillId="0" borderId="609" xfId="0" applyNumberFormat="1" applyFont="1" applyBorder="1" applyAlignment="1">
      <alignment horizontal="center" vertical="center" wrapText="1"/>
    </xf>
    <xf numFmtId="1" fontId="4" fillId="0" borderId="610" xfId="0" applyNumberFormat="1" applyFont="1" applyBorder="1" applyAlignment="1">
      <alignment horizontal="left" vertical="center" wrapText="1"/>
    </xf>
    <xf numFmtId="1" fontId="4" fillId="0" borderId="611" xfId="0" applyNumberFormat="1" applyFont="1" applyBorder="1" applyAlignment="1">
      <alignment horizontal="right" wrapText="1"/>
    </xf>
    <xf numFmtId="1" fontId="4" fillId="0" borderId="612" xfId="0" applyNumberFormat="1" applyFont="1" applyBorder="1" applyAlignment="1">
      <alignment horizontal="right"/>
    </xf>
    <xf numFmtId="1" fontId="4" fillId="6" borderId="611" xfId="0" applyNumberFormat="1" applyFont="1" applyFill="1" applyBorder="1" applyAlignment="1" applyProtection="1">
      <alignment horizontal="right"/>
      <protection locked="0"/>
    </xf>
    <xf numFmtId="1" fontId="4" fillId="6" borderId="612" xfId="0" applyNumberFormat="1" applyFont="1" applyFill="1" applyBorder="1" applyAlignment="1" applyProtection="1">
      <alignment horizontal="right"/>
      <protection locked="0"/>
    </xf>
    <xf numFmtId="1" fontId="4" fillId="6" borderId="613" xfId="0" applyNumberFormat="1" applyFont="1" applyFill="1" applyBorder="1" applyAlignment="1" applyProtection="1">
      <alignment horizontal="right"/>
      <protection locked="0"/>
    </xf>
    <xf numFmtId="1" fontId="4" fillId="6" borderId="614" xfId="0" applyNumberFormat="1" applyFont="1" applyFill="1" applyBorder="1" applyAlignment="1" applyProtection="1">
      <alignment horizontal="right"/>
      <protection locked="0"/>
    </xf>
    <xf numFmtId="1" fontId="4" fillId="0" borderId="610" xfId="0" applyNumberFormat="1" applyFont="1" applyBorder="1" applyAlignment="1">
      <alignment horizontal="right" vertical="center" wrapText="1"/>
    </xf>
    <xf numFmtId="1" fontId="4" fillId="6" borderId="610" xfId="0" applyNumberFormat="1" applyFont="1" applyFill="1" applyBorder="1" applyAlignment="1" applyProtection="1">
      <alignment horizontal="right"/>
      <protection locked="0"/>
    </xf>
    <xf numFmtId="1" fontId="4" fillId="6" borderId="615" xfId="0" applyNumberFormat="1" applyFont="1" applyFill="1" applyBorder="1" applyAlignment="1" applyProtection="1">
      <alignment horizontal="right"/>
      <protection locked="0"/>
    </xf>
    <xf numFmtId="1" fontId="4" fillId="8" borderId="606" xfId="0" applyNumberFormat="1" applyFont="1" applyFill="1" applyBorder="1" applyAlignment="1">
      <alignment horizontal="right"/>
    </xf>
    <xf numFmtId="1" fontId="4" fillId="0" borderId="606" xfId="0" applyNumberFormat="1" applyFont="1" applyBorder="1" applyAlignment="1">
      <alignment horizontal="center" vertical="center"/>
    </xf>
    <xf numFmtId="1" fontId="4" fillId="0" borderId="607" xfId="0" applyNumberFormat="1" applyFont="1" applyBorder="1" applyAlignment="1">
      <alignment horizontal="right"/>
    </xf>
    <xf numFmtId="1" fontId="4" fillId="0" borderId="608" xfId="0" applyNumberFormat="1" applyFont="1" applyBorder="1" applyAlignment="1">
      <alignment horizontal="right"/>
    </xf>
    <xf numFmtId="1" fontId="4" fillId="6" borderId="607" xfId="0" applyNumberFormat="1" applyFont="1" applyFill="1" applyBorder="1" applyAlignment="1" applyProtection="1">
      <alignment horizontal="right"/>
      <protection locked="0"/>
    </xf>
    <xf numFmtId="1" fontId="4" fillId="6" borderId="609" xfId="0" applyNumberFormat="1" applyFont="1" applyFill="1" applyBorder="1" applyAlignment="1" applyProtection="1">
      <alignment horizontal="right"/>
      <protection locked="0"/>
    </xf>
    <xf numFmtId="1" fontId="4" fillId="0" borderId="616" xfId="0" applyNumberFormat="1" applyFont="1" applyBorder="1" applyAlignment="1">
      <alignment horizontal="center" vertical="center" wrapText="1"/>
    </xf>
    <xf numFmtId="1" fontId="4" fillId="2" borderId="607" xfId="0" applyNumberFormat="1" applyFont="1" applyFill="1" applyBorder="1"/>
    <xf numFmtId="1" fontId="4" fillId="2" borderId="609" xfId="0" applyNumberFormat="1" applyFont="1" applyFill="1" applyBorder="1"/>
    <xf numFmtId="1" fontId="4" fillId="2" borderId="617" xfId="0" applyNumberFormat="1" applyFont="1" applyFill="1" applyBorder="1"/>
    <xf numFmtId="1" fontId="4" fillId="0" borderId="610" xfId="0" applyNumberFormat="1" applyFont="1" applyBorder="1" applyAlignment="1">
      <alignment horizontal="right"/>
    </xf>
    <xf numFmtId="1" fontId="4" fillId="0" borderId="5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/>
    </xf>
    <xf numFmtId="1" fontId="4" fillId="2" borderId="101" xfId="0" applyNumberFormat="1" applyFont="1" applyFill="1" applyBorder="1" applyAlignment="1">
      <alignment horizontal="center" vertical="center"/>
    </xf>
    <xf numFmtId="1" fontId="4" fillId="0" borderId="111" xfId="0" applyNumberFormat="1" applyFont="1" applyBorder="1" applyAlignment="1">
      <alignment horizontal="center" vertical="center" wrapText="1"/>
    </xf>
    <xf numFmtId="1" fontId="4" fillId="0" borderId="135" xfId="0" applyNumberFormat="1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129" xfId="0" applyNumberFormat="1" applyFont="1" applyBorder="1" applyAlignment="1">
      <alignment horizontal="center" vertical="center" wrapText="1"/>
    </xf>
    <xf numFmtId="1" fontId="4" fillId="0" borderId="131" xfId="0" applyNumberFormat="1" applyFont="1" applyBorder="1" applyAlignment="1">
      <alignment horizontal="center" vertical="center" wrapText="1"/>
    </xf>
    <xf numFmtId="1" fontId="4" fillId="0" borderId="101" xfId="0" applyNumberFormat="1" applyFont="1" applyBorder="1" applyAlignment="1">
      <alignment horizontal="center" vertical="center" wrapText="1"/>
    </xf>
    <xf numFmtId="1" fontId="4" fillId="0" borderId="128" xfId="0" applyNumberFormat="1" applyFont="1" applyBorder="1" applyAlignment="1">
      <alignment horizontal="center" vertical="center" wrapText="1"/>
    </xf>
    <xf numFmtId="1" fontId="4" fillId="0" borderId="128" xfId="0" quotePrefix="1" applyNumberFormat="1" applyFont="1" applyBorder="1" applyAlignment="1">
      <alignment horizontal="center" vertical="center" wrapText="1"/>
    </xf>
    <xf numFmtId="1" fontId="4" fillId="0" borderId="128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46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wrapText="1"/>
    </xf>
    <xf numFmtId="1" fontId="4" fillId="0" borderId="7" xfId="0" applyNumberFormat="1" applyFont="1" applyBorder="1" applyAlignment="1">
      <alignment horizontal="center" wrapText="1"/>
    </xf>
    <xf numFmtId="1" fontId="4" fillId="0" borderId="8" xfId="0" applyNumberFormat="1" applyFont="1" applyBorder="1" applyAlignment="1">
      <alignment horizontal="center" wrapText="1"/>
    </xf>
    <xf numFmtId="1" fontId="4" fillId="2" borderId="128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/>
    </xf>
    <xf numFmtId="1" fontId="4" fillId="2" borderId="8" xfId="0" applyNumberFormat="1" applyFont="1" applyFill="1" applyBorder="1" applyAlignment="1">
      <alignment horizontal="center"/>
    </xf>
    <xf numFmtId="1" fontId="4" fillId="2" borderId="51" xfId="0" applyNumberFormat="1" applyFont="1" applyFill="1" applyBorder="1" applyAlignment="1">
      <alignment horizontal="left" vertical="center" wrapText="1"/>
    </xf>
    <xf numFmtId="1" fontId="4" fillId="2" borderId="50" xfId="0" applyNumberFormat="1" applyFont="1" applyFill="1" applyBorder="1" applyAlignment="1">
      <alignment horizontal="left" vertical="center" wrapText="1"/>
    </xf>
    <xf numFmtId="1" fontId="4" fillId="2" borderId="46" xfId="0" applyNumberFormat="1" applyFont="1" applyFill="1" applyBorder="1" applyAlignment="1">
      <alignment horizontal="left" vertical="center" wrapText="1"/>
    </xf>
    <xf numFmtId="1" fontId="4" fillId="2" borderId="16" xfId="0" applyNumberFormat="1" applyFont="1" applyFill="1" applyBorder="1" applyAlignment="1">
      <alignment horizontal="left" vertical="center" wrapText="1"/>
    </xf>
    <xf numFmtId="1" fontId="4" fillId="2" borderId="55" xfId="0" applyNumberFormat="1" applyFont="1" applyFill="1" applyBorder="1" applyAlignment="1">
      <alignment horizontal="left" vertical="center" wrapText="1"/>
    </xf>
    <xf numFmtId="1" fontId="4" fillId="2" borderId="58" xfId="0" applyNumberFormat="1" applyFont="1" applyFill="1" applyBorder="1" applyAlignment="1">
      <alignment horizontal="left" vertical="center" wrapText="1"/>
    </xf>
    <xf numFmtId="1" fontId="4" fillId="2" borderId="49" xfId="0" applyNumberFormat="1" applyFont="1" applyFill="1" applyBorder="1" applyAlignment="1">
      <alignment horizontal="left" vertical="center" wrapText="1"/>
    </xf>
    <xf numFmtId="1" fontId="4" fillId="2" borderId="36" xfId="0" applyNumberFormat="1" applyFont="1" applyFill="1" applyBorder="1" applyAlignment="1">
      <alignment horizontal="left" vertical="center" wrapText="1"/>
    </xf>
    <xf numFmtId="1" fontId="4" fillId="0" borderId="64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 wrapText="1"/>
    </xf>
    <xf numFmtId="1" fontId="4" fillId="0" borderId="51" xfId="0" applyNumberFormat="1" applyFont="1" applyBorder="1" applyAlignment="1">
      <alignment horizontal="left" vertical="center"/>
    </xf>
    <xf numFmtId="1" fontId="4" fillId="0" borderId="50" xfId="0" applyNumberFormat="1" applyFont="1" applyBorder="1" applyAlignment="1">
      <alignment horizontal="left" vertical="center"/>
    </xf>
    <xf numFmtId="1" fontId="4" fillId="0" borderId="48" xfId="0" applyNumberFormat="1" applyFont="1" applyBorder="1" applyAlignment="1">
      <alignment horizontal="left" vertical="center" wrapText="1"/>
    </xf>
    <xf numFmtId="1" fontId="4" fillId="0" borderId="47" xfId="0" applyNumberFormat="1" applyFont="1" applyBorder="1" applyAlignment="1">
      <alignment horizontal="left" vertical="center" wrapText="1"/>
    </xf>
    <xf numFmtId="1" fontId="4" fillId="0" borderId="49" xfId="0" applyNumberFormat="1" applyFont="1" applyBorder="1" applyAlignment="1">
      <alignment horizontal="left" vertical="center"/>
    </xf>
    <xf numFmtId="1" fontId="4" fillId="0" borderId="36" xfId="0" applyNumberFormat="1" applyFont="1" applyBorder="1" applyAlignment="1">
      <alignment horizontal="left" vertical="center"/>
    </xf>
    <xf numFmtId="1" fontId="4" fillId="2" borderId="64" xfId="0" applyNumberFormat="1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 applyProtection="1">
      <alignment horizontal="center" vertical="center"/>
      <protection locked="0"/>
    </xf>
    <xf numFmtId="1" fontId="4" fillId="2" borderId="4" xfId="0" applyNumberFormat="1" applyFont="1" applyFill="1" applyBorder="1" applyAlignment="1" applyProtection="1">
      <alignment horizontal="center" vertical="center"/>
      <protection locked="0"/>
    </xf>
    <xf numFmtId="1" fontId="4" fillId="2" borderId="5" xfId="0" applyNumberFormat="1" applyFont="1" applyFill="1" applyBorder="1" applyAlignment="1" applyProtection="1">
      <alignment horizontal="center" vertical="center"/>
      <protection locked="0"/>
    </xf>
    <xf numFmtId="1" fontId="4" fillId="2" borderId="10" xfId="0" applyNumberFormat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1" fontId="4" fillId="2" borderId="11" xfId="0" applyNumberFormat="1" applyFont="1" applyFill="1" applyBorder="1" applyAlignment="1" applyProtection="1">
      <alignment horizontal="center" vertical="center"/>
      <protection locked="0"/>
    </xf>
    <xf numFmtId="1" fontId="4" fillId="0" borderId="101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 wrapText="1"/>
    </xf>
    <xf numFmtId="1" fontId="4" fillId="0" borderId="89" xfId="0" applyNumberFormat="1" applyFont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center"/>
    </xf>
    <xf numFmtId="1" fontId="4" fillId="0" borderId="64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38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51" xfId="0" applyNumberFormat="1" applyFont="1" applyBorder="1" applyAlignment="1">
      <alignment horizontal="left"/>
    </xf>
    <xf numFmtId="1" fontId="4" fillId="0" borderId="50" xfId="0" applyNumberFormat="1" applyFont="1" applyBorder="1" applyAlignment="1">
      <alignment horizontal="left"/>
    </xf>
    <xf numFmtId="1" fontId="4" fillId="0" borderId="6" xfId="0" applyNumberFormat="1" applyFont="1" applyBorder="1" applyAlignment="1">
      <alignment horizontal="left" vertical="center" wrapText="1"/>
    </xf>
    <xf numFmtId="1" fontId="4" fillId="0" borderId="7" xfId="0" applyNumberFormat="1" applyFont="1" applyBorder="1" applyAlignment="1">
      <alignment horizontal="left" vertical="center" wrapText="1"/>
    </xf>
    <xf numFmtId="1" fontId="4" fillId="0" borderId="8" xfId="0" applyNumberFormat="1" applyFont="1" applyBorder="1" applyAlignment="1">
      <alignment horizontal="left" vertical="center" wrapText="1"/>
    </xf>
    <xf numFmtId="1" fontId="4" fillId="0" borderId="100" xfId="0" applyNumberFormat="1" applyFont="1" applyBorder="1" applyAlignment="1">
      <alignment horizontal="center" vertical="center"/>
    </xf>
    <xf numFmtId="1" fontId="4" fillId="2" borderId="101" xfId="0" applyNumberFormat="1" applyFont="1" applyFill="1" applyBorder="1" applyAlignment="1">
      <alignment horizontal="center"/>
    </xf>
    <xf numFmtId="1" fontId="4" fillId="0" borderId="51" xfId="0" applyNumberFormat="1" applyFont="1" applyBorder="1" applyAlignment="1">
      <alignment horizontal="left" vertical="center" wrapText="1"/>
    </xf>
    <xf numFmtId="1" fontId="4" fillId="0" borderId="50" xfId="0" applyNumberFormat="1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left" vertical="center"/>
    </xf>
    <xf numFmtId="1" fontId="4" fillId="0" borderId="11" xfId="0" applyNumberFormat="1" applyFont="1" applyBorder="1" applyAlignment="1">
      <alignment horizontal="left" vertical="center"/>
    </xf>
    <xf numFmtId="1" fontId="4" fillId="0" borderId="99" xfId="0" applyNumberFormat="1" applyFont="1" applyBorder="1" applyAlignment="1">
      <alignment horizontal="center" vertical="center" wrapText="1"/>
    </xf>
    <xf numFmtId="1" fontId="4" fillId="0" borderId="102" xfId="0" applyNumberFormat="1" applyFont="1" applyBorder="1" applyAlignment="1">
      <alignment horizontal="center" vertical="center" wrapText="1"/>
    </xf>
    <xf numFmtId="1" fontId="4" fillId="0" borderId="49" xfId="0" applyNumberFormat="1" applyFont="1" applyBorder="1" applyAlignment="1">
      <alignment horizontal="left" vertical="center" wrapText="1"/>
    </xf>
    <xf numFmtId="1" fontId="4" fillId="0" borderId="36" xfId="0" applyNumberFormat="1" applyFont="1" applyBorder="1" applyAlignment="1">
      <alignment horizontal="left" vertical="center" wrapText="1"/>
    </xf>
    <xf numFmtId="1" fontId="4" fillId="0" borderId="6" xfId="0" quotePrefix="1" applyNumberFormat="1" applyFont="1" applyBorder="1" applyAlignment="1">
      <alignment horizontal="center" vertical="center" wrapText="1"/>
    </xf>
    <xf numFmtId="1" fontId="4" fillId="0" borderId="46" xfId="0" applyNumberFormat="1" applyFont="1" applyBorder="1" applyAlignment="1">
      <alignment horizontal="center" vertical="center" wrapText="1"/>
    </xf>
    <xf numFmtId="1" fontId="4" fillId="0" borderId="68" xfId="0" applyNumberFormat="1" applyFont="1" applyBorder="1" applyAlignment="1">
      <alignment horizontal="center" wrapText="1"/>
    </xf>
    <xf numFmtId="1" fontId="4" fillId="0" borderId="79" xfId="0" applyNumberFormat="1" applyFont="1" applyBorder="1" applyAlignment="1">
      <alignment horizontal="left" vertical="center"/>
    </xf>
    <xf numFmtId="1" fontId="4" fillId="0" borderId="80" xfId="0" applyNumberFormat="1" applyFont="1" applyBorder="1" applyAlignment="1">
      <alignment horizontal="left" vertical="center"/>
    </xf>
    <xf numFmtId="1" fontId="4" fillId="0" borderId="48" xfId="0" applyNumberFormat="1" applyFont="1" applyBorder="1" applyAlignment="1">
      <alignment horizontal="left" vertical="center"/>
    </xf>
    <xf numFmtId="1" fontId="4" fillId="0" borderId="47" xfId="0" applyNumberFormat="1" applyFont="1" applyBorder="1" applyAlignment="1">
      <alignment horizontal="left" vertical="center"/>
    </xf>
    <xf numFmtId="1" fontId="4" fillId="0" borderId="0" xfId="0" applyNumberFormat="1" applyFont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1" xfId="0" applyNumberFormat="1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2" borderId="11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center"/>
    </xf>
    <xf numFmtId="1" fontId="4" fillId="0" borderId="265" xfId="0" applyNumberFormat="1" applyFont="1" applyBorder="1" applyAlignment="1">
      <alignment horizontal="center" vertical="center" wrapText="1"/>
    </xf>
    <xf numFmtId="1" fontId="4" fillId="0" borderId="267" xfId="0" applyNumberFormat="1" applyFont="1" applyBorder="1" applyAlignment="1">
      <alignment horizontal="center" vertical="center" wrapText="1"/>
    </xf>
    <xf numFmtId="1" fontId="4" fillId="0" borderId="264" xfId="0" applyNumberFormat="1" applyFont="1" applyBorder="1" applyAlignment="1">
      <alignment horizontal="center" vertical="center" wrapText="1"/>
    </xf>
    <xf numFmtId="1" fontId="4" fillId="0" borderId="264" xfId="0" quotePrefix="1" applyNumberFormat="1" applyFont="1" applyBorder="1" applyAlignment="1">
      <alignment horizontal="center" vertical="center" wrapText="1"/>
    </xf>
    <xf numFmtId="1" fontId="4" fillId="0" borderId="264" xfId="0" applyNumberFormat="1" applyFont="1" applyBorder="1" applyAlignment="1">
      <alignment horizontal="center" vertical="center"/>
    </xf>
    <xf numFmtId="1" fontId="4" fillId="2" borderId="264" xfId="0" applyNumberFormat="1" applyFont="1" applyFill="1" applyBorder="1" applyAlignment="1">
      <alignment horizontal="center" vertical="center"/>
    </xf>
    <xf numFmtId="1" fontId="4" fillId="2" borderId="174" xfId="0" applyNumberFormat="1" applyFont="1" applyFill="1" applyBorder="1" applyAlignment="1">
      <alignment horizontal="left" vertical="center" wrapText="1"/>
    </xf>
    <xf numFmtId="1" fontId="4" fillId="2" borderId="176" xfId="0" applyNumberFormat="1" applyFont="1" applyFill="1" applyBorder="1" applyAlignment="1">
      <alignment horizontal="left" vertical="center" wrapText="1"/>
    </xf>
    <xf numFmtId="1" fontId="4" fillId="0" borderId="153" xfId="0" applyNumberFormat="1" applyFont="1" applyBorder="1" applyAlignment="1">
      <alignment horizontal="center" vertical="center"/>
    </xf>
    <xf numFmtId="1" fontId="4" fillId="0" borderId="174" xfId="0" applyNumberFormat="1" applyFont="1" applyBorder="1" applyAlignment="1">
      <alignment horizontal="left" vertical="center"/>
    </xf>
    <xf numFmtId="1" fontId="4" fillId="0" borderId="176" xfId="0" applyNumberFormat="1" applyFont="1" applyBorder="1" applyAlignment="1">
      <alignment horizontal="left" vertical="center"/>
    </xf>
    <xf numFmtId="1" fontId="4" fillId="2" borderId="153" xfId="0" applyNumberFormat="1" applyFont="1" applyFill="1" applyBorder="1" applyAlignment="1">
      <alignment horizontal="center" vertical="center" wrapText="1"/>
    </xf>
    <xf numFmtId="1" fontId="4" fillId="0" borderId="153" xfId="0" applyNumberFormat="1" applyFont="1" applyBorder="1" applyAlignment="1">
      <alignment horizontal="center" vertical="center" wrapText="1"/>
    </xf>
    <xf numFmtId="1" fontId="4" fillId="0" borderId="171" xfId="0" applyNumberFormat="1" applyFont="1" applyBorder="1" applyAlignment="1">
      <alignment horizontal="center" vertical="center" wrapText="1"/>
    </xf>
    <xf numFmtId="1" fontId="4" fillId="0" borderId="174" xfId="0" applyNumberFormat="1" applyFont="1" applyBorder="1" applyAlignment="1">
      <alignment horizontal="left"/>
    </xf>
    <xf numFmtId="1" fontId="4" fillId="0" borderId="176" xfId="0" applyNumberFormat="1" applyFont="1" applyBorder="1" applyAlignment="1">
      <alignment horizontal="left"/>
    </xf>
    <xf numFmtId="1" fontId="4" fillId="0" borderId="252" xfId="0" applyNumberFormat="1" applyFont="1" applyBorder="1" applyAlignment="1">
      <alignment horizontal="center" vertical="center"/>
    </xf>
    <xf numFmtId="1" fontId="4" fillId="0" borderId="174" xfId="0" applyNumberFormat="1" applyFont="1" applyBorder="1" applyAlignment="1">
      <alignment horizontal="left" vertical="center" wrapText="1"/>
    </xf>
    <xf numFmtId="1" fontId="4" fillId="0" borderId="176" xfId="0" applyNumberFormat="1" applyFont="1" applyBorder="1" applyAlignment="1">
      <alignment horizontal="left" vertical="center" wrapText="1"/>
    </xf>
    <xf numFmtId="1" fontId="4" fillId="0" borderId="298" xfId="0" applyNumberFormat="1" applyFont="1" applyBorder="1" applyAlignment="1">
      <alignment horizontal="center" vertical="center" wrapText="1"/>
    </xf>
    <xf numFmtId="1" fontId="4" fillId="0" borderId="300" xfId="0" applyNumberFormat="1" applyFont="1" applyBorder="1" applyAlignment="1">
      <alignment horizontal="center" vertical="center" wrapText="1"/>
    </xf>
    <xf numFmtId="1" fontId="4" fillId="0" borderId="297" xfId="0" applyNumberFormat="1" applyFont="1" applyBorder="1" applyAlignment="1">
      <alignment horizontal="center" vertical="center" wrapText="1"/>
    </xf>
    <xf numFmtId="1" fontId="4" fillId="0" borderId="297" xfId="0" quotePrefix="1" applyNumberFormat="1" applyFont="1" applyBorder="1" applyAlignment="1">
      <alignment horizontal="center" vertical="center" wrapText="1"/>
    </xf>
    <xf numFmtId="1" fontId="4" fillId="0" borderId="297" xfId="0" applyNumberFormat="1" applyFont="1" applyBorder="1" applyAlignment="1">
      <alignment horizontal="center" vertical="center"/>
    </xf>
    <xf numFmtId="1" fontId="4" fillId="2" borderId="297" xfId="0" applyNumberFormat="1" applyFont="1" applyFill="1" applyBorder="1" applyAlignment="1">
      <alignment horizontal="center" vertical="center"/>
    </xf>
    <xf numFmtId="1" fontId="4" fillId="2" borderId="270" xfId="0" applyNumberFormat="1" applyFont="1" applyFill="1" applyBorder="1" applyAlignment="1">
      <alignment horizontal="left" vertical="center" wrapText="1"/>
    </xf>
    <xf numFmtId="1" fontId="4" fillId="2" borderId="271" xfId="0" applyNumberFormat="1" applyFont="1" applyFill="1" applyBorder="1" applyAlignment="1">
      <alignment horizontal="left" vertical="center" wrapText="1"/>
    </xf>
    <xf numFmtId="1" fontId="4" fillId="0" borderId="270" xfId="0" applyNumberFormat="1" applyFont="1" applyBorder="1" applyAlignment="1">
      <alignment horizontal="left" vertical="center"/>
    </xf>
    <xf numFmtId="1" fontId="4" fillId="0" borderId="271" xfId="0" applyNumberFormat="1" applyFont="1" applyBorder="1" applyAlignment="1">
      <alignment horizontal="left" vertical="center"/>
    </xf>
    <xf numFmtId="1" fontId="4" fillId="0" borderId="268" xfId="0" applyNumberFormat="1" applyFont="1" applyBorder="1" applyAlignment="1">
      <alignment horizontal="center" vertical="center" wrapText="1"/>
    </xf>
    <xf numFmtId="1" fontId="4" fillId="0" borderId="270" xfId="0" applyNumberFormat="1" applyFont="1" applyBorder="1" applyAlignment="1">
      <alignment horizontal="left"/>
    </xf>
    <xf numFmtId="1" fontId="4" fillId="0" borderId="271" xfId="0" applyNumberFormat="1" applyFont="1" applyBorder="1" applyAlignment="1">
      <alignment horizontal="left"/>
    </xf>
    <xf numFmtId="1" fontId="4" fillId="0" borderId="164" xfId="0" applyNumberFormat="1" applyFont="1" applyBorder="1" applyAlignment="1">
      <alignment horizontal="center" vertical="center"/>
    </xf>
    <xf numFmtId="1" fontId="4" fillId="0" borderId="270" xfId="0" applyNumberFormat="1" applyFont="1" applyBorder="1" applyAlignment="1">
      <alignment horizontal="left" vertical="center" wrapText="1"/>
    </xf>
    <xf numFmtId="1" fontId="4" fillId="0" borderId="271" xfId="0" applyNumberFormat="1" applyFont="1" applyBorder="1" applyAlignment="1">
      <alignment horizontal="left" vertical="center" wrapText="1"/>
    </xf>
    <xf numFmtId="1" fontId="4" fillId="0" borderId="326" xfId="0" applyNumberFormat="1" applyFont="1" applyBorder="1" applyAlignment="1">
      <alignment horizontal="center" vertical="center" wrapText="1"/>
    </xf>
    <xf numFmtId="1" fontId="4" fillId="0" borderId="328" xfId="0" applyNumberFormat="1" applyFont="1" applyBorder="1" applyAlignment="1">
      <alignment horizontal="center" vertical="center" wrapText="1"/>
    </xf>
    <xf numFmtId="1" fontId="4" fillId="0" borderId="325" xfId="0" applyNumberFormat="1" applyFont="1" applyBorder="1" applyAlignment="1">
      <alignment horizontal="center" vertical="center" wrapText="1"/>
    </xf>
    <xf numFmtId="1" fontId="4" fillId="0" borderId="325" xfId="0" quotePrefix="1" applyNumberFormat="1" applyFont="1" applyBorder="1" applyAlignment="1">
      <alignment horizontal="center" vertical="center" wrapText="1"/>
    </xf>
    <xf numFmtId="1" fontId="4" fillId="0" borderId="325" xfId="0" applyNumberFormat="1" applyFont="1" applyBorder="1" applyAlignment="1">
      <alignment horizontal="center" vertical="center"/>
    </xf>
    <xf numFmtId="1" fontId="4" fillId="2" borderId="325" xfId="0" applyNumberFormat="1" applyFont="1" applyFill="1" applyBorder="1" applyAlignment="1">
      <alignment horizontal="center" vertical="center"/>
    </xf>
    <xf numFmtId="1" fontId="4" fillId="2" borderId="304" xfId="0" applyNumberFormat="1" applyFont="1" applyFill="1" applyBorder="1" applyAlignment="1">
      <alignment horizontal="left" vertical="center" wrapText="1"/>
    </xf>
    <xf numFmtId="1" fontId="4" fillId="2" borderId="306" xfId="0" applyNumberFormat="1" applyFont="1" applyFill="1" applyBorder="1" applyAlignment="1">
      <alignment horizontal="left" vertical="center" wrapText="1"/>
    </xf>
    <xf numFmtId="1" fontId="4" fillId="0" borderId="304" xfId="0" applyNumberFormat="1" applyFont="1" applyBorder="1" applyAlignment="1">
      <alignment horizontal="left" vertical="center"/>
    </xf>
    <xf numFmtId="1" fontId="4" fillId="0" borderId="306" xfId="0" applyNumberFormat="1" applyFont="1" applyBorder="1" applyAlignment="1">
      <alignment horizontal="left" vertical="center"/>
    </xf>
    <xf numFmtId="1" fontId="4" fillId="0" borderId="301" xfId="0" applyNumberFormat="1" applyFont="1" applyBorder="1" applyAlignment="1">
      <alignment horizontal="center" vertical="center" wrapText="1"/>
    </xf>
    <xf numFmtId="1" fontId="4" fillId="0" borderId="304" xfId="0" applyNumberFormat="1" applyFont="1" applyBorder="1" applyAlignment="1">
      <alignment horizontal="left"/>
    </xf>
    <xf numFmtId="1" fontId="4" fillId="0" borderId="306" xfId="0" applyNumberFormat="1" applyFont="1" applyBorder="1" applyAlignment="1">
      <alignment horizontal="left"/>
    </xf>
    <xf numFmtId="1" fontId="4" fillId="0" borderId="146" xfId="0" applyNumberFormat="1" applyFont="1" applyBorder="1" applyAlignment="1">
      <alignment horizontal="center" vertical="center"/>
    </xf>
    <xf numFmtId="1" fontId="4" fillId="0" borderId="304" xfId="0" applyNumberFormat="1" applyFont="1" applyBorder="1" applyAlignment="1">
      <alignment horizontal="left" vertical="center" wrapText="1"/>
    </xf>
    <xf numFmtId="1" fontId="4" fillId="0" borderId="306" xfId="0" applyNumberFormat="1" applyFont="1" applyBorder="1" applyAlignment="1">
      <alignment horizontal="left" vertical="center" wrapText="1"/>
    </xf>
    <xf numFmtId="1" fontId="4" fillId="0" borderId="372" xfId="0" applyNumberFormat="1" applyFont="1" applyBorder="1" applyAlignment="1">
      <alignment horizontal="center" vertical="center" wrapText="1"/>
    </xf>
    <xf numFmtId="1" fontId="4" fillId="0" borderId="374" xfId="0" applyNumberFormat="1" applyFont="1" applyBorder="1" applyAlignment="1">
      <alignment horizontal="center" vertical="center" wrapText="1"/>
    </xf>
    <xf numFmtId="1" fontId="4" fillId="0" borderId="371" xfId="0" applyNumberFormat="1" applyFont="1" applyBorder="1" applyAlignment="1">
      <alignment horizontal="center" vertical="center" wrapText="1"/>
    </xf>
    <xf numFmtId="1" fontId="4" fillId="0" borderId="371" xfId="0" quotePrefix="1" applyNumberFormat="1" applyFont="1" applyBorder="1" applyAlignment="1">
      <alignment horizontal="center" vertical="center" wrapText="1"/>
    </xf>
    <xf numFmtId="1" fontId="4" fillId="0" borderId="371" xfId="0" applyNumberFormat="1" applyFont="1" applyBorder="1" applyAlignment="1">
      <alignment horizontal="center" vertical="center"/>
    </xf>
    <xf numFmtId="1" fontId="4" fillId="2" borderId="371" xfId="0" applyNumberFormat="1" applyFont="1" applyFill="1" applyBorder="1" applyAlignment="1">
      <alignment horizontal="center" vertical="center"/>
    </xf>
    <xf numFmtId="1" fontId="4" fillId="2" borderId="344" xfId="0" applyNumberFormat="1" applyFont="1" applyFill="1" applyBorder="1" applyAlignment="1">
      <alignment horizontal="left" vertical="center" wrapText="1"/>
    </xf>
    <xf numFmtId="1" fontId="4" fillId="2" borderId="346" xfId="0" applyNumberFormat="1" applyFont="1" applyFill="1" applyBorder="1" applyAlignment="1">
      <alignment horizontal="left" vertical="center" wrapText="1"/>
    </xf>
    <xf numFmtId="1" fontId="4" fillId="0" borderId="337" xfId="0" applyNumberFormat="1" applyFont="1" applyBorder="1" applyAlignment="1">
      <alignment horizontal="center" vertical="center"/>
    </xf>
    <xf numFmtId="1" fontId="4" fillId="0" borderId="344" xfId="0" applyNumberFormat="1" applyFont="1" applyBorder="1" applyAlignment="1">
      <alignment horizontal="left" vertical="center"/>
    </xf>
    <xf numFmtId="1" fontId="4" fillId="0" borderId="346" xfId="0" applyNumberFormat="1" applyFont="1" applyBorder="1" applyAlignment="1">
      <alignment horizontal="left" vertical="center"/>
    </xf>
    <xf numFmtId="1" fontId="4" fillId="2" borderId="337" xfId="0" applyNumberFormat="1" applyFont="1" applyFill="1" applyBorder="1" applyAlignment="1">
      <alignment horizontal="center" vertical="center" wrapText="1"/>
    </xf>
    <xf numFmtId="1" fontId="4" fillId="0" borderId="337" xfId="0" applyNumberFormat="1" applyFont="1" applyBorder="1" applyAlignment="1">
      <alignment horizontal="center" vertical="center" wrapText="1"/>
    </xf>
    <xf numFmtId="1" fontId="4" fillId="0" borderId="341" xfId="0" applyNumberFormat="1" applyFont="1" applyBorder="1" applyAlignment="1">
      <alignment horizontal="center" vertical="center" wrapText="1"/>
    </xf>
    <xf numFmtId="1" fontId="4" fillId="0" borderId="344" xfId="0" applyNumberFormat="1" applyFont="1" applyBorder="1" applyAlignment="1">
      <alignment horizontal="left"/>
    </xf>
    <xf numFmtId="1" fontId="4" fillId="0" borderId="346" xfId="0" applyNumberFormat="1" applyFont="1" applyBorder="1" applyAlignment="1">
      <alignment horizontal="left"/>
    </xf>
    <xf numFmtId="1" fontId="4" fillId="0" borderId="351" xfId="0" applyNumberFormat="1" applyFont="1" applyBorder="1" applyAlignment="1">
      <alignment horizontal="center" vertical="center"/>
    </xf>
    <xf numFmtId="1" fontId="4" fillId="0" borderId="344" xfId="0" applyNumberFormat="1" applyFont="1" applyBorder="1" applyAlignment="1">
      <alignment horizontal="left" vertical="center" wrapText="1"/>
    </xf>
    <xf numFmtId="1" fontId="4" fillId="0" borderId="346" xfId="0" applyNumberFormat="1" applyFont="1" applyBorder="1" applyAlignment="1">
      <alignment horizontal="left" vertical="center" wrapText="1"/>
    </xf>
    <xf numFmtId="1" fontId="4" fillId="0" borderId="418" xfId="0" applyNumberFormat="1" applyFont="1" applyBorder="1" applyAlignment="1">
      <alignment horizontal="center" vertical="center" wrapText="1"/>
    </xf>
    <xf numFmtId="1" fontId="4" fillId="0" borderId="420" xfId="0" applyNumberFormat="1" applyFont="1" applyBorder="1" applyAlignment="1">
      <alignment horizontal="center" vertical="center" wrapText="1"/>
    </xf>
    <xf numFmtId="1" fontId="4" fillId="0" borderId="417" xfId="0" applyNumberFormat="1" applyFont="1" applyBorder="1" applyAlignment="1">
      <alignment horizontal="center" vertical="center" wrapText="1"/>
    </xf>
    <xf numFmtId="1" fontId="4" fillId="0" borderId="417" xfId="0" quotePrefix="1" applyNumberFormat="1" applyFont="1" applyBorder="1" applyAlignment="1">
      <alignment horizontal="center" vertical="center" wrapText="1"/>
    </xf>
    <xf numFmtId="1" fontId="4" fillId="0" borderId="417" xfId="0" applyNumberFormat="1" applyFont="1" applyBorder="1" applyAlignment="1">
      <alignment horizontal="center" vertical="center"/>
    </xf>
    <xf numFmtId="1" fontId="4" fillId="2" borderId="417" xfId="0" applyNumberFormat="1" applyFont="1" applyFill="1" applyBorder="1" applyAlignment="1">
      <alignment horizontal="center" vertical="center"/>
    </xf>
    <xf numFmtId="1" fontId="4" fillId="2" borderId="390" xfId="0" applyNumberFormat="1" applyFont="1" applyFill="1" applyBorder="1" applyAlignment="1">
      <alignment horizontal="left" vertical="center" wrapText="1"/>
    </xf>
    <xf numFmtId="1" fontId="4" fillId="2" borderId="392" xfId="0" applyNumberFormat="1" applyFont="1" applyFill="1" applyBorder="1" applyAlignment="1">
      <alignment horizontal="left" vertical="center" wrapText="1"/>
    </xf>
    <xf numFmtId="1" fontId="4" fillId="0" borderId="383" xfId="0" applyNumberFormat="1" applyFont="1" applyBorder="1" applyAlignment="1">
      <alignment horizontal="center" vertical="center"/>
    </xf>
    <xf numFmtId="1" fontId="4" fillId="0" borderId="390" xfId="0" applyNumberFormat="1" applyFont="1" applyBorder="1" applyAlignment="1">
      <alignment horizontal="left" vertical="center"/>
    </xf>
    <xf numFmtId="1" fontId="4" fillId="0" borderId="392" xfId="0" applyNumberFormat="1" applyFont="1" applyBorder="1" applyAlignment="1">
      <alignment horizontal="left" vertical="center"/>
    </xf>
    <xf numFmtId="1" fontId="4" fillId="2" borderId="383" xfId="0" applyNumberFormat="1" applyFont="1" applyFill="1" applyBorder="1" applyAlignment="1">
      <alignment horizontal="center" vertical="center" wrapText="1"/>
    </xf>
    <xf numFmtId="1" fontId="4" fillId="0" borderId="383" xfId="0" applyNumberFormat="1" applyFont="1" applyBorder="1" applyAlignment="1">
      <alignment horizontal="center" vertical="center" wrapText="1"/>
    </xf>
    <xf numFmtId="1" fontId="4" fillId="0" borderId="387" xfId="0" applyNumberFormat="1" applyFont="1" applyBorder="1" applyAlignment="1">
      <alignment horizontal="center" vertical="center" wrapText="1"/>
    </xf>
    <xf numFmtId="1" fontId="4" fillId="0" borderId="390" xfId="0" applyNumberFormat="1" applyFont="1" applyBorder="1" applyAlignment="1">
      <alignment horizontal="left"/>
    </xf>
    <xf numFmtId="1" fontId="4" fillId="0" borderId="392" xfId="0" applyNumberFormat="1" applyFont="1" applyBorder="1" applyAlignment="1">
      <alignment horizontal="left"/>
    </xf>
    <xf numFmtId="1" fontId="4" fillId="0" borderId="397" xfId="0" applyNumberFormat="1" applyFont="1" applyBorder="1" applyAlignment="1">
      <alignment horizontal="center" vertical="center"/>
    </xf>
    <xf numFmtId="1" fontId="4" fillId="0" borderId="390" xfId="0" applyNumberFormat="1" applyFont="1" applyBorder="1" applyAlignment="1">
      <alignment horizontal="left" vertical="center" wrapText="1"/>
    </xf>
    <xf numFmtId="1" fontId="4" fillId="0" borderId="392" xfId="0" applyNumberFormat="1" applyFont="1" applyBorder="1" applyAlignment="1">
      <alignment horizontal="left" vertical="center" wrapText="1"/>
    </xf>
    <xf numFmtId="1" fontId="4" fillId="0" borderId="464" xfId="0" applyNumberFormat="1" applyFont="1" applyBorder="1" applyAlignment="1">
      <alignment horizontal="center" vertical="center" wrapText="1"/>
    </xf>
    <xf numFmtId="1" fontId="4" fillId="0" borderId="466" xfId="0" applyNumberFormat="1" applyFont="1" applyBorder="1" applyAlignment="1">
      <alignment horizontal="center" vertical="center" wrapText="1"/>
    </xf>
    <xf numFmtId="1" fontId="4" fillId="0" borderId="463" xfId="0" applyNumberFormat="1" applyFont="1" applyBorder="1" applyAlignment="1">
      <alignment horizontal="center" vertical="center" wrapText="1"/>
    </xf>
    <xf numFmtId="1" fontId="4" fillId="0" borderId="463" xfId="0" quotePrefix="1" applyNumberFormat="1" applyFont="1" applyBorder="1" applyAlignment="1">
      <alignment horizontal="center" vertical="center" wrapText="1"/>
    </xf>
    <xf numFmtId="1" fontId="4" fillId="0" borderId="463" xfId="0" applyNumberFormat="1" applyFont="1" applyBorder="1" applyAlignment="1">
      <alignment horizontal="center" vertical="center"/>
    </xf>
    <xf numFmtId="1" fontId="4" fillId="2" borderId="463" xfId="0" applyNumberFormat="1" applyFont="1" applyFill="1" applyBorder="1" applyAlignment="1">
      <alignment horizontal="center" vertical="center"/>
    </xf>
    <xf numFmtId="1" fontId="4" fillId="2" borderId="436" xfId="0" applyNumberFormat="1" applyFont="1" applyFill="1" applyBorder="1" applyAlignment="1">
      <alignment horizontal="left" vertical="center" wrapText="1"/>
    </xf>
    <xf numFmtId="1" fontId="4" fillId="2" borderId="438" xfId="0" applyNumberFormat="1" applyFont="1" applyFill="1" applyBorder="1" applyAlignment="1">
      <alignment horizontal="left" vertical="center" wrapText="1"/>
    </xf>
    <xf numFmtId="1" fontId="4" fillId="0" borderId="429" xfId="0" applyNumberFormat="1" applyFont="1" applyBorder="1" applyAlignment="1">
      <alignment horizontal="center" vertical="center"/>
    </xf>
    <xf numFmtId="1" fontId="4" fillId="0" borderId="436" xfId="0" applyNumberFormat="1" applyFont="1" applyBorder="1" applyAlignment="1">
      <alignment horizontal="left" vertical="center"/>
    </xf>
    <xf numFmtId="1" fontId="4" fillId="0" borderId="438" xfId="0" applyNumberFormat="1" applyFont="1" applyBorder="1" applyAlignment="1">
      <alignment horizontal="left" vertical="center"/>
    </xf>
    <xf numFmtId="1" fontId="4" fillId="2" borderId="429" xfId="0" applyNumberFormat="1" applyFont="1" applyFill="1" applyBorder="1" applyAlignment="1">
      <alignment horizontal="center" vertical="center" wrapText="1"/>
    </xf>
    <xf numFmtId="1" fontId="4" fillId="0" borderId="429" xfId="0" applyNumberFormat="1" applyFont="1" applyBorder="1" applyAlignment="1">
      <alignment horizontal="center" vertical="center" wrapText="1"/>
    </xf>
    <xf numFmtId="1" fontId="4" fillId="0" borderId="433" xfId="0" applyNumberFormat="1" applyFont="1" applyBorder="1" applyAlignment="1">
      <alignment horizontal="center" vertical="center" wrapText="1"/>
    </xf>
    <xf numFmtId="1" fontId="4" fillId="0" borderId="436" xfId="0" applyNumberFormat="1" applyFont="1" applyBorder="1" applyAlignment="1">
      <alignment horizontal="left"/>
    </xf>
    <xf numFmtId="1" fontId="4" fillId="0" borderId="438" xfId="0" applyNumberFormat="1" applyFont="1" applyBorder="1" applyAlignment="1">
      <alignment horizontal="left"/>
    </xf>
    <xf numFmtId="1" fontId="4" fillId="0" borderId="443" xfId="0" applyNumberFormat="1" applyFont="1" applyBorder="1" applyAlignment="1">
      <alignment horizontal="center" vertical="center"/>
    </xf>
    <xf numFmtId="1" fontId="4" fillId="0" borderId="436" xfId="0" applyNumberFormat="1" applyFont="1" applyBorder="1" applyAlignment="1">
      <alignment horizontal="left" vertical="center" wrapText="1"/>
    </xf>
    <xf numFmtId="1" fontId="4" fillId="0" borderId="438" xfId="0" applyNumberFormat="1" applyFont="1" applyBorder="1" applyAlignment="1">
      <alignment horizontal="left" vertical="center" wrapText="1"/>
    </xf>
    <xf numFmtId="1" fontId="4" fillId="0" borderId="476" xfId="0" applyNumberFormat="1" applyFont="1" applyBorder="1" applyAlignment="1">
      <alignment horizontal="center" vertical="center" wrapText="1"/>
    </xf>
    <xf numFmtId="1" fontId="4" fillId="0" borderId="478" xfId="0" applyNumberFormat="1" applyFont="1" applyBorder="1" applyAlignment="1">
      <alignment horizontal="center" vertical="center" wrapText="1"/>
    </xf>
    <xf numFmtId="1" fontId="4" fillId="0" borderId="475" xfId="0" applyNumberFormat="1" applyFont="1" applyBorder="1" applyAlignment="1">
      <alignment horizontal="center" vertical="center" wrapText="1"/>
    </xf>
    <xf numFmtId="1" fontId="4" fillId="0" borderId="475" xfId="0" quotePrefix="1" applyNumberFormat="1" applyFont="1" applyBorder="1" applyAlignment="1">
      <alignment horizontal="center" vertical="center" wrapText="1"/>
    </xf>
    <xf numFmtId="1" fontId="4" fillId="0" borderId="475" xfId="0" applyNumberFormat="1" applyFont="1" applyBorder="1" applyAlignment="1">
      <alignment horizontal="center" vertical="center"/>
    </xf>
    <xf numFmtId="1" fontId="4" fillId="0" borderId="511" xfId="0" applyNumberFormat="1" applyFont="1" applyBorder="1" applyAlignment="1">
      <alignment horizontal="center" vertical="center" wrapText="1"/>
    </xf>
    <xf numFmtId="1" fontId="4" fillId="2" borderId="475" xfId="0" applyNumberFormat="1" applyFont="1" applyFill="1" applyBorder="1" applyAlignment="1">
      <alignment horizontal="center" vertical="center"/>
    </xf>
    <xf numFmtId="1" fontId="4" fillId="0" borderId="511" xfId="0" applyNumberFormat="1" applyFont="1" applyBorder="1" applyAlignment="1">
      <alignment horizontal="center" vertical="center"/>
    </xf>
    <xf numFmtId="1" fontId="4" fillId="2" borderId="482" xfId="0" applyNumberFormat="1" applyFont="1" applyFill="1" applyBorder="1" applyAlignment="1">
      <alignment horizontal="left" vertical="center" wrapText="1"/>
    </xf>
    <xf numFmtId="1" fontId="4" fillId="2" borderId="484" xfId="0" applyNumberFormat="1" applyFont="1" applyFill="1" applyBorder="1" applyAlignment="1">
      <alignment horizontal="left" vertical="center" wrapText="1"/>
    </xf>
    <xf numFmtId="1" fontId="4" fillId="0" borderId="482" xfId="0" applyNumberFormat="1" applyFont="1" applyBorder="1" applyAlignment="1">
      <alignment horizontal="left" vertical="center"/>
    </xf>
    <xf numFmtId="1" fontId="4" fillId="0" borderId="484" xfId="0" applyNumberFormat="1" applyFont="1" applyBorder="1" applyAlignment="1">
      <alignment horizontal="left" vertical="center"/>
    </xf>
    <xf numFmtId="1" fontId="4" fillId="2" borderId="475" xfId="0" applyNumberFormat="1" applyFont="1" applyFill="1" applyBorder="1" applyAlignment="1">
      <alignment horizontal="center" vertical="center" wrapText="1"/>
    </xf>
    <xf numFmtId="1" fontId="4" fillId="0" borderId="479" xfId="0" applyNumberFormat="1" applyFont="1" applyBorder="1" applyAlignment="1">
      <alignment horizontal="center" vertical="center" wrapText="1"/>
    </xf>
    <xf numFmtId="1" fontId="4" fillId="0" borderId="482" xfId="0" applyNumberFormat="1" applyFont="1" applyBorder="1" applyAlignment="1">
      <alignment horizontal="left"/>
    </xf>
    <xf numFmtId="1" fontId="4" fillId="0" borderId="484" xfId="0" applyNumberFormat="1" applyFont="1" applyBorder="1" applyAlignment="1">
      <alignment horizontal="left"/>
    </xf>
    <xf numFmtId="1" fontId="4" fillId="0" borderId="491" xfId="0" applyNumberFormat="1" applyFont="1" applyBorder="1" applyAlignment="1">
      <alignment horizontal="center" vertical="center"/>
    </xf>
    <xf numFmtId="1" fontId="4" fillId="0" borderId="482" xfId="0" applyNumberFormat="1" applyFont="1" applyBorder="1" applyAlignment="1">
      <alignment horizontal="left" vertical="center" wrapText="1"/>
    </xf>
    <xf numFmtId="1" fontId="4" fillId="0" borderId="484" xfId="0" applyNumberFormat="1" applyFont="1" applyBorder="1" applyAlignment="1">
      <alignment horizontal="left" vertical="center" wrapText="1"/>
    </xf>
    <xf numFmtId="1" fontId="4" fillId="0" borderId="193" xfId="0" applyNumberFormat="1" applyFont="1" applyBorder="1" applyAlignment="1">
      <alignment horizontal="center" vertical="center" wrapText="1"/>
    </xf>
    <xf numFmtId="1" fontId="4" fillId="0" borderId="195" xfId="0" applyNumberFormat="1" applyFont="1" applyBorder="1" applyAlignment="1">
      <alignment horizontal="center" vertical="center" wrapText="1"/>
    </xf>
    <xf numFmtId="1" fontId="4" fillId="0" borderId="192" xfId="0" applyNumberFormat="1" applyFont="1" applyBorder="1" applyAlignment="1">
      <alignment horizontal="center" vertical="center" wrapText="1"/>
    </xf>
    <xf numFmtId="1" fontId="4" fillId="0" borderId="192" xfId="0" quotePrefix="1" applyNumberFormat="1" applyFont="1" applyBorder="1" applyAlignment="1">
      <alignment horizontal="center" vertical="center" wrapText="1"/>
    </xf>
    <xf numFmtId="1" fontId="4" fillId="0" borderId="192" xfId="0" applyNumberFormat="1" applyFont="1" applyBorder="1" applyAlignment="1">
      <alignment horizontal="center" vertical="center"/>
    </xf>
    <xf numFmtId="1" fontId="4" fillId="2" borderId="192" xfId="0" applyNumberFormat="1" applyFont="1" applyFill="1" applyBorder="1" applyAlignment="1">
      <alignment horizontal="center" vertical="center"/>
    </xf>
    <xf numFmtId="1" fontId="4" fillId="0" borderId="148" xfId="0" applyNumberFormat="1" applyFont="1" applyBorder="1" applyAlignment="1">
      <alignment horizontal="center" vertical="center"/>
    </xf>
    <xf numFmtId="1" fontId="4" fillId="2" borderId="148" xfId="0" applyNumberFormat="1" applyFont="1" applyFill="1" applyBorder="1" applyAlignment="1">
      <alignment horizontal="center" vertical="center" wrapText="1"/>
    </xf>
    <xf numFmtId="1" fontId="4" fillId="0" borderId="148" xfId="0" applyNumberFormat="1" applyFont="1" applyBorder="1" applyAlignment="1">
      <alignment horizontal="center" vertical="center" wrapText="1"/>
    </xf>
    <xf numFmtId="1" fontId="4" fillId="0" borderId="150" xfId="0" applyNumberFormat="1" applyFont="1" applyBorder="1" applyAlignment="1">
      <alignment horizontal="center" vertical="center"/>
    </xf>
    <xf numFmtId="1" fontId="4" fillId="0" borderId="237" xfId="0" applyNumberFormat="1" applyFont="1" applyBorder="1" applyAlignment="1">
      <alignment horizontal="center" vertical="center" wrapText="1"/>
    </xf>
    <xf numFmtId="1" fontId="4" fillId="0" borderId="239" xfId="0" applyNumberFormat="1" applyFont="1" applyBorder="1" applyAlignment="1">
      <alignment horizontal="center" vertical="center" wrapText="1"/>
    </xf>
    <xf numFmtId="1" fontId="4" fillId="0" borderId="236" xfId="0" applyNumberFormat="1" applyFont="1" applyBorder="1" applyAlignment="1">
      <alignment horizontal="center" vertical="center" wrapText="1"/>
    </xf>
    <xf numFmtId="1" fontId="4" fillId="0" borderId="236" xfId="0" quotePrefix="1" applyNumberFormat="1" applyFont="1" applyBorder="1" applyAlignment="1">
      <alignment horizontal="center" vertical="center" wrapText="1"/>
    </xf>
    <xf numFmtId="1" fontId="4" fillId="0" borderId="236" xfId="0" applyNumberFormat="1" applyFont="1" applyBorder="1" applyAlignment="1">
      <alignment horizontal="center" vertical="center"/>
    </xf>
    <xf numFmtId="1" fontId="4" fillId="2" borderId="236" xfId="0" applyNumberFormat="1" applyFont="1" applyFill="1" applyBorder="1" applyAlignment="1">
      <alignment horizontal="center" vertical="center"/>
    </xf>
    <xf numFmtId="1" fontId="4" fillId="2" borderId="210" xfId="0" applyNumberFormat="1" applyFont="1" applyFill="1" applyBorder="1" applyAlignment="1">
      <alignment horizontal="left" vertical="center" wrapText="1"/>
    </xf>
    <xf numFmtId="1" fontId="4" fillId="2" borderId="212" xfId="0" applyNumberFormat="1" applyFont="1" applyFill="1" applyBorder="1" applyAlignment="1">
      <alignment horizontal="left" vertical="center" wrapText="1"/>
    </xf>
    <xf numFmtId="1" fontId="4" fillId="0" borderId="210" xfId="0" applyNumberFormat="1" applyFont="1" applyBorder="1" applyAlignment="1">
      <alignment horizontal="left" vertical="center"/>
    </xf>
    <xf numFmtId="1" fontId="4" fillId="0" borderId="212" xfId="0" applyNumberFormat="1" applyFont="1" applyBorder="1" applyAlignment="1">
      <alignment horizontal="left" vertical="center"/>
    </xf>
    <xf numFmtId="1" fontId="4" fillId="0" borderId="207" xfId="0" applyNumberFormat="1" applyFont="1" applyBorder="1" applyAlignment="1">
      <alignment horizontal="center" vertical="center" wrapText="1"/>
    </xf>
    <xf numFmtId="1" fontId="4" fillId="0" borderId="210" xfId="0" applyNumberFormat="1" applyFont="1" applyBorder="1" applyAlignment="1">
      <alignment horizontal="left"/>
    </xf>
    <xf numFmtId="1" fontId="4" fillId="0" borderId="212" xfId="0" applyNumberFormat="1" applyFont="1" applyBorder="1" applyAlignment="1">
      <alignment horizontal="left"/>
    </xf>
    <xf numFmtId="1" fontId="4" fillId="0" borderId="217" xfId="0" applyNumberFormat="1" applyFont="1" applyBorder="1" applyAlignment="1">
      <alignment horizontal="center" vertical="center"/>
    </xf>
    <xf numFmtId="1" fontId="4" fillId="0" borderId="210" xfId="0" applyNumberFormat="1" applyFont="1" applyBorder="1" applyAlignment="1">
      <alignment horizontal="left" vertical="center" wrapText="1"/>
    </xf>
    <xf numFmtId="1" fontId="4" fillId="0" borderId="212" xfId="0" applyNumberFormat="1" applyFont="1" applyBorder="1" applyAlignment="1">
      <alignment horizontal="left" vertical="center" wrapText="1"/>
    </xf>
    <xf numFmtId="1" fontId="4" fillId="0" borderId="547" xfId="0" applyNumberFormat="1" applyFont="1" applyBorder="1" applyAlignment="1">
      <alignment horizontal="center" vertical="center" wrapText="1"/>
    </xf>
    <xf numFmtId="1" fontId="4" fillId="0" borderId="549" xfId="0" applyNumberFormat="1" applyFont="1" applyBorder="1" applyAlignment="1">
      <alignment horizontal="center" vertical="center" wrapText="1"/>
    </xf>
    <xf numFmtId="1" fontId="4" fillId="0" borderId="546" xfId="0" applyNumberFormat="1" applyFont="1" applyBorder="1" applyAlignment="1">
      <alignment horizontal="center" vertical="center" wrapText="1"/>
    </xf>
    <xf numFmtId="1" fontId="4" fillId="0" borderId="546" xfId="0" quotePrefix="1" applyNumberFormat="1" applyFont="1" applyBorder="1" applyAlignment="1">
      <alignment horizontal="center" vertical="center" wrapText="1"/>
    </xf>
    <xf numFmtId="1" fontId="4" fillId="0" borderId="546" xfId="0" applyNumberFormat="1" applyFont="1" applyBorder="1" applyAlignment="1">
      <alignment horizontal="center" vertical="center"/>
    </xf>
    <xf numFmtId="1" fontId="4" fillId="2" borderId="546" xfId="0" applyNumberFormat="1" applyFont="1" applyFill="1" applyBorder="1" applyAlignment="1">
      <alignment horizontal="center" vertical="center"/>
    </xf>
    <xf numFmtId="1" fontId="4" fillId="2" borderId="519" xfId="0" applyNumberFormat="1" applyFont="1" applyFill="1" applyBorder="1" applyAlignment="1">
      <alignment horizontal="left" vertical="center" wrapText="1"/>
    </xf>
    <xf numFmtId="1" fontId="4" fillId="2" borderId="521" xfId="0" applyNumberFormat="1" applyFont="1" applyFill="1" applyBorder="1" applyAlignment="1">
      <alignment horizontal="left" vertical="center" wrapText="1"/>
    </xf>
    <xf numFmtId="1" fontId="4" fillId="0" borderId="512" xfId="0" applyNumberFormat="1" applyFont="1" applyBorder="1" applyAlignment="1">
      <alignment horizontal="center" vertical="center"/>
    </xf>
    <xf numFmtId="1" fontId="4" fillId="0" borderId="519" xfId="0" applyNumberFormat="1" applyFont="1" applyBorder="1" applyAlignment="1">
      <alignment horizontal="left" vertical="center"/>
    </xf>
    <xf numFmtId="1" fontId="4" fillId="0" borderId="521" xfId="0" applyNumberFormat="1" applyFont="1" applyBorder="1" applyAlignment="1">
      <alignment horizontal="left" vertical="center"/>
    </xf>
    <xf numFmtId="1" fontId="4" fillId="2" borderId="512" xfId="0" applyNumberFormat="1" applyFont="1" applyFill="1" applyBorder="1" applyAlignment="1">
      <alignment horizontal="center" vertical="center" wrapText="1"/>
    </xf>
    <xf numFmtId="1" fontId="4" fillId="0" borderId="512" xfId="0" applyNumberFormat="1" applyFont="1" applyBorder="1" applyAlignment="1">
      <alignment horizontal="center" vertical="center" wrapText="1"/>
    </xf>
    <xf numFmtId="1" fontId="4" fillId="0" borderId="516" xfId="0" applyNumberFormat="1" applyFont="1" applyBorder="1" applyAlignment="1">
      <alignment horizontal="center" vertical="center" wrapText="1"/>
    </xf>
    <xf numFmtId="1" fontId="4" fillId="0" borderId="519" xfId="0" applyNumberFormat="1" applyFont="1" applyBorder="1" applyAlignment="1">
      <alignment horizontal="left"/>
    </xf>
    <xf numFmtId="1" fontId="4" fillId="0" borderId="521" xfId="0" applyNumberFormat="1" applyFont="1" applyBorder="1" applyAlignment="1">
      <alignment horizontal="left"/>
    </xf>
    <xf numFmtId="1" fontId="4" fillId="0" borderId="526" xfId="0" applyNumberFormat="1" applyFont="1" applyBorder="1" applyAlignment="1">
      <alignment horizontal="center" vertical="center"/>
    </xf>
    <xf numFmtId="1" fontId="4" fillId="0" borderId="519" xfId="0" applyNumberFormat="1" applyFont="1" applyBorder="1" applyAlignment="1">
      <alignment horizontal="left" vertical="center" wrapText="1"/>
    </xf>
    <xf numFmtId="1" fontId="4" fillId="0" borderId="521" xfId="0" applyNumberFormat="1" applyFont="1" applyBorder="1" applyAlignment="1">
      <alignment horizontal="left" vertical="center" wrapText="1"/>
    </xf>
    <xf numFmtId="1" fontId="4" fillId="0" borderId="574" xfId="0" applyNumberFormat="1" applyFont="1" applyBorder="1" applyAlignment="1">
      <alignment horizontal="center" vertical="center" wrapText="1"/>
    </xf>
    <xf numFmtId="1" fontId="4" fillId="0" borderId="576" xfId="0" applyNumberFormat="1" applyFont="1" applyBorder="1" applyAlignment="1">
      <alignment horizontal="center" vertical="center" wrapText="1"/>
    </xf>
    <xf numFmtId="1" fontId="4" fillId="0" borderId="573" xfId="0" applyNumberFormat="1" applyFont="1" applyBorder="1" applyAlignment="1">
      <alignment horizontal="center" vertical="center" wrapText="1"/>
    </xf>
    <xf numFmtId="1" fontId="4" fillId="0" borderId="573" xfId="0" quotePrefix="1" applyNumberFormat="1" applyFont="1" applyBorder="1" applyAlignment="1">
      <alignment horizontal="center" vertical="center" wrapText="1"/>
    </xf>
    <xf numFmtId="1" fontId="4" fillId="0" borderId="573" xfId="0" applyNumberFormat="1" applyFont="1" applyBorder="1" applyAlignment="1">
      <alignment horizontal="center" vertical="center"/>
    </xf>
    <xf numFmtId="1" fontId="4" fillId="2" borderId="573" xfId="0" applyNumberFormat="1" applyFont="1" applyFill="1" applyBorder="1" applyAlignment="1">
      <alignment horizontal="center" vertical="center"/>
    </xf>
    <xf numFmtId="1" fontId="4" fillId="2" borderId="553" xfId="0" applyNumberFormat="1" applyFont="1" applyFill="1" applyBorder="1" applyAlignment="1">
      <alignment horizontal="left" vertical="center" wrapText="1"/>
    </xf>
    <xf numFmtId="1" fontId="4" fillId="2" borderId="555" xfId="0" applyNumberFormat="1" applyFont="1" applyFill="1" applyBorder="1" applyAlignment="1">
      <alignment horizontal="left" vertical="center" wrapText="1"/>
    </xf>
    <xf numFmtId="1" fontId="4" fillId="0" borderId="553" xfId="0" applyNumberFormat="1" applyFont="1" applyBorder="1" applyAlignment="1">
      <alignment horizontal="left" vertical="center"/>
    </xf>
    <xf numFmtId="1" fontId="4" fillId="0" borderId="555" xfId="0" applyNumberFormat="1" applyFont="1" applyBorder="1" applyAlignment="1">
      <alignment horizontal="left" vertical="center"/>
    </xf>
    <xf numFmtId="1" fontId="4" fillId="0" borderId="550" xfId="0" applyNumberFormat="1" applyFont="1" applyBorder="1" applyAlignment="1">
      <alignment horizontal="center" vertical="center" wrapText="1"/>
    </xf>
    <xf numFmtId="1" fontId="4" fillId="0" borderId="553" xfId="0" applyNumberFormat="1" applyFont="1" applyBorder="1" applyAlignment="1">
      <alignment horizontal="left"/>
    </xf>
    <xf numFmtId="1" fontId="4" fillId="0" borderId="555" xfId="0" applyNumberFormat="1" applyFont="1" applyBorder="1" applyAlignment="1">
      <alignment horizontal="left"/>
    </xf>
    <xf numFmtId="1" fontId="4" fillId="0" borderId="553" xfId="0" applyNumberFormat="1" applyFont="1" applyBorder="1" applyAlignment="1">
      <alignment horizontal="left" vertical="center" wrapText="1"/>
    </xf>
    <xf numFmtId="1" fontId="4" fillId="0" borderId="555" xfId="0" applyNumberFormat="1" applyFont="1" applyBorder="1" applyAlignment="1">
      <alignment horizontal="left" vertical="center" wrapText="1"/>
    </xf>
    <xf numFmtId="1" fontId="4" fillId="0" borderId="607" xfId="0" applyNumberFormat="1" applyFont="1" applyBorder="1" applyAlignment="1">
      <alignment horizontal="center" vertical="center" wrapText="1"/>
    </xf>
    <xf numFmtId="1" fontId="4" fillId="0" borderId="609" xfId="0" applyNumberFormat="1" applyFont="1" applyBorder="1" applyAlignment="1">
      <alignment horizontal="center" vertical="center" wrapText="1"/>
    </xf>
    <xf numFmtId="1" fontId="4" fillId="0" borderId="606" xfId="0" applyNumberFormat="1" applyFont="1" applyBorder="1" applyAlignment="1">
      <alignment horizontal="center" vertical="center" wrapText="1"/>
    </xf>
    <xf numFmtId="1" fontId="4" fillId="0" borderId="606" xfId="0" quotePrefix="1" applyNumberFormat="1" applyFont="1" applyBorder="1" applyAlignment="1">
      <alignment horizontal="center" vertical="center" wrapText="1"/>
    </xf>
    <xf numFmtId="1" fontId="4" fillId="0" borderId="606" xfId="0" applyNumberFormat="1" applyFont="1" applyBorder="1" applyAlignment="1">
      <alignment horizontal="center" vertical="center"/>
    </xf>
    <xf numFmtId="1" fontId="4" fillId="2" borderId="606" xfId="0" applyNumberFormat="1" applyFont="1" applyFill="1" applyBorder="1" applyAlignment="1">
      <alignment horizontal="center" vertical="center"/>
    </xf>
    <xf numFmtId="1" fontId="4" fillId="2" borderId="580" xfId="0" applyNumberFormat="1" applyFont="1" applyFill="1" applyBorder="1" applyAlignment="1">
      <alignment horizontal="left" vertical="center" wrapText="1"/>
    </xf>
    <xf numFmtId="1" fontId="4" fillId="2" borderId="582" xfId="0" applyNumberFormat="1" applyFont="1" applyFill="1" applyBorder="1" applyAlignment="1">
      <alignment horizontal="left" vertical="center" wrapText="1"/>
    </xf>
    <xf numFmtId="1" fontId="4" fillId="0" borderId="580" xfId="0" applyNumberFormat="1" applyFont="1" applyBorder="1" applyAlignment="1">
      <alignment horizontal="left" vertical="center"/>
    </xf>
    <xf numFmtId="1" fontId="4" fillId="0" borderId="582" xfId="0" applyNumberFormat="1" applyFont="1" applyBorder="1" applyAlignment="1">
      <alignment horizontal="left" vertical="center"/>
    </xf>
    <xf numFmtId="1" fontId="4" fillId="0" borderId="577" xfId="0" applyNumberFormat="1" applyFont="1" applyBorder="1" applyAlignment="1">
      <alignment horizontal="center" vertical="center" wrapText="1"/>
    </xf>
    <xf numFmtId="1" fontId="4" fillId="0" borderId="580" xfId="0" applyNumberFormat="1" applyFont="1" applyBorder="1" applyAlignment="1">
      <alignment horizontal="left"/>
    </xf>
    <xf numFmtId="1" fontId="4" fillId="0" borderId="582" xfId="0" applyNumberFormat="1" applyFont="1" applyBorder="1" applyAlignment="1">
      <alignment horizontal="left"/>
    </xf>
    <xf numFmtId="1" fontId="4" fillId="0" borderId="580" xfId="0" applyNumberFormat="1" applyFont="1" applyBorder="1" applyAlignment="1">
      <alignment horizontal="left" vertical="center" wrapText="1"/>
    </xf>
    <xf numFmtId="1" fontId="4" fillId="0" borderId="582" xfId="0" applyNumberFormat="1" applyFont="1" applyBorder="1" applyAlignment="1">
      <alignment horizontal="left" vertical="center" wrapText="1"/>
    </xf>
  </cellXfs>
  <cellStyles count="2">
    <cellStyle name="Normal" xfId="0" builtinId="0"/>
    <cellStyle name="Notas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LCCISTERNASR\c$\JOSE\A&#209;O%202021\FORMATOS%20Y%20MANUAL%20REM%20A&#209;O%202021\SA_21_V1.0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LCCISTERNASR\c$\Users\ccisternasr\Desktop\COMPARTIDOS\JOSE\A&#209;O%202021\REM%20MENSUAL%202021\SEPTIEMBRE\116108A09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LCCISTERNASR\c$\Users\ccisternasr\Desktop\COMPARTIDOS\JOSE\A&#209;O%202021\REM%20MENSUAL%202021\OCTUBRE\116108A10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LCCISTERNASR\c$\Users\ccisternasr\Desktop\COMPARTIDOS\JOSE\A&#209;O%202021\REM%20MENSUAL%202021\NOVIEMBRE\116108A11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LCCISTERNASR\c$\Users\ccisternasr\Desktop\COMPARTIDOS\JOSE\A&#209;O%202021\REM%20MENSUAL%202021\DICIEMBRE\116108A1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LCCISTERNASR\c$\Users\ccisternasr\Desktop\COMPARTIDOS\JOSE\A&#209;O%202021\REM%20MENSUAL%202021\ENERO\116108A0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LCCISTERNASR\c$\Users\ccisternasr\Desktop\COMPARTIDOS\JOSE\A&#209;O%202021\REM%20MENSUAL%202021\FEBRERO\116108A0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LCCISTERNASR\c$\Users\ccisternasr\Desktop\COMPARTIDOS\JOSE\A&#209;O%202021\REM%20MENSUAL%202021\MARZO\116108A03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LCCISTERNASR\c$\Users\ccisternasr\Desktop\COMPARTIDOS\JOSE\A&#209;O%202021\REM%20MENSUAL%202021\ABRIL\116108SA04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LCCISTERNASR\c$\Users\ccisternasr\Desktop\COMPARTIDOS\JOSE\A&#209;O%202021\REM%20MENSUAL%202021\MAYO\116108SA05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LCCISTERNASR\c$\Users\ccisternasr\Desktop\COMPARTIDOS\JOSE\A&#209;O%202021\REM%20MENSUAL%202021\JUNIO\116108A06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LCCISTERNASR\c$\Users\ccisternasr\Desktop\COMPARTIDOS\JOSE\A&#209;O%202021\REM%20MENSUAL%202021\JULIO\116108A07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LCCISTERNASR\c$\Users\ccisternasr\Desktop\COMPARTIDOS\JOSE\A&#209;O%202021\REM%20MENSUAL%202021\AGOSTO\116108A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</row>
        <row r="6">
          <cell r="B6">
            <v>0</v>
          </cell>
          <cell r="C6">
            <v>0</v>
          </cell>
          <cell r="D6">
            <v>0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SEPTIEMBRE</v>
          </cell>
          <cell r="C6">
            <v>0</v>
          </cell>
          <cell r="D6">
            <v>9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OCTUBRE</v>
          </cell>
          <cell r="C6">
            <v>1</v>
          </cell>
          <cell r="D6">
            <v>0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NOVIEMBRE</v>
          </cell>
          <cell r="C6">
            <v>1</v>
          </cell>
          <cell r="D6">
            <v>1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DICIEMBRE</v>
          </cell>
          <cell r="C6">
            <v>1</v>
          </cell>
          <cell r="D6">
            <v>2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ENERO</v>
          </cell>
          <cell r="C6">
            <v>0</v>
          </cell>
          <cell r="D6">
            <v>1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FEBRERO</v>
          </cell>
          <cell r="C6">
            <v>0</v>
          </cell>
          <cell r="D6">
            <v>2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MARZO</v>
          </cell>
          <cell r="C6">
            <v>0</v>
          </cell>
          <cell r="D6">
            <v>3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ABRIL</v>
          </cell>
          <cell r="C6">
            <v>0</v>
          </cell>
          <cell r="D6">
            <v>4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MAYO</v>
          </cell>
          <cell r="C6">
            <v>0</v>
          </cell>
          <cell r="D6">
            <v>5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JUNIO</v>
          </cell>
          <cell r="C6">
            <v>0</v>
          </cell>
          <cell r="D6">
            <v>6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JULIO</v>
          </cell>
          <cell r="C6">
            <v>0</v>
          </cell>
          <cell r="D6">
            <v>7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AGOSTO</v>
          </cell>
          <cell r="C6">
            <v>0</v>
          </cell>
          <cell r="D6">
            <v>8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Z200"/>
  <sheetViews>
    <sheetView tabSelected="1" workbookViewId="0">
      <selection activeCell="B12" sqref="B12:B14"/>
    </sheetView>
  </sheetViews>
  <sheetFormatPr baseColWidth="10" defaultColWidth="11.42578125" defaultRowHeight="14.25" x14ac:dyDescent="0.2"/>
  <cols>
    <col min="1" max="1" width="44.7109375" style="2" customWidth="1"/>
    <col min="2" max="2" width="31.140625" style="2" customWidth="1"/>
    <col min="3" max="3" width="14.140625" style="2" customWidth="1"/>
    <col min="4" max="4" width="12.42578125" style="2" customWidth="1"/>
    <col min="5" max="6" width="10.42578125" style="2" customWidth="1"/>
    <col min="7" max="7" width="11.85546875" style="2" customWidth="1"/>
    <col min="8" max="8" width="11" style="2" customWidth="1"/>
    <col min="9" max="22" width="11.42578125" style="2" customWidth="1"/>
    <col min="23" max="25" width="13.5703125" style="2" customWidth="1"/>
    <col min="26" max="26" width="13" style="2" customWidth="1"/>
    <col min="27" max="37" width="11.42578125" style="2" customWidth="1"/>
    <col min="38" max="40" width="11.42578125" style="2"/>
    <col min="41" max="41" width="11.42578125" style="2" customWidth="1"/>
    <col min="42" max="43" width="11.42578125" style="2"/>
    <col min="44" max="44" width="11.42578125" style="2" customWidth="1"/>
    <col min="45" max="72" width="11.42578125" style="2"/>
    <col min="73" max="74" width="15.42578125" style="2" customWidth="1"/>
    <col min="75" max="75" width="15.7109375" style="2" customWidth="1"/>
    <col min="76" max="77" width="15.7109375" style="3" customWidth="1"/>
    <col min="78" max="78" width="15.42578125" style="3" customWidth="1"/>
    <col min="79" max="104" width="15.42578125" style="4" hidden="1" customWidth="1"/>
    <col min="105" max="105" width="11.42578125" style="2" customWidth="1"/>
    <col min="106" max="16384" width="11.42578125" style="2"/>
  </cols>
  <sheetData>
    <row r="1" spans="1:91" ht="16.350000000000001" customHeight="1" x14ac:dyDescent="0.2">
      <c r="A1" s="1" t="s">
        <v>0</v>
      </c>
    </row>
    <row r="2" spans="1:91" ht="16.350000000000001" customHeight="1" x14ac:dyDescent="0.2">
      <c r="A2" s="1" t="str">
        <f>CONCATENATE("COMUNA: ",[1]NOMBRE!B2," - ","( ",[1]NOMBRE!C2,[1]NOMBRE!D2,[1]NOMBRE!E2,[1]NOMBRE!F2,[1]NOMBRE!G2," )")</f>
        <v>COMUNA: 0 - ( 00000 )</v>
      </c>
    </row>
    <row r="3" spans="1:91" ht="16.350000000000001" customHeight="1" x14ac:dyDescent="0.2">
      <c r="A3" s="1" t="str">
        <f>CONCATENATE("ESTABLECIMIENTO/ESTRATEGIA: ",[1]NOMBRE!B3," - ","( ",[1]NOMBRE!C3,[1]NOMBRE!D3,[1]NOMBRE!E3,[1]NOMBRE!F3,[1]NOMBRE!G3,[1]NOMBRE!H3," )")</f>
        <v>ESTABLECIMIENTO/ESTRATEGIA: 0 - ( 000000 )</v>
      </c>
    </row>
    <row r="4" spans="1:91" ht="16.350000000000001" customHeight="1" x14ac:dyDescent="0.2">
      <c r="A4" s="1" t="str">
        <f>CONCATENATE("MES: ",[1]NOMBRE!B6," - ","( ",[1]NOMBRE!C6,[1]NOMBRE!D6," )")</f>
        <v>MES: 0 - ( 00 )</v>
      </c>
    </row>
    <row r="5" spans="1:91" ht="16.350000000000001" customHeight="1" x14ac:dyDescent="0.2">
      <c r="A5" s="1" t="str">
        <f>CONCATENATE("AÑO: ",[1]NOMBRE!B7)</f>
        <v>AÑO: 2021</v>
      </c>
      <c r="AP5" s="5"/>
    </row>
    <row r="6" spans="1:91" ht="15" x14ac:dyDescent="0.2">
      <c r="A6" s="1910" t="s">
        <v>1</v>
      </c>
      <c r="B6" s="1910"/>
      <c r="C6" s="1910"/>
      <c r="D6" s="1910"/>
      <c r="E6" s="1910"/>
      <c r="F6" s="1910"/>
      <c r="G6" s="1910"/>
      <c r="H6" s="1910"/>
      <c r="I6" s="1910"/>
      <c r="J6" s="1910"/>
      <c r="K6" s="1910"/>
      <c r="L6" s="1910"/>
      <c r="M6" s="1910"/>
      <c r="N6" s="1910"/>
      <c r="O6" s="1910"/>
      <c r="P6" s="6"/>
      <c r="Q6" s="6"/>
      <c r="R6" s="6"/>
      <c r="S6" s="6"/>
      <c r="T6" s="7"/>
      <c r="U6" s="7"/>
      <c r="V6" s="7"/>
      <c r="W6" s="7"/>
      <c r="X6" s="7"/>
      <c r="Y6" s="7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</row>
    <row r="7" spans="1:91" ht="32.1" customHeight="1" x14ac:dyDescent="0.2">
      <c r="A7" s="9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BX7" s="2"/>
      <c r="BY7" s="2"/>
      <c r="BZ7" s="2"/>
    </row>
    <row r="8" spans="1:91" ht="32.1" customHeight="1" x14ac:dyDescent="0.2">
      <c r="A8" s="10" t="s"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1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X8" s="2"/>
      <c r="BY8" s="2"/>
      <c r="BZ8" s="2"/>
      <c r="CG8" s="13"/>
      <c r="CH8" s="13"/>
      <c r="CI8" s="13"/>
      <c r="CJ8" s="13"/>
      <c r="CK8" s="13"/>
      <c r="CL8" s="13"/>
      <c r="CM8" s="13"/>
    </row>
    <row r="9" spans="1:91" ht="32.1" customHeight="1" x14ac:dyDescent="0.2">
      <c r="A9" s="1817" t="s">
        <v>4</v>
      </c>
      <c r="B9" s="1796" t="s">
        <v>5</v>
      </c>
      <c r="C9" s="1797"/>
      <c r="D9" s="1798"/>
      <c r="E9" s="1808" t="s">
        <v>6</v>
      </c>
      <c r="F9" s="1869"/>
      <c r="G9" s="1869"/>
      <c r="H9" s="1869"/>
      <c r="I9" s="1869"/>
      <c r="J9" s="1869"/>
      <c r="K9" s="1869"/>
      <c r="L9" s="1869"/>
      <c r="M9" s="1869"/>
      <c r="N9" s="1869"/>
      <c r="O9" s="1869"/>
      <c r="P9" s="1869"/>
      <c r="Q9" s="1869"/>
      <c r="R9" s="1869"/>
      <c r="S9" s="1869"/>
      <c r="T9" s="1869"/>
      <c r="U9" s="1869"/>
      <c r="V9" s="1869"/>
      <c r="W9" s="1869"/>
      <c r="X9" s="1869"/>
      <c r="Y9" s="1869"/>
      <c r="Z9" s="1869"/>
      <c r="AA9" s="1869"/>
      <c r="AB9" s="1869"/>
      <c r="AC9" s="1869"/>
      <c r="AD9" s="1869"/>
      <c r="AE9" s="1869"/>
      <c r="AF9" s="1869"/>
      <c r="AG9" s="1869"/>
      <c r="AH9" s="1869"/>
      <c r="AI9" s="1869"/>
      <c r="AJ9" s="1869"/>
      <c r="AK9" s="1869"/>
      <c r="AL9" s="1809"/>
      <c r="AM9" s="1819" t="s">
        <v>7</v>
      </c>
      <c r="AN9" s="1808" t="s">
        <v>8</v>
      </c>
      <c r="AO9" s="1869"/>
      <c r="AP9" s="1869"/>
      <c r="AQ9" s="1809"/>
      <c r="AR9" s="1819" t="s">
        <v>9</v>
      </c>
      <c r="AS9" s="1819" t="s">
        <v>10</v>
      </c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CG9" s="13"/>
      <c r="CH9" s="13"/>
      <c r="CI9" s="13"/>
      <c r="CJ9" s="13"/>
      <c r="CK9" s="13"/>
      <c r="CL9" s="13"/>
      <c r="CM9" s="13"/>
    </row>
    <row r="10" spans="1:91" ht="16.350000000000001" customHeight="1" x14ac:dyDescent="0.2">
      <c r="A10" s="1821"/>
      <c r="B10" s="1799"/>
      <c r="C10" s="1800"/>
      <c r="D10" s="1801"/>
      <c r="E10" s="1808" t="s">
        <v>11</v>
      </c>
      <c r="F10" s="1809"/>
      <c r="G10" s="1808" t="s">
        <v>12</v>
      </c>
      <c r="H10" s="1809"/>
      <c r="I10" s="1808" t="s">
        <v>13</v>
      </c>
      <c r="J10" s="1809"/>
      <c r="K10" s="1808" t="s">
        <v>14</v>
      </c>
      <c r="L10" s="1809"/>
      <c r="M10" s="1808" t="s">
        <v>15</v>
      </c>
      <c r="N10" s="1809"/>
      <c r="O10" s="1828" t="s">
        <v>16</v>
      </c>
      <c r="P10" s="1816"/>
      <c r="Q10" s="1828" t="s">
        <v>17</v>
      </c>
      <c r="R10" s="1816"/>
      <c r="S10" s="1828" t="s">
        <v>18</v>
      </c>
      <c r="T10" s="1816"/>
      <c r="U10" s="1828" t="s">
        <v>19</v>
      </c>
      <c r="V10" s="1816"/>
      <c r="W10" s="1828" t="s">
        <v>20</v>
      </c>
      <c r="X10" s="1816"/>
      <c r="Y10" s="1828" t="s">
        <v>21</v>
      </c>
      <c r="Z10" s="1816"/>
      <c r="AA10" s="1828" t="s">
        <v>22</v>
      </c>
      <c r="AB10" s="1816"/>
      <c r="AC10" s="1828" t="s">
        <v>23</v>
      </c>
      <c r="AD10" s="1816"/>
      <c r="AE10" s="1828" t="s">
        <v>24</v>
      </c>
      <c r="AF10" s="1816"/>
      <c r="AG10" s="1829" t="s">
        <v>25</v>
      </c>
      <c r="AH10" s="1829"/>
      <c r="AI10" s="1828" t="s">
        <v>26</v>
      </c>
      <c r="AJ10" s="1816"/>
      <c r="AK10" s="1829" t="s">
        <v>27</v>
      </c>
      <c r="AL10" s="1816"/>
      <c r="AM10" s="1845"/>
      <c r="AN10" s="1906" t="s">
        <v>28</v>
      </c>
      <c r="AO10" s="1864" t="s">
        <v>29</v>
      </c>
      <c r="AP10" s="1864" t="s">
        <v>30</v>
      </c>
      <c r="AQ10" s="1908" t="s">
        <v>31</v>
      </c>
      <c r="AR10" s="1845"/>
      <c r="AS10" s="1845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CG10" s="13"/>
      <c r="CH10" s="13"/>
      <c r="CI10" s="13"/>
      <c r="CJ10" s="13"/>
      <c r="CK10" s="13"/>
      <c r="CL10" s="13"/>
      <c r="CM10" s="13"/>
    </row>
    <row r="11" spans="1:91" ht="32.1" customHeight="1" x14ac:dyDescent="0.2">
      <c r="A11" s="1818"/>
      <c r="B11" s="14" t="s">
        <v>32</v>
      </c>
      <c r="C11" s="15" t="s">
        <v>33</v>
      </c>
      <c r="D11" s="16" t="s">
        <v>34</v>
      </c>
      <c r="E11" s="17" t="s">
        <v>33</v>
      </c>
      <c r="F11" s="18" t="s">
        <v>34</v>
      </c>
      <c r="G11" s="17" t="s">
        <v>33</v>
      </c>
      <c r="H11" s="18" t="s">
        <v>34</v>
      </c>
      <c r="I11" s="17" t="s">
        <v>33</v>
      </c>
      <c r="J11" s="18" t="s">
        <v>34</v>
      </c>
      <c r="K11" s="17" t="s">
        <v>33</v>
      </c>
      <c r="L11" s="18" t="s">
        <v>34</v>
      </c>
      <c r="M11" s="17" t="s">
        <v>33</v>
      </c>
      <c r="N11" s="18" t="s">
        <v>34</v>
      </c>
      <c r="O11" s="17" t="s">
        <v>33</v>
      </c>
      <c r="P11" s="18" t="s">
        <v>34</v>
      </c>
      <c r="Q11" s="17" t="s">
        <v>33</v>
      </c>
      <c r="R11" s="18" t="s">
        <v>34</v>
      </c>
      <c r="S11" s="17" t="s">
        <v>33</v>
      </c>
      <c r="T11" s="18" t="s">
        <v>34</v>
      </c>
      <c r="U11" s="17" t="s">
        <v>33</v>
      </c>
      <c r="V11" s="18" t="s">
        <v>34</v>
      </c>
      <c r="W11" s="17" t="s">
        <v>33</v>
      </c>
      <c r="X11" s="18" t="s">
        <v>34</v>
      </c>
      <c r="Y11" s="17" t="s">
        <v>33</v>
      </c>
      <c r="Z11" s="18" t="s">
        <v>34</v>
      </c>
      <c r="AA11" s="17" t="s">
        <v>33</v>
      </c>
      <c r="AB11" s="18" t="s">
        <v>34</v>
      </c>
      <c r="AC11" s="17" t="s">
        <v>33</v>
      </c>
      <c r="AD11" s="18" t="s">
        <v>34</v>
      </c>
      <c r="AE11" s="17" t="s">
        <v>33</v>
      </c>
      <c r="AF11" s="18" t="s">
        <v>34</v>
      </c>
      <c r="AG11" s="19" t="s">
        <v>33</v>
      </c>
      <c r="AH11" s="20" t="s">
        <v>34</v>
      </c>
      <c r="AI11" s="17" t="s">
        <v>33</v>
      </c>
      <c r="AJ11" s="18" t="s">
        <v>34</v>
      </c>
      <c r="AK11" s="19" t="s">
        <v>33</v>
      </c>
      <c r="AL11" s="18" t="s">
        <v>34</v>
      </c>
      <c r="AM11" s="1820"/>
      <c r="AN11" s="1907"/>
      <c r="AO11" s="1865"/>
      <c r="AP11" s="1865"/>
      <c r="AQ11" s="1909"/>
      <c r="AR11" s="1820"/>
      <c r="AS11" s="1820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CG11" s="13"/>
      <c r="CH11" s="13"/>
      <c r="CI11" s="13"/>
      <c r="CJ11" s="13"/>
      <c r="CK11" s="13"/>
      <c r="CL11" s="13"/>
      <c r="CM11" s="13"/>
    </row>
    <row r="12" spans="1:91" ht="16.350000000000001" customHeight="1" x14ac:dyDescent="0.2">
      <c r="A12" s="21" t="s">
        <v>35</v>
      </c>
      <c r="B12" s="22">
        <f>SUM(C12+D12)</f>
        <v>36074</v>
      </c>
      <c r="C12" s="23">
        <f>SUM(E12+G12+I12+K12+M12+O12+Q12+S12+U12+W12+Y12+AA12+AC12+AE12+AG12+AI12+AK12)</f>
        <v>18756</v>
      </c>
      <c r="D12" s="24">
        <f t="shared" ref="C12:D15" si="0">SUM(F12+H12+J12+L12+N12+P12+R12+T12+V12+X12+Z12+AB12+AD12+AF12+AH12+AJ12+AL12)</f>
        <v>17318</v>
      </c>
      <c r="E12" s="25">
        <f>SUM(ENERO:DICIEMBRE!E12)</f>
        <v>2342</v>
      </c>
      <c r="F12" s="25">
        <f>SUM(ENERO:DICIEMBRE!F12)</f>
        <v>2073</v>
      </c>
      <c r="G12" s="25">
        <f>SUM(ENERO:DICIEMBRE!G12)</f>
        <v>1099</v>
      </c>
      <c r="H12" s="25">
        <f>SUM(ENERO:DICIEMBRE!H12)</f>
        <v>1012</v>
      </c>
      <c r="I12" s="25">
        <f>SUM(ENERO:DICIEMBRE!I12)</f>
        <v>857</v>
      </c>
      <c r="J12" s="25">
        <f>SUM(ENERO:DICIEMBRE!J12)</f>
        <v>814</v>
      </c>
      <c r="K12" s="25">
        <f>SUM(ENERO:DICIEMBRE!K12)</f>
        <v>700</v>
      </c>
      <c r="L12" s="25">
        <f>SUM(ENERO:DICIEMBRE!L12)</f>
        <v>770</v>
      </c>
      <c r="M12" s="25">
        <f>SUM(ENERO:DICIEMBRE!M12)</f>
        <v>985</v>
      </c>
      <c r="N12" s="25">
        <f>SUM(ENERO:DICIEMBRE!N12)</f>
        <v>970</v>
      </c>
      <c r="O12" s="25">
        <f>SUM(ENERO:DICIEMBRE!O12)</f>
        <v>1101</v>
      </c>
      <c r="P12" s="25">
        <f>SUM(ENERO:DICIEMBRE!P12)</f>
        <v>1029</v>
      </c>
      <c r="Q12" s="25">
        <f>SUM(ENERO:DICIEMBRE!Q12)</f>
        <v>1162</v>
      </c>
      <c r="R12" s="25">
        <f>SUM(ENERO:DICIEMBRE!R12)</f>
        <v>1050</v>
      </c>
      <c r="S12" s="25">
        <f>SUM(ENERO:DICIEMBRE!S12)</f>
        <v>1026</v>
      </c>
      <c r="T12" s="25">
        <f>SUM(ENERO:DICIEMBRE!T12)</f>
        <v>901</v>
      </c>
      <c r="U12" s="25">
        <f>SUM(ENERO:DICIEMBRE!U12)</f>
        <v>862</v>
      </c>
      <c r="V12" s="25">
        <f>SUM(ENERO:DICIEMBRE!V12)</f>
        <v>873</v>
      </c>
      <c r="W12" s="25">
        <f>SUM(ENERO:DICIEMBRE!W12)</f>
        <v>988</v>
      </c>
      <c r="X12" s="25">
        <f>SUM(ENERO:DICIEMBRE!X12)</f>
        <v>935</v>
      </c>
      <c r="Y12" s="25">
        <f>SUM(ENERO:DICIEMBRE!Y12)</f>
        <v>1106</v>
      </c>
      <c r="Z12" s="25">
        <f>SUM(ENERO:DICIEMBRE!Z12)</f>
        <v>926</v>
      </c>
      <c r="AA12" s="25">
        <f>SUM(ENERO:DICIEMBRE!AA12)</f>
        <v>1270</v>
      </c>
      <c r="AB12" s="25">
        <f>SUM(ENERO:DICIEMBRE!AB12)</f>
        <v>1074</v>
      </c>
      <c r="AC12" s="25">
        <f>SUM(ENERO:DICIEMBRE!AC12)</f>
        <v>1161</v>
      </c>
      <c r="AD12" s="25">
        <f>SUM(ENERO:DICIEMBRE!AD12)</f>
        <v>921</v>
      </c>
      <c r="AE12" s="25">
        <f>SUM(ENERO:DICIEMBRE!AE12)</f>
        <v>1062</v>
      </c>
      <c r="AF12" s="25">
        <f>SUM(ENERO:DICIEMBRE!AF12)</f>
        <v>914</v>
      </c>
      <c r="AG12" s="25">
        <f>SUM(ENERO:DICIEMBRE!AG12)</f>
        <v>1044</v>
      </c>
      <c r="AH12" s="25">
        <f>SUM(ENERO:DICIEMBRE!AH12)</f>
        <v>897</v>
      </c>
      <c r="AI12" s="25">
        <f>SUM(ENERO:DICIEMBRE!AI12)</f>
        <v>883</v>
      </c>
      <c r="AJ12" s="25">
        <f>SUM(ENERO:DICIEMBRE!AJ12)</f>
        <v>770</v>
      </c>
      <c r="AK12" s="25">
        <f>SUM(ENERO:DICIEMBRE!AK12)</f>
        <v>1108</v>
      </c>
      <c r="AL12" s="25">
        <f>SUM(ENERO:DICIEMBRE!AL12)</f>
        <v>1389</v>
      </c>
      <c r="AM12" s="25">
        <f>SUM(ENERO:DICIEMBRE!AM12)</f>
        <v>34345</v>
      </c>
      <c r="AN12" s="25">
        <f>SUM(ENERO:DICIEMBRE!AN12)</f>
        <v>969</v>
      </c>
      <c r="AO12" s="25">
        <f>SUM(ENERO:DICIEMBRE!AO12)</f>
        <v>9</v>
      </c>
      <c r="AP12" s="25">
        <f>SUM(ENERO:DICIEMBRE!AP12)</f>
        <v>1948</v>
      </c>
      <c r="AQ12" s="25">
        <f>SUM(ENERO:DICIEMBRE!AQ12)</f>
        <v>3412</v>
      </c>
      <c r="AR12" s="25">
        <f>SUM(ENERO:DICIEMBRE!AR12)</f>
        <v>3079</v>
      </c>
      <c r="AS12" s="25">
        <f>SUM(ENERO:DICIEMBRE!AS12)</f>
        <v>41597</v>
      </c>
      <c r="AT12" s="28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12"/>
      <c r="BF12" s="12"/>
      <c r="BG12" s="12"/>
      <c r="CG12" s="13">
        <v>0</v>
      </c>
      <c r="CH12" s="13">
        <v>0</v>
      </c>
      <c r="CI12" s="13">
        <v>0</v>
      </c>
      <c r="CJ12" s="13">
        <v>0</v>
      </c>
      <c r="CK12" s="13"/>
      <c r="CL12" s="13"/>
      <c r="CM12" s="13"/>
    </row>
    <row r="13" spans="1:91" ht="16.350000000000001" customHeight="1" x14ac:dyDescent="0.2">
      <c r="A13" s="30" t="s">
        <v>36</v>
      </c>
      <c r="B13" s="31">
        <f>SUM(C13+D13)</f>
        <v>3796</v>
      </c>
      <c r="C13" s="32">
        <f t="shared" si="0"/>
        <v>0</v>
      </c>
      <c r="D13" s="33">
        <f t="shared" si="0"/>
        <v>3796</v>
      </c>
      <c r="E13" s="25">
        <f>SUM(ENERO:DICIEMBRE!E13)</f>
        <v>0</v>
      </c>
      <c r="F13" s="25">
        <f>SUM(ENERO:DICIEMBRE!F13)</f>
        <v>0</v>
      </c>
      <c r="G13" s="25">
        <f>SUM(ENERO:DICIEMBRE!G13)</f>
        <v>0</v>
      </c>
      <c r="H13" s="25">
        <f>SUM(ENERO:DICIEMBRE!H13)</f>
        <v>0</v>
      </c>
      <c r="I13" s="25">
        <f>SUM(ENERO:DICIEMBRE!I13)</f>
        <v>0</v>
      </c>
      <c r="J13" s="25">
        <f>SUM(ENERO:DICIEMBRE!J13)</f>
        <v>7</v>
      </c>
      <c r="K13" s="25">
        <f>SUM(ENERO:DICIEMBRE!K13)</f>
        <v>0</v>
      </c>
      <c r="L13" s="25">
        <f>SUM(ENERO:DICIEMBRE!L13)</f>
        <v>318</v>
      </c>
      <c r="M13" s="25">
        <f>SUM(ENERO:DICIEMBRE!M13)</f>
        <v>0</v>
      </c>
      <c r="N13" s="25">
        <f>SUM(ENERO:DICIEMBRE!N13)</f>
        <v>734</v>
      </c>
      <c r="O13" s="25">
        <f>SUM(ENERO:DICIEMBRE!O13)</f>
        <v>0</v>
      </c>
      <c r="P13" s="25">
        <f>SUM(ENERO:DICIEMBRE!P13)</f>
        <v>976</v>
      </c>
      <c r="Q13" s="25">
        <f>SUM(ENERO:DICIEMBRE!Q13)</f>
        <v>0</v>
      </c>
      <c r="R13" s="25">
        <f>SUM(ENERO:DICIEMBRE!R13)</f>
        <v>775</v>
      </c>
      <c r="S13" s="25">
        <f>SUM(ENERO:DICIEMBRE!S13)</f>
        <v>0</v>
      </c>
      <c r="T13" s="25">
        <f>SUM(ENERO:DICIEMBRE!T13)</f>
        <v>481</v>
      </c>
      <c r="U13" s="25">
        <f>SUM(ENERO:DICIEMBRE!U13)</f>
        <v>0</v>
      </c>
      <c r="V13" s="25">
        <f>SUM(ENERO:DICIEMBRE!V13)</f>
        <v>228</v>
      </c>
      <c r="W13" s="25">
        <f>SUM(ENERO:DICIEMBRE!W13)</f>
        <v>0</v>
      </c>
      <c r="X13" s="25">
        <f>SUM(ENERO:DICIEMBRE!X13)</f>
        <v>118</v>
      </c>
      <c r="Y13" s="25">
        <f>SUM(ENERO:DICIEMBRE!Y13)</f>
        <v>0</v>
      </c>
      <c r="Z13" s="25">
        <f>SUM(ENERO:DICIEMBRE!Z13)</f>
        <v>72</v>
      </c>
      <c r="AA13" s="25">
        <f>SUM(ENERO:DICIEMBRE!AA13)</f>
        <v>0</v>
      </c>
      <c r="AB13" s="25">
        <f>SUM(ENERO:DICIEMBRE!AB13)</f>
        <v>26</v>
      </c>
      <c r="AC13" s="25">
        <f>SUM(ENERO:DICIEMBRE!AC13)</f>
        <v>0</v>
      </c>
      <c r="AD13" s="25">
        <f>SUM(ENERO:DICIEMBRE!AD13)</f>
        <v>18</v>
      </c>
      <c r="AE13" s="25">
        <f>SUM(ENERO:DICIEMBRE!AE13)</f>
        <v>0</v>
      </c>
      <c r="AF13" s="25">
        <f>SUM(ENERO:DICIEMBRE!AF13)</f>
        <v>16</v>
      </c>
      <c r="AG13" s="25">
        <f>SUM(ENERO:DICIEMBRE!AG13)</f>
        <v>0</v>
      </c>
      <c r="AH13" s="25">
        <f>SUM(ENERO:DICIEMBRE!AH13)</f>
        <v>12</v>
      </c>
      <c r="AI13" s="25">
        <f>SUM(ENERO:DICIEMBRE!AI13)</f>
        <v>0</v>
      </c>
      <c r="AJ13" s="25">
        <f>SUM(ENERO:DICIEMBRE!AJ13)</f>
        <v>9</v>
      </c>
      <c r="AK13" s="25">
        <f>SUM(ENERO:DICIEMBRE!AK13)</f>
        <v>0</v>
      </c>
      <c r="AL13" s="25">
        <f>SUM(ENERO:DICIEMBRE!AL13)</f>
        <v>6</v>
      </c>
      <c r="AM13" s="25">
        <f>SUM(ENERO:DICIEMBRE!AM13)</f>
        <v>3668</v>
      </c>
      <c r="AN13" s="25">
        <f>SUM(ENERO:DICIEMBRE!AN13)</f>
        <v>102</v>
      </c>
      <c r="AO13" s="25">
        <f>SUM(ENERO:DICIEMBRE!AO13)</f>
        <v>0</v>
      </c>
      <c r="AP13" s="25">
        <f>SUM(ENERO:DICIEMBRE!AP13)</f>
        <v>30</v>
      </c>
      <c r="AQ13" s="25">
        <f>SUM(ENERO:DICIEMBRE!AQ13)</f>
        <v>255</v>
      </c>
      <c r="AR13" s="25">
        <f>SUM(ENERO:DICIEMBRE!AR13)</f>
        <v>151</v>
      </c>
      <c r="AS13" s="25">
        <f>SUM(ENERO:DICIEMBRE!AS13)</f>
        <v>5876</v>
      </c>
      <c r="AT13" s="28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12"/>
      <c r="BF13" s="12"/>
      <c r="BG13" s="12"/>
      <c r="CG13" s="13">
        <v>0</v>
      </c>
      <c r="CH13" s="13">
        <v>0</v>
      </c>
      <c r="CI13" s="13">
        <v>0</v>
      </c>
      <c r="CJ13" s="13">
        <v>0</v>
      </c>
      <c r="CK13" s="13"/>
      <c r="CL13" s="13"/>
      <c r="CM13" s="13"/>
    </row>
    <row r="14" spans="1:91" ht="16.350000000000001" customHeight="1" x14ac:dyDescent="0.2">
      <c r="A14" s="38" t="s">
        <v>37</v>
      </c>
      <c r="B14" s="39">
        <f>SUM(C14+D14)</f>
        <v>1841</v>
      </c>
      <c r="C14" s="40">
        <f t="shared" si="0"/>
        <v>3</v>
      </c>
      <c r="D14" s="41">
        <f t="shared" si="0"/>
        <v>1838</v>
      </c>
      <c r="E14" s="25">
        <f>SUM(ENERO:DICIEMBRE!E14)</f>
        <v>0</v>
      </c>
      <c r="F14" s="25">
        <f>SUM(ENERO:DICIEMBRE!F14)</f>
        <v>2</v>
      </c>
      <c r="G14" s="25">
        <f>SUM(ENERO:DICIEMBRE!G14)</f>
        <v>0</v>
      </c>
      <c r="H14" s="25">
        <f>SUM(ENERO:DICIEMBRE!H14)</f>
        <v>0</v>
      </c>
      <c r="I14" s="25">
        <f>SUM(ENERO:DICIEMBRE!I14)</f>
        <v>0</v>
      </c>
      <c r="J14" s="25">
        <f>SUM(ENERO:DICIEMBRE!J14)</f>
        <v>1</v>
      </c>
      <c r="K14" s="25">
        <f>SUM(ENERO:DICIEMBRE!K14)</f>
        <v>0</v>
      </c>
      <c r="L14" s="25">
        <f>SUM(ENERO:DICIEMBRE!L14)</f>
        <v>101</v>
      </c>
      <c r="M14" s="25">
        <f>SUM(ENERO:DICIEMBRE!M14)</f>
        <v>0</v>
      </c>
      <c r="N14" s="25">
        <f>SUM(ENERO:DICIEMBRE!N14)</f>
        <v>318</v>
      </c>
      <c r="O14" s="25">
        <f>SUM(ENERO:DICIEMBRE!O14)</f>
        <v>0</v>
      </c>
      <c r="P14" s="25">
        <f>SUM(ENERO:DICIEMBRE!P14)</f>
        <v>431</v>
      </c>
      <c r="Q14" s="25">
        <f>SUM(ENERO:DICIEMBRE!Q14)</f>
        <v>0</v>
      </c>
      <c r="R14" s="25">
        <f>SUM(ENERO:DICIEMBRE!R14)</f>
        <v>414</v>
      </c>
      <c r="S14" s="25">
        <f>SUM(ENERO:DICIEMBRE!S14)</f>
        <v>0</v>
      </c>
      <c r="T14" s="25">
        <f>SUM(ENERO:DICIEMBRE!T14)</f>
        <v>280</v>
      </c>
      <c r="U14" s="25">
        <f>SUM(ENERO:DICIEMBRE!U14)</f>
        <v>0</v>
      </c>
      <c r="V14" s="25">
        <f>SUM(ENERO:DICIEMBRE!V14)</f>
        <v>121</v>
      </c>
      <c r="W14" s="25">
        <f>SUM(ENERO:DICIEMBRE!W14)</f>
        <v>0</v>
      </c>
      <c r="X14" s="25">
        <f>SUM(ENERO:DICIEMBRE!X14)</f>
        <v>66</v>
      </c>
      <c r="Y14" s="25">
        <f>SUM(ENERO:DICIEMBRE!Y14)</f>
        <v>0</v>
      </c>
      <c r="Z14" s="25">
        <f>SUM(ENERO:DICIEMBRE!Z14)</f>
        <v>31</v>
      </c>
      <c r="AA14" s="25">
        <f>SUM(ENERO:DICIEMBRE!AA14)</f>
        <v>0</v>
      </c>
      <c r="AB14" s="25">
        <f>SUM(ENERO:DICIEMBRE!AB14)</f>
        <v>26</v>
      </c>
      <c r="AC14" s="25">
        <f>SUM(ENERO:DICIEMBRE!AC14)</f>
        <v>0</v>
      </c>
      <c r="AD14" s="25">
        <f>SUM(ENERO:DICIEMBRE!AD14)</f>
        <v>12</v>
      </c>
      <c r="AE14" s="25">
        <f>SUM(ENERO:DICIEMBRE!AE14)</f>
        <v>0</v>
      </c>
      <c r="AF14" s="25">
        <f>SUM(ENERO:DICIEMBRE!AF14)</f>
        <v>12</v>
      </c>
      <c r="AG14" s="25">
        <f>SUM(ENERO:DICIEMBRE!AG14)</f>
        <v>0</v>
      </c>
      <c r="AH14" s="25">
        <f>SUM(ENERO:DICIEMBRE!AH14)</f>
        <v>15</v>
      </c>
      <c r="AI14" s="25">
        <f>SUM(ENERO:DICIEMBRE!AI14)</f>
        <v>0</v>
      </c>
      <c r="AJ14" s="25">
        <f>SUM(ENERO:DICIEMBRE!AJ14)</f>
        <v>6</v>
      </c>
      <c r="AK14" s="25">
        <f>SUM(ENERO:DICIEMBRE!AK14)</f>
        <v>3</v>
      </c>
      <c r="AL14" s="25">
        <f>SUM(ENERO:DICIEMBRE!AL14)</f>
        <v>2</v>
      </c>
      <c r="AM14" s="25">
        <f>SUM(ENERO:DICIEMBRE!AM14)</f>
        <v>1798</v>
      </c>
      <c r="AN14" s="42"/>
      <c r="AO14" s="43"/>
      <c r="AP14" s="43"/>
      <c r="AQ14" s="44"/>
      <c r="AR14" s="45"/>
      <c r="AS14" s="45"/>
      <c r="AT14" s="28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12"/>
      <c r="BF14" s="12"/>
      <c r="BG14" s="12"/>
      <c r="CG14" s="13">
        <v>0</v>
      </c>
      <c r="CH14" s="13">
        <v>0</v>
      </c>
      <c r="CI14" s="13"/>
      <c r="CJ14" s="13"/>
      <c r="CK14" s="13"/>
      <c r="CL14" s="13"/>
      <c r="CM14" s="13"/>
    </row>
    <row r="15" spans="1:91" ht="16.350000000000001" customHeight="1" x14ac:dyDescent="0.2">
      <c r="A15" s="46" t="s">
        <v>38</v>
      </c>
      <c r="B15" s="47">
        <f>SUM(C15+D15)</f>
        <v>0</v>
      </c>
      <c r="C15" s="48">
        <f>SUM(E15+G15+I15+K15+M15+O15+Q15+S15+U15+W15+Y15+AA15+AC15+AE15+AG15+AI15+AK15)</f>
        <v>0</v>
      </c>
      <c r="D15" s="49">
        <f t="shared" si="0"/>
        <v>0</v>
      </c>
      <c r="E15" s="25">
        <f>SUM(ENERO:DICIEMBRE!E15)</f>
        <v>0</v>
      </c>
      <c r="F15" s="25">
        <f>SUM(ENERO:DICIEMBRE!F15)</f>
        <v>0</v>
      </c>
      <c r="G15" s="25">
        <f>SUM(ENERO:DICIEMBRE!G15)</f>
        <v>0</v>
      </c>
      <c r="H15" s="25">
        <f>SUM(ENERO:DICIEMBRE!H15)</f>
        <v>0</v>
      </c>
      <c r="I15" s="25">
        <f>SUM(ENERO:DICIEMBRE!I15)</f>
        <v>0</v>
      </c>
      <c r="J15" s="25">
        <f>SUM(ENERO:DICIEMBRE!J15)</f>
        <v>0</v>
      </c>
      <c r="K15" s="25">
        <f>SUM(ENERO:DICIEMBRE!K15)</f>
        <v>0</v>
      </c>
      <c r="L15" s="25">
        <f>SUM(ENERO:DICIEMBRE!L15)</f>
        <v>0</v>
      </c>
      <c r="M15" s="25">
        <f>SUM(ENERO:DICIEMBRE!M15)</f>
        <v>0</v>
      </c>
      <c r="N15" s="25">
        <f>SUM(ENERO:DICIEMBRE!N15)</f>
        <v>0</v>
      </c>
      <c r="O15" s="25">
        <f>SUM(ENERO:DICIEMBRE!O15)</f>
        <v>0</v>
      </c>
      <c r="P15" s="25">
        <f>SUM(ENERO:DICIEMBRE!P15)</f>
        <v>0</v>
      </c>
      <c r="Q15" s="25">
        <f>SUM(ENERO:DICIEMBRE!Q15)</f>
        <v>0</v>
      </c>
      <c r="R15" s="25">
        <f>SUM(ENERO:DICIEMBRE!R15)</f>
        <v>0</v>
      </c>
      <c r="S15" s="25">
        <f>SUM(ENERO:DICIEMBRE!S15)</f>
        <v>0</v>
      </c>
      <c r="T15" s="25">
        <f>SUM(ENERO:DICIEMBRE!T15)</f>
        <v>0</v>
      </c>
      <c r="U15" s="25">
        <f>SUM(ENERO:DICIEMBRE!U15)</f>
        <v>0</v>
      </c>
      <c r="V15" s="25">
        <f>SUM(ENERO:DICIEMBRE!V15)</f>
        <v>0</v>
      </c>
      <c r="W15" s="25">
        <f>SUM(ENERO:DICIEMBRE!W15)</f>
        <v>0</v>
      </c>
      <c r="X15" s="25">
        <f>SUM(ENERO:DICIEMBRE!X15)</f>
        <v>0</v>
      </c>
      <c r="Y15" s="25">
        <f>SUM(ENERO:DICIEMBRE!Y15)</f>
        <v>0</v>
      </c>
      <c r="Z15" s="25">
        <f>SUM(ENERO:DICIEMBRE!Z15)</f>
        <v>0</v>
      </c>
      <c r="AA15" s="25">
        <f>SUM(ENERO:DICIEMBRE!AA15)</f>
        <v>0</v>
      </c>
      <c r="AB15" s="25">
        <f>SUM(ENERO:DICIEMBRE!AB15)</f>
        <v>0</v>
      </c>
      <c r="AC15" s="25">
        <f>SUM(ENERO:DICIEMBRE!AC15)</f>
        <v>0</v>
      </c>
      <c r="AD15" s="25">
        <f>SUM(ENERO:DICIEMBRE!AD15)</f>
        <v>0</v>
      </c>
      <c r="AE15" s="25">
        <f>SUM(ENERO:DICIEMBRE!AE15)</f>
        <v>0</v>
      </c>
      <c r="AF15" s="25">
        <f>SUM(ENERO:DICIEMBRE!AF15)</f>
        <v>0</v>
      </c>
      <c r="AG15" s="25">
        <f>SUM(ENERO:DICIEMBRE!AG15)</f>
        <v>0</v>
      </c>
      <c r="AH15" s="25">
        <f>SUM(ENERO:DICIEMBRE!AH15)</f>
        <v>0</v>
      </c>
      <c r="AI15" s="25">
        <f>SUM(ENERO:DICIEMBRE!AI15)</f>
        <v>0</v>
      </c>
      <c r="AJ15" s="25">
        <f>SUM(ENERO:DICIEMBRE!AJ15)</f>
        <v>0</v>
      </c>
      <c r="AK15" s="25">
        <f>SUM(ENERO:DICIEMBRE!AK15)</f>
        <v>0</v>
      </c>
      <c r="AL15" s="25">
        <f>SUM(ENERO:DICIEMBRE!AL15)</f>
        <v>0</v>
      </c>
      <c r="AM15" s="25">
        <f>SUM(ENERO:DICIEMBRE!AM15)</f>
        <v>0</v>
      </c>
      <c r="AN15" s="53"/>
      <c r="AO15" s="54"/>
      <c r="AP15" s="54"/>
      <c r="AQ15" s="55"/>
      <c r="AR15" s="56"/>
      <c r="AS15" s="56"/>
      <c r="AT15" s="28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12"/>
      <c r="BF15" s="12"/>
      <c r="BG15" s="12"/>
      <c r="CG15" s="13">
        <v>0</v>
      </c>
      <c r="CH15" s="13">
        <v>0</v>
      </c>
      <c r="CI15" s="13">
        <v>0</v>
      </c>
      <c r="CJ15" s="13">
        <v>0</v>
      </c>
      <c r="CK15" s="13"/>
      <c r="CL15" s="13"/>
      <c r="CM15" s="13"/>
    </row>
    <row r="16" spans="1:91" ht="32.1" customHeight="1" x14ac:dyDescent="0.2">
      <c r="A16" s="57" t="s">
        <v>39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X16" s="2"/>
      <c r="BY16" s="2"/>
      <c r="BZ16" s="2"/>
      <c r="CG16" s="13"/>
      <c r="CH16" s="13"/>
      <c r="CI16" s="13"/>
      <c r="CJ16" s="13"/>
      <c r="CK16" s="13"/>
      <c r="CL16" s="13"/>
      <c r="CM16" s="13"/>
    </row>
    <row r="17" spans="1:91" ht="16.350000000000001" customHeight="1" x14ac:dyDescent="0.2">
      <c r="A17" s="1817" t="s">
        <v>40</v>
      </c>
      <c r="B17" s="1796" t="s">
        <v>5</v>
      </c>
      <c r="C17" s="1797"/>
      <c r="D17" s="1798"/>
      <c r="E17" s="1808" t="s">
        <v>6</v>
      </c>
      <c r="F17" s="1869"/>
      <c r="G17" s="1869"/>
      <c r="H17" s="1869"/>
      <c r="I17" s="1869"/>
      <c r="J17" s="1869"/>
      <c r="K17" s="1869"/>
      <c r="L17" s="1869"/>
      <c r="M17" s="1869"/>
      <c r="N17" s="1869"/>
      <c r="O17" s="1869"/>
      <c r="P17" s="1869"/>
      <c r="Q17" s="1869"/>
      <c r="R17" s="1869"/>
      <c r="S17" s="1869"/>
      <c r="T17" s="1869"/>
      <c r="U17" s="1869"/>
      <c r="V17" s="1869"/>
      <c r="W17" s="1869"/>
      <c r="X17" s="1869"/>
      <c r="Y17" s="1869"/>
      <c r="Z17" s="1869"/>
      <c r="AA17" s="1869"/>
      <c r="AB17" s="1869"/>
      <c r="AC17" s="1869"/>
      <c r="AD17" s="1869"/>
      <c r="AE17" s="1869"/>
      <c r="AF17" s="1869"/>
      <c r="AG17" s="1869"/>
      <c r="AH17" s="1869"/>
      <c r="AI17" s="1869"/>
      <c r="AJ17" s="1869"/>
      <c r="AK17" s="1869"/>
      <c r="AL17" s="1809"/>
      <c r="AM17" s="1819" t="s">
        <v>7</v>
      </c>
      <c r="AN17" s="1819" t="s">
        <v>10</v>
      </c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CG17" s="13"/>
      <c r="CH17" s="13"/>
      <c r="CI17" s="13"/>
      <c r="CJ17" s="13"/>
      <c r="CK17" s="13"/>
      <c r="CL17" s="13"/>
      <c r="CM17" s="13"/>
    </row>
    <row r="18" spans="1:91" ht="16.350000000000001" customHeight="1" x14ac:dyDescent="0.2">
      <c r="A18" s="1821"/>
      <c r="B18" s="1799"/>
      <c r="C18" s="1800"/>
      <c r="D18" s="1801"/>
      <c r="E18" s="1808" t="s">
        <v>11</v>
      </c>
      <c r="F18" s="1809"/>
      <c r="G18" s="1808" t="s">
        <v>12</v>
      </c>
      <c r="H18" s="1809"/>
      <c r="I18" s="1808" t="s">
        <v>13</v>
      </c>
      <c r="J18" s="1809"/>
      <c r="K18" s="1808" t="s">
        <v>14</v>
      </c>
      <c r="L18" s="1809"/>
      <c r="M18" s="1808" t="s">
        <v>15</v>
      </c>
      <c r="N18" s="1809"/>
      <c r="O18" s="1828" t="s">
        <v>16</v>
      </c>
      <c r="P18" s="1816"/>
      <c r="Q18" s="1828" t="s">
        <v>17</v>
      </c>
      <c r="R18" s="1816"/>
      <c r="S18" s="1828" t="s">
        <v>18</v>
      </c>
      <c r="T18" s="1816"/>
      <c r="U18" s="1828" t="s">
        <v>19</v>
      </c>
      <c r="V18" s="1816"/>
      <c r="W18" s="1828" t="s">
        <v>20</v>
      </c>
      <c r="X18" s="1816"/>
      <c r="Y18" s="1828" t="s">
        <v>21</v>
      </c>
      <c r="Z18" s="1816"/>
      <c r="AA18" s="1828" t="s">
        <v>22</v>
      </c>
      <c r="AB18" s="1816"/>
      <c r="AC18" s="1828" t="s">
        <v>23</v>
      </c>
      <c r="AD18" s="1816"/>
      <c r="AE18" s="1828" t="s">
        <v>24</v>
      </c>
      <c r="AF18" s="1816"/>
      <c r="AG18" s="1828" t="s">
        <v>25</v>
      </c>
      <c r="AH18" s="1816"/>
      <c r="AI18" s="1828" t="s">
        <v>26</v>
      </c>
      <c r="AJ18" s="1816"/>
      <c r="AK18" s="1828" t="s">
        <v>27</v>
      </c>
      <c r="AL18" s="1816"/>
      <c r="AM18" s="1845"/>
      <c r="AN18" s="1845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CG18" s="13"/>
      <c r="CH18" s="13"/>
      <c r="CI18" s="13"/>
      <c r="CJ18" s="13"/>
      <c r="CK18" s="13"/>
      <c r="CL18" s="13"/>
      <c r="CM18" s="13"/>
    </row>
    <row r="19" spans="1:91" ht="16.350000000000001" customHeight="1" x14ac:dyDescent="0.2">
      <c r="A19" s="1818"/>
      <c r="B19" s="58" t="s">
        <v>32</v>
      </c>
      <c r="C19" s="59" t="s">
        <v>41</v>
      </c>
      <c r="D19" s="60" t="s">
        <v>34</v>
      </c>
      <c r="E19" s="61" t="s">
        <v>41</v>
      </c>
      <c r="F19" s="60" t="s">
        <v>34</v>
      </c>
      <c r="G19" s="61" t="s">
        <v>41</v>
      </c>
      <c r="H19" s="60" t="s">
        <v>34</v>
      </c>
      <c r="I19" s="61" t="s">
        <v>41</v>
      </c>
      <c r="J19" s="60" t="s">
        <v>34</v>
      </c>
      <c r="K19" s="61" t="s">
        <v>41</v>
      </c>
      <c r="L19" s="60" t="s">
        <v>34</v>
      </c>
      <c r="M19" s="61" t="s">
        <v>41</v>
      </c>
      <c r="N19" s="60" t="s">
        <v>34</v>
      </c>
      <c r="O19" s="61" t="s">
        <v>41</v>
      </c>
      <c r="P19" s="60" t="s">
        <v>34</v>
      </c>
      <c r="Q19" s="61" t="s">
        <v>41</v>
      </c>
      <c r="R19" s="60" t="s">
        <v>34</v>
      </c>
      <c r="S19" s="61" t="s">
        <v>41</v>
      </c>
      <c r="T19" s="60" t="s">
        <v>34</v>
      </c>
      <c r="U19" s="61" t="s">
        <v>41</v>
      </c>
      <c r="V19" s="60" t="s">
        <v>34</v>
      </c>
      <c r="W19" s="61" t="s">
        <v>41</v>
      </c>
      <c r="X19" s="60" t="s">
        <v>34</v>
      </c>
      <c r="Y19" s="61" t="s">
        <v>41</v>
      </c>
      <c r="Z19" s="60" t="s">
        <v>34</v>
      </c>
      <c r="AA19" s="61" t="s">
        <v>41</v>
      </c>
      <c r="AB19" s="60" t="s">
        <v>34</v>
      </c>
      <c r="AC19" s="61" t="s">
        <v>41</v>
      </c>
      <c r="AD19" s="60" t="s">
        <v>34</v>
      </c>
      <c r="AE19" s="61" t="s">
        <v>41</v>
      </c>
      <c r="AF19" s="60" t="s">
        <v>34</v>
      </c>
      <c r="AG19" s="61" t="s">
        <v>41</v>
      </c>
      <c r="AH19" s="60" t="s">
        <v>34</v>
      </c>
      <c r="AI19" s="61" t="s">
        <v>41</v>
      </c>
      <c r="AJ19" s="60" t="s">
        <v>34</v>
      </c>
      <c r="AK19" s="61" t="s">
        <v>41</v>
      </c>
      <c r="AL19" s="60" t="s">
        <v>34</v>
      </c>
      <c r="AM19" s="1820"/>
      <c r="AN19" s="1820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CG19" s="13"/>
      <c r="CH19" s="13"/>
      <c r="CI19" s="13"/>
      <c r="CJ19" s="13"/>
      <c r="CK19" s="13"/>
      <c r="CL19" s="13"/>
      <c r="CM19" s="13"/>
    </row>
    <row r="20" spans="1:91" ht="16.350000000000001" customHeight="1" x14ac:dyDescent="0.2">
      <c r="A20" s="62" t="s">
        <v>42</v>
      </c>
      <c r="B20" s="63">
        <f>SUM(C20+D20)</f>
        <v>0</v>
      </c>
      <c r="C20" s="64">
        <f t="shared" ref="C20:D23" si="1">SUM(E20+G20+I20+K20+M20+O20+Q20+S20+U20+W20+Y20+AA20+AC20+AE20+AG20+AI20+AK20)</f>
        <v>0</v>
      </c>
      <c r="D20" s="65">
        <f t="shared" si="1"/>
        <v>0</v>
      </c>
      <c r="E20" s="66"/>
      <c r="F20" s="67"/>
      <c r="G20" s="66"/>
      <c r="H20" s="67"/>
      <c r="I20" s="66"/>
      <c r="J20" s="68"/>
      <c r="K20" s="66"/>
      <c r="L20" s="68"/>
      <c r="M20" s="66"/>
      <c r="N20" s="68"/>
      <c r="O20" s="69"/>
      <c r="P20" s="68"/>
      <c r="Q20" s="69"/>
      <c r="R20" s="68"/>
      <c r="S20" s="69"/>
      <c r="T20" s="68"/>
      <c r="U20" s="69"/>
      <c r="V20" s="68"/>
      <c r="W20" s="69"/>
      <c r="X20" s="68"/>
      <c r="Y20" s="69"/>
      <c r="Z20" s="68"/>
      <c r="AA20" s="69"/>
      <c r="AB20" s="68"/>
      <c r="AC20" s="69"/>
      <c r="AD20" s="68"/>
      <c r="AE20" s="69"/>
      <c r="AF20" s="68"/>
      <c r="AG20" s="69"/>
      <c r="AH20" s="68"/>
      <c r="AI20" s="69"/>
      <c r="AJ20" s="68"/>
      <c r="AK20" s="69"/>
      <c r="AL20" s="68"/>
      <c r="AM20" s="70"/>
      <c r="AN20" s="70"/>
      <c r="AO20" s="71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CG20" s="13">
        <v>0</v>
      </c>
      <c r="CH20" s="13">
        <v>0</v>
      </c>
      <c r="CI20" s="13"/>
      <c r="CJ20" s="13"/>
      <c r="CK20" s="13"/>
      <c r="CL20" s="13"/>
      <c r="CM20" s="13"/>
    </row>
    <row r="21" spans="1:91" ht="16.350000000000001" customHeight="1" x14ac:dyDescent="0.2">
      <c r="A21" s="72" t="s">
        <v>43</v>
      </c>
      <c r="B21" s="63">
        <f>SUM(C21+D21)</f>
        <v>0</v>
      </c>
      <c r="C21" s="64">
        <f t="shared" si="1"/>
        <v>0</v>
      </c>
      <c r="D21" s="73">
        <f t="shared" si="1"/>
        <v>0</v>
      </c>
      <c r="E21" s="34"/>
      <c r="F21" s="74"/>
      <c r="G21" s="34"/>
      <c r="H21" s="74"/>
      <c r="I21" s="34"/>
      <c r="J21" s="35"/>
      <c r="K21" s="34"/>
      <c r="L21" s="35"/>
      <c r="M21" s="34"/>
      <c r="N21" s="35"/>
      <c r="O21" s="75"/>
      <c r="P21" s="35"/>
      <c r="Q21" s="75"/>
      <c r="R21" s="35"/>
      <c r="S21" s="75"/>
      <c r="T21" s="35"/>
      <c r="U21" s="75"/>
      <c r="V21" s="35"/>
      <c r="W21" s="75"/>
      <c r="X21" s="35"/>
      <c r="Y21" s="75"/>
      <c r="Z21" s="35"/>
      <c r="AA21" s="75"/>
      <c r="AB21" s="35"/>
      <c r="AC21" s="75"/>
      <c r="AD21" s="35"/>
      <c r="AE21" s="75"/>
      <c r="AF21" s="35"/>
      <c r="AG21" s="75"/>
      <c r="AH21" s="35"/>
      <c r="AI21" s="75"/>
      <c r="AJ21" s="35"/>
      <c r="AK21" s="75"/>
      <c r="AL21" s="35"/>
      <c r="AM21" s="36"/>
      <c r="AN21" s="36"/>
      <c r="AO21" s="71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CG21" s="13">
        <v>0</v>
      </c>
      <c r="CH21" s="13">
        <v>0</v>
      </c>
      <c r="CI21" s="13"/>
      <c r="CJ21" s="13"/>
      <c r="CK21" s="13"/>
      <c r="CL21" s="13"/>
      <c r="CM21" s="13"/>
    </row>
    <row r="22" spans="1:91" ht="16.350000000000001" customHeight="1" x14ac:dyDescent="0.2">
      <c r="A22" s="72" t="s">
        <v>44</v>
      </c>
      <c r="B22" s="63">
        <f>SUM(C22+D22)</f>
        <v>0</v>
      </c>
      <c r="C22" s="64">
        <f t="shared" si="1"/>
        <v>0</v>
      </c>
      <c r="D22" s="73">
        <f t="shared" si="1"/>
        <v>0</v>
      </c>
      <c r="E22" s="34"/>
      <c r="F22" s="74"/>
      <c r="G22" s="34"/>
      <c r="H22" s="74"/>
      <c r="I22" s="34"/>
      <c r="J22" s="35"/>
      <c r="K22" s="34"/>
      <c r="L22" s="35"/>
      <c r="M22" s="34"/>
      <c r="N22" s="35"/>
      <c r="O22" s="75"/>
      <c r="P22" s="35"/>
      <c r="Q22" s="75"/>
      <c r="R22" s="35"/>
      <c r="S22" s="75"/>
      <c r="T22" s="35"/>
      <c r="U22" s="75"/>
      <c r="V22" s="35"/>
      <c r="W22" s="75"/>
      <c r="X22" s="35"/>
      <c r="Y22" s="75"/>
      <c r="Z22" s="35"/>
      <c r="AA22" s="75"/>
      <c r="AB22" s="35"/>
      <c r="AC22" s="75"/>
      <c r="AD22" s="35"/>
      <c r="AE22" s="75"/>
      <c r="AF22" s="35"/>
      <c r="AG22" s="75"/>
      <c r="AH22" s="35"/>
      <c r="AI22" s="75"/>
      <c r="AJ22" s="35"/>
      <c r="AK22" s="75"/>
      <c r="AL22" s="35"/>
      <c r="AM22" s="36"/>
      <c r="AN22" s="36"/>
      <c r="AO22" s="71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CG22" s="13">
        <v>0</v>
      </c>
      <c r="CH22" s="13">
        <v>0</v>
      </c>
      <c r="CI22" s="13"/>
      <c r="CJ22" s="13"/>
      <c r="CK22" s="13"/>
      <c r="CL22" s="13"/>
      <c r="CM22" s="13"/>
    </row>
    <row r="23" spans="1:91" ht="16.350000000000001" customHeight="1" x14ac:dyDescent="0.2">
      <c r="A23" s="76" t="s">
        <v>45</v>
      </c>
      <c r="B23" s="77">
        <f>SUM(C23+D23)</f>
        <v>0</v>
      </c>
      <c r="C23" s="78">
        <f t="shared" si="1"/>
        <v>0</v>
      </c>
      <c r="D23" s="49">
        <f t="shared" si="1"/>
        <v>0</v>
      </c>
      <c r="E23" s="50"/>
      <c r="F23" s="79"/>
      <c r="G23" s="50"/>
      <c r="H23" s="79"/>
      <c r="I23" s="50"/>
      <c r="J23" s="51"/>
      <c r="K23" s="50"/>
      <c r="L23" s="51"/>
      <c r="M23" s="50"/>
      <c r="N23" s="51"/>
      <c r="O23" s="80"/>
      <c r="P23" s="51"/>
      <c r="Q23" s="80"/>
      <c r="R23" s="51"/>
      <c r="S23" s="80"/>
      <c r="T23" s="51"/>
      <c r="U23" s="80"/>
      <c r="V23" s="51"/>
      <c r="W23" s="80"/>
      <c r="X23" s="51"/>
      <c r="Y23" s="80"/>
      <c r="Z23" s="51"/>
      <c r="AA23" s="80"/>
      <c r="AB23" s="51"/>
      <c r="AC23" s="80"/>
      <c r="AD23" s="51"/>
      <c r="AE23" s="80"/>
      <c r="AF23" s="51"/>
      <c r="AG23" s="80"/>
      <c r="AH23" s="51"/>
      <c r="AI23" s="80"/>
      <c r="AJ23" s="51"/>
      <c r="AK23" s="80"/>
      <c r="AL23" s="51"/>
      <c r="AM23" s="52"/>
      <c r="AN23" s="52"/>
      <c r="AO23" s="71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CG23" s="13">
        <v>0</v>
      </c>
      <c r="CH23" s="13">
        <v>0</v>
      </c>
      <c r="CI23" s="13"/>
      <c r="CJ23" s="13"/>
      <c r="CK23" s="13"/>
      <c r="CL23" s="13"/>
      <c r="CM23" s="13"/>
    </row>
    <row r="24" spans="1:91" ht="32.1" customHeight="1" x14ac:dyDescent="0.2">
      <c r="A24" s="81" t="s">
        <v>46</v>
      </c>
      <c r="B24" s="81"/>
      <c r="C24" s="81"/>
      <c r="D24" s="81"/>
      <c r="E24" s="81"/>
      <c r="F24" s="81"/>
      <c r="G24" s="11"/>
      <c r="H24" s="11"/>
      <c r="I24" s="11"/>
      <c r="J24" s="11"/>
      <c r="K24" s="11"/>
      <c r="L24" s="82"/>
      <c r="M24" s="11"/>
      <c r="N24" s="11"/>
      <c r="O24" s="8"/>
      <c r="P24" s="8"/>
      <c r="Q24" s="8"/>
      <c r="R24" s="8"/>
      <c r="S24" s="8"/>
      <c r="T24" s="8"/>
      <c r="U24" s="8"/>
      <c r="V24" s="8"/>
      <c r="W24" s="8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4"/>
      <c r="AN24" s="85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X24" s="2"/>
      <c r="BY24" s="2"/>
      <c r="BZ24" s="2"/>
      <c r="CG24" s="13"/>
      <c r="CH24" s="13"/>
      <c r="CI24" s="13"/>
      <c r="CJ24" s="13"/>
      <c r="CK24" s="13"/>
      <c r="CL24" s="13"/>
      <c r="CM24" s="13"/>
    </row>
    <row r="25" spans="1:91" ht="16.350000000000001" customHeight="1" x14ac:dyDescent="0.2">
      <c r="A25" s="1822" t="s">
        <v>40</v>
      </c>
      <c r="B25" s="1796" t="s">
        <v>5</v>
      </c>
      <c r="C25" s="1797"/>
      <c r="D25" s="1798"/>
      <c r="E25" s="1808" t="s">
        <v>6</v>
      </c>
      <c r="F25" s="1869"/>
      <c r="G25" s="1869"/>
      <c r="H25" s="1869"/>
      <c r="I25" s="1869"/>
      <c r="J25" s="1869"/>
      <c r="K25" s="1869"/>
      <c r="L25" s="1869"/>
      <c r="M25" s="1869"/>
      <c r="N25" s="1869"/>
      <c r="O25" s="1869"/>
      <c r="P25" s="1869"/>
      <c r="Q25" s="1869"/>
      <c r="R25" s="1869"/>
      <c r="S25" s="1869"/>
      <c r="T25" s="1869"/>
      <c r="U25" s="1869"/>
      <c r="V25" s="1869"/>
      <c r="W25" s="1869"/>
      <c r="X25" s="1869"/>
      <c r="Y25" s="1869"/>
      <c r="Z25" s="1869"/>
      <c r="AA25" s="1869"/>
      <c r="AB25" s="1869"/>
      <c r="AC25" s="1869"/>
      <c r="AD25" s="1869"/>
      <c r="AE25" s="1869"/>
      <c r="AF25" s="1869"/>
      <c r="AG25" s="1869"/>
      <c r="AH25" s="1869"/>
      <c r="AI25" s="1869"/>
      <c r="AJ25" s="1869"/>
      <c r="AK25" s="1869"/>
      <c r="AL25" s="1809"/>
      <c r="AM25" s="1819" t="s">
        <v>7</v>
      </c>
      <c r="AN25" s="1819" t="s">
        <v>10</v>
      </c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CG25" s="13"/>
      <c r="CH25" s="13"/>
      <c r="CI25" s="13"/>
      <c r="CJ25" s="13"/>
      <c r="CK25" s="13"/>
      <c r="CL25" s="13"/>
      <c r="CM25" s="13"/>
    </row>
    <row r="26" spans="1:91" ht="16.350000000000001" customHeight="1" x14ac:dyDescent="0.2">
      <c r="A26" s="1826"/>
      <c r="B26" s="1799"/>
      <c r="C26" s="1800"/>
      <c r="D26" s="1801"/>
      <c r="E26" s="1808" t="s">
        <v>11</v>
      </c>
      <c r="F26" s="1809"/>
      <c r="G26" s="1808" t="s">
        <v>12</v>
      </c>
      <c r="H26" s="1809"/>
      <c r="I26" s="1808" t="s">
        <v>13</v>
      </c>
      <c r="J26" s="1809"/>
      <c r="K26" s="1808" t="s">
        <v>14</v>
      </c>
      <c r="L26" s="1809"/>
      <c r="M26" s="1808" t="s">
        <v>15</v>
      </c>
      <c r="N26" s="1809"/>
      <c r="O26" s="1828" t="s">
        <v>16</v>
      </c>
      <c r="P26" s="1816"/>
      <c r="Q26" s="1828" t="s">
        <v>17</v>
      </c>
      <c r="R26" s="1816"/>
      <c r="S26" s="1828" t="s">
        <v>18</v>
      </c>
      <c r="T26" s="1816"/>
      <c r="U26" s="1828" t="s">
        <v>19</v>
      </c>
      <c r="V26" s="1816"/>
      <c r="W26" s="1828" t="s">
        <v>20</v>
      </c>
      <c r="X26" s="1816"/>
      <c r="Y26" s="1828" t="s">
        <v>21</v>
      </c>
      <c r="Z26" s="1816"/>
      <c r="AA26" s="1828" t="s">
        <v>22</v>
      </c>
      <c r="AB26" s="1816"/>
      <c r="AC26" s="1828" t="s">
        <v>23</v>
      </c>
      <c r="AD26" s="1816"/>
      <c r="AE26" s="1828" t="s">
        <v>24</v>
      </c>
      <c r="AF26" s="1816"/>
      <c r="AG26" s="1828" t="s">
        <v>25</v>
      </c>
      <c r="AH26" s="1816"/>
      <c r="AI26" s="1828" t="s">
        <v>26</v>
      </c>
      <c r="AJ26" s="1816"/>
      <c r="AK26" s="1828" t="s">
        <v>27</v>
      </c>
      <c r="AL26" s="1816"/>
      <c r="AM26" s="1845"/>
      <c r="AN26" s="1845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CG26" s="13"/>
      <c r="CH26" s="13"/>
      <c r="CI26" s="13"/>
      <c r="CJ26" s="13"/>
      <c r="CK26" s="13"/>
      <c r="CL26" s="13"/>
      <c r="CM26" s="13"/>
    </row>
    <row r="27" spans="1:91" ht="16.350000000000001" customHeight="1" x14ac:dyDescent="0.2">
      <c r="A27" s="1824"/>
      <c r="B27" s="58" t="s">
        <v>32</v>
      </c>
      <c r="C27" s="15" t="s">
        <v>41</v>
      </c>
      <c r="D27" s="16" t="s">
        <v>34</v>
      </c>
      <c r="E27" s="86" t="s">
        <v>41</v>
      </c>
      <c r="F27" s="18" t="s">
        <v>34</v>
      </c>
      <c r="G27" s="86" t="s">
        <v>41</v>
      </c>
      <c r="H27" s="18" t="s">
        <v>34</v>
      </c>
      <c r="I27" s="86" t="s">
        <v>41</v>
      </c>
      <c r="J27" s="18" t="s">
        <v>34</v>
      </c>
      <c r="K27" s="86" t="s">
        <v>41</v>
      </c>
      <c r="L27" s="18" t="s">
        <v>34</v>
      </c>
      <c r="M27" s="86" t="s">
        <v>41</v>
      </c>
      <c r="N27" s="18" t="s">
        <v>34</v>
      </c>
      <c r="O27" s="86" t="s">
        <v>41</v>
      </c>
      <c r="P27" s="18" t="s">
        <v>34</v>
      </c>
      <c r="Q27" s="86" t="s">
        <v>41</v>
      </c>
      <c r="R27" s="18" t="s">
        <v>34</v>
      </c>
      <c r="S27" s="86" t="s">
        <v>41</v>
      </c>
      <c r="T27" s="18" t="s">
        <v>34</v>
      </c>
      <c r="U27" s="86" t="s">
        <v>41</v>
      </c>
      <c r="V27" s="18" t="s">
        <v>34</v>
      </c>
      <c r="W27" s="86" t="s">
        <v>41</v>
      </c>
      <c r="X27" s="18" t="s">
        <v>34</v>
      </c>
      <c r="Y27" s="86" t="s">
        <v>41</v>
      </c>
      <c r="Z27" s="18" t="s">
        <v>34</v>
      </c>
      <c r="AA27" s="86" t="s">
        <v>41</v>
      </c>
      <c r="AB27" s="18" t="s">
        <v>34</v>
      </c>
      <c r="AC27" s="86" t="s">
        <v>41</v>
      </c>
      <c r="AD27" s="18" t="s">
        <v>34</v>
      </c>
      <c r="AE27" s="86" t="s">
        <v>41</v>
      </c>
      <c r="AF27" s="18" t="s">
        <v>34</v>
      </c>
      <c r="AG27" s="86" t="s">
        <v>41</v>
      </c>
      <c r="AH27" s="18" t="s">
        <v>34</v>
      </c>
      <c r="AI27" s="86" t="s">
        <v>41</v>
      </c>
      <c r="AJ27" s="18" t="s">
        <v>34</v>
      </c>
      <c r="AK27" s="86" t="s">
        <v>41</v>
      </c>
      <c r="AL27" s="18" t="s">
        <v>34</v>
      </c>
      <c r="AM27" s="1820"/>
      <c r="AN27" s="1820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CG27" s="13"/>
      <c r="CH27" s="13"/>
      <c r="CI27" s="13"/>
      <c r="CJ27" s="13"/>
      <c r="CK27" s="13"/>
      <c r="CL27" s="13"/>
      <c r="CM27" s="13"/>
    </row>
    <row r="28" spans="1:91" ht="16.350000000000001" customHeight="1" x14ac:dyDescent="0.2">
      <c r="A28" s="87" t="s">
        <v>42</v>
      </c>
      <c r="B28" s="88">
        <f t="shared" ref="B28:B33" si="2">SUM(C28+D28)</f>
        <v>0</v>
      </c>
      <c r="C28" s="89">
        <f t="shared" ref="C28:D33" si="3">SUM(E28+G28+I28+K28+M28+O28+Q28+S28+U28+W28+Y28+AA28+AC28+AE28+AG28+AI28+AK28)</f>
        <v>0</v>
      </c>
      <c r="D28" s="90">
        <f t="shared" si="3"/>
        <v>0</v>
      </c>
      <c r="E28" s="25"/>
      <c r="F28" s="91"/>
      <c r="G28" s="25"/>
      <c r="H28" s="91"/>
      <c r="I28" s="25"/>
      <c r="J28" s="26"/>
      <c r="K28" s="25"/>
      <c r="L28" s="26"/>
      <c r="M28" s="25"/>
      <c r="N28" s="26"/>
      <c r="O28" s="92"/>
      <c r="P28" s="26"/>
      <c r="Q28" s="92"/>
      <c r="R28" s="26"/>
      <c r="S28" s="92"/>
      <c r="T28" s="26"/>
      <c r="U28" s="92"/>
      <c r="V28" s="26"/>
      <c r="W28" s="92"/>
      <c r="X28" s="26"/>
      <c r="Y28" s="92"/>
      <c r="Z28" s="26"/>
      <c r="AA28" s="92"/>
      <c r="AB28" s="26"/>
      <c r="AC28" s="92"/>
      <c r="AD28" s="26"/>
      <c r="AE28" s="92"/>
      <c r="AF28" s="26"/>
      <c r="AG28" s="92"/>
      <c r="AH28" s="26"/>
      <c r="AI28" s="92"/>
      <c r="AJ28" s="26"/>
      <c r="AK28" s="92"/>
      <c r="AL28" s="26"/>
      <c r="AM28" s="27"/>
      <c r="AN28" s="27"/>
      <c r="AO28" s="71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CG28" s="13">
        <v>0</v>
      </c>
      <c r="CH28" s="13">
        <v>0</v>
      </c>
      <c r="CI28" s="13"/>
      <c r="CJ28" s="13"/>
      <c r="CK28" s="13"/>
      <c r="CL28" s="13"/>
      <c r="CM28" s="13"/>
    </row>
    <row r="29" spans="1:91" ht="16.350000000000001" customHeight="1" x14ac:dyDescent="0.2">
      <c r="A29" s="30" t="s">
        <v>43</v>
      </c>
      <c r="B29" s="63">
        <f t="shared" si="2"/>
        <v>0</v>
      </c>
      <c r="C29" s="64">
        <f t="shared" si="3"/>
        <v>0</v>
      </c>
      <c r="D29" s="73">
        <f t="shared" si="3"/>
        <v>0</v>
      </c>
      <c r="E29" s="34"/>
      <c r="F29" s="74"/>
      <c r="G29" s="34"/>
      <c r="H29" s="74"/>
      <c r="I29" s="34"/>
      <c r="J29" s="35"/>
      <c r="K29" s="34"/>
      <c r="L29" s="35"/>
      <c r="M29" s="34"/>
      <c r="N29" s="35"/>
      <c r="O29" s="75"/>
      <c r="P29" s="35"/>
      <c r="Q29" s="75"/>
      <c r="R29" s="35"/>
      <c r="S29" s="75"/>
      <c r="T29" s="35"/>
      <c r="U29" s="75"/>
      <c r="V29" s="35"/>
      <c r="W29" s="75"/>
      <c r="X29" s="35"/>
      <c r="Y29" s="75"/>
      <c r="Z29" s="35"/>
      <c r="AA29" s="75"/>
      <c r="AB29" s="35"/>
      <c r="AC29" s="75"/>
      <c r="AD29" s="35"/>
      <c r="AE29" s="75"/>
      <c r="AF29" s="35"/>
      <c r="AG29" s="75"/>
      <c r="AH29" s="35"/>
      <c r="AI29" s="75"/>
      <c r="AJ29" s="35"/>
      <c r="AK29" s="75"/>
      <c r="AL29" s="35"/>
      <c r="AM29" s="36"/>
      <c r="AN29" s="36"/>
      <c r="AO29" s="71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CG29" s="13">
        <v>0</v>
      </c>
      <c r="CH29" s="13">
        <v>0</v>
      </c>
      <c r="CI29" s="13"/>
      <c r="CJ29" s="13"/>
      <c r="CK29" s="13"/>
      <c r="CL29" s="13"/>
      <c r="CM29" s="13"/>
    </row>
    <row r="30" spans="1:91" ht="16.350000000000001" customHeight="1" x14ac:dyDescent="0.2">
      <c r="A30" s="30" t="s">
        <v>44</v>
      </c>
      <c r="B30" s="63">
        <f t="shared" si="2"/>
        <v>0</v>
      </c>
      <c r="C30" s="64">
        <f t="shared" si="3"/>
        <v>0</v>
      </c>
      <c r="D30" s="73">
        <f t="shared" si="3"/>
        <v>0</v>
      </c>
      <c r="E30" s="34"/>
      <c r="F30" s="74"/>
      <c r="G30" s="34"/>
      <c r="H30" s="74"/>
      <c r="I30" s="34"/>
      <c r="J30" s="35"/>
      <c r="K30" s="34"/>
      <c r="L30" s="35"/>
      <c r="M30" s="34"/>
      <c r="N30" s="35"/>
      <c r="O30" s="75"/>
      <c r="P30" s="35"/>
      <c r="Q30" s="75"/>
      <c r="R30" s="35"/>
      <c r="S30" s="75"/>
      <c r="T30" s="35"/>
      <c r="U30" s="75"/>
      <c r="V30" s="35"/>
      <c r="W30" s="75"/>
      <c r="X30" s="35"/>
      <c r="Y30" s="75"/>
      <c r="Z30" s="35"/>
      <c r="AA30" s="75"/>
      <c r="AB30" s="35"/>
      <c r="AC30" s="75"/>
      <c r="AD30" s="35"/>
      <c r="AE30" s="75"/>
      <c r="AF30" s="35"/>
      <c r="AG30" s="75"/>
      <c r="AH30" s="35"/>
      <c r="AI30" s="75"/>
      <c r="AJ30" s="35"/>
      <c r="AK30" s="75"/>
      <c r="AL30" s="35"/>
      <c r="AM30" s="36"/>
      <c r="AN30" s="36"/>
      <c r="AO30" s="71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CG30" s="13">
        <v>0</v>
      </c>
      <c r="CH30" s="13">
        <v>0</v>
      </c>
      <c r="CI30" s="13"/>
      <c r="CJ30" s="13"/>
      <c r="CK30" s="13"/>
      <c r="CL30" s="13"/>
      <c r="CM30" s="13"/>
    </row>
    <row r="31" spans="1:91" ht="16.350000000000001" customHeight="1" x14ac:dyDescent="0.2">
      <c r="A31" s="30" t="s">
        <v>47</v>
      </c>
      <c r="B31" s="63">
        <f t="shared" si="2"/>
        <v>0</v>
      </c>
      <c r="C31" s="64">
        <f t="shared" si="3"/>
        <v>0</v>
      </c>
      <c r="D31" s="73">
        <f t="shared" si="3"/>
        <v>0</v>
      </c>
      <c r="E31" s="34"/>
      <c r="F31" s="74"/>
      <c r="G31" s="34"/>
      <c r="H31" s="74"/>
      <c r="I31" s="34"/>
      <c r="J31" s="35"/>
      <c r="K31" s="34"/>
      <c r="L31" s="35"/>
      <c r="M31" s="34"/>
      <c r="N31" s="35"/>
      <c r="O31" s="75"/>
      <c r="P31" s="35"/>
      <c r="Q31" s="75"/>
      <c r="R31" s="35"/>
      <c r="S31" s="75"/>
      <c r="T31" s="35"/>
      <c r="U31" s="75"/>
      <c r="V31" s="35"/>
      <c r="W31" s="75"/>
      <c r="X31" s="35"/>
      <c r="Y31" s="75"/>
      <c r="Z31" s="35"/>
      <c r="AA31" s="75"/>
      <c r="AB31" s="35"/>
      <c r="AC31" s="75"/>
      <c r="AD31" s="35"/>
      <c r="AE31" s="75"/>
      <c r="AF31" s="35"/>
      <c r="AG31" s="75"/>
      <c r="AH31" s="35"/>
      <c r="AI31" s="75"/>
      <c r="AJ31" s="35"/>
      <c r="AK31" s="75"/>
      <c r="AL31" s="35"/>
      <c r="AM31" s="36"/>
      <c r="AN31" s="36"/>
      <c r="AO31" s="71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CG31" s="13">
        <v>0</v>
      </c>
      <c r="CH31" s="13">
        <v>0</v>
      </c>
      <c r="CI31" s="13"/>
      <c r="CJ31" s="13"/>
      <c r="CK31" s="13"/>
      <c r="CL31" s="13"/>
      <c r="CM31" s="13"/>
    </row>
    <row r="32" spans="1:91" ht="16.350000000000001" customHeight="1" x14ac:dyDescent="0.2">
      <c r="A32" s="30" t="s">
        <v>48</v>
      </c>
      <c r="B32" s="63">
        <f t="shared" si="2"/>
        <v>0</v>
      </c>
      <c r="C32" s="64">
        <f t="shared" si="3"/>
        <v>0</v>
      </c>
      <c r="D32" s="73">
        <f t="shared" si="3"/>
        <v>0</v>
      </c>
      <c r="E32" s="34"/>
      <c r="F32" s="74"/>
      <c r="G32" s="34"/>
      <c r="H32" s="74"/>
      <c r="I32" s="34"/>
      <c r="J32" s="35"/>
      <c r="K32" s="34"/>
      <c r="L32" s="35"/>
      <c r="M32" s="34"/>
      <c r="N32" s="35"/>
      <c r="O32" s="75"/>
      <c r="P32" s="35"/>
      <c r="Q32" s="75"/>
      <c r="R32" s="35"/>
      <c r="S32" s="75"/>
      <c r="T32" s="35"/>
      <c r="U32" s="75"/>
      <c r="V32" s="35"/>
      <c r="W32" s="75"/>
      <c r="X32" s="35"/>
      <c r="Y32" s="75"/>
      <c r="Z32" s="35"/>
      <c r="AA32" s="75"/>
      <c r="AB32" s="35"/>
      <c r="AC32" s="75"/>
      <c r="AD32" s="35"/>
      <c r="AE32" s="75"/>
      <c r="AF32" s="35"/>
      <c r="AG32" s="75"/>
      <c r="AH32" s="35"/>
      <c r="AI32" s="75"/>
      <c r="AJ32" s="35"/>
      <c r="AK32" s="75"/>
      <c r="AL32" s="35"/>
      <c r="AM32" s="36"/>
      <c r="AN32" s="36"/>
      <c r="AO32" s="71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CG32" s="13">
        <v>0</v>
      </c>
      <c r="CH32" s="13">
        <v>0</v>
      </c>
      <c r="CI32" s="13"/>
      <c r="CJ32" s="13"/>
      <c r="CK32" s="13"/>
      <c r="CL32" s="13"/>
      <c r="CM32" s="13"/>
    </row>
    <row r="33" spans="1:91" ht="16.350000000000001" customHeight="1" x14ac:dyDescent="0.2">
      <c r="A33" s="93" t="s">
        <v>49</v>
      </c>
      <c r="B33" s="77">
        <f t="shared" si="2"/>
        <v>0</v>
      </c>
      <c r="C33" s="78">
        <f t="shared" si="3"/>
        <v>0</v>
      </c>
      <c r="D33" s="49">
        <f t="shared" si="3"/>
        <v>0</v>
      </c>
      <c r="E33" s="50"/>
      <c r="F33" s="79"/>
      <c r="G33" s="50"/>
      <c r="H33" s="79"/>
      <c r="I33" s="50"/>
      <c r="J33" s="51"/>
      <c r="K33" s="50"/>
      <c r="L33" s="51"/>
      <c r="M33" s="50"/>
      <c r="N33" s="51"/>
      <c r="O33" s="80"/>
      <c r="P33" s="51"/>
      <c r="Q33" s="80"/>
      <c r="R33" s="51"/>
      <c r="S33" s="80"/>
      <c r="T33" s="51"/>
      <c r="U33" s="80"/>
      <c r="V33" s="51"/>
      <c r="W33" s="80"/>
      <c r="X33" s="51"/>
      <c r="Y33" s="80"/>
      <c r="Z33" s="51"/>
      <c r="AA33" s="80"/>
      <c r="AB33" s="51"/>
      <c r="AC33" s="80"/>
      <c r="AD33" s="51"/>
      <c r="AE33" s="80"/>
      <c r="AF33" s="51"/>
      <c r="AG33" s="80"/>
      <c r="AH33" s="51"/>
      <c r="AI33" s="80"/>
      <c r="AJ33" s="51"/>
      <c r="AK33" s="80"/>
      <c r="AL33" s="51"/>
      <c r="AM33" s="52"/>
      <c r="AN33" s="52"/>
      <c r="AO33" s="71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CG33" s="13">
        <v>0</v>
      </c>
      <c r="CH33" s="13">
        <v>0</v>
      </c>
      <c r="CI33" s="13"/>
      <c r="CJ33" s="13"/>
      <c r="CK33" s="13"/>
      <c r="CL33" s="13"/>
      <c r="CM33" s="13"/>
    </row>
    <row r="34" spans="1:91" ht="32.1" customHeight="1" x14ac:dyDescent="0.2">
      <c r="A34" s="81" t="s">
        <v>50</v>
      </c>
      <c r="B34" s="81"/>
      <c r="C34" s="81"/>
      <c r="D34" s="81"/>
      <c r="E34" s="81"/>
      <c r="F34" s="81"/>
      <c r="G34" s="11"/>
      <c r="H34" s="11"/>
      <c r="I34" s="11"/>
      <c r="J34" s="11"/>
      <c r="K34" s="81"/>
      <c r="L34" s="82"/>
      <c r="M34" s="11"/>
      <c r="N34" s="11"/>
      <c r="O34" s="8"/>
      <c r="P34" s="8"/>
      <c r="Q34" s="8"/>
      <c r="R34" s="8"/>
      <c r="S34" s="8"/>
      <c r="T34" s="8"/>
      <c r="U34" s="8"/>
      <c r="V34" s="8"/>
      <c r="W34" s="8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4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X34" s="2"/>
      <c r="BY34" s="2"/>
      <c r="BZ34" s="2"/>
      <c r="CG34" s="13"/>
      <c r="CH34" s="13"/>
      <c r="CI34" s="13"/>
      <c r="CJ34" s="13"/>
      <c r="CK34" s="13"/>
      <c r="CL34" s="13"/>
      <c r="CM34" s="13"/>
    </row>
    <row r="35" spans="1:91" ht="16.350000000000001" customHeight="1" x14ac:dyDescent="0.2">
      <c r="A35" s="1822" t="s">
        <v>40</v>
      </c>
      <c r="B35" s="1796" t="s">
        <v>5</v>
      </c>
      <c r="C35" s="1797"/>
      <c r="D35" s="1798"/>
      <c r="E35" s="1808" t="s">
        <v>6</v>
      </c>
      <c r="F35" s="1869"/>
      <c r="G35" s="1869"/>
      <c r="H35" s="1869"/>
      <c r="I35" s="1869"/>
      <c r="J35" s="1869"/>
      <c r="K35" s="1869"/>
      <c r="L35" s="1869"/>
      <c r="M35" s="1869"/>
      <c r="N35" s="1869"/>
      <c r="O35" s="1869"/>
      <c r="P35" s="1869"/>
      <c r="Q35" s="1869"/>
      <c r="R35" s="1869"/>
      <c r="S35" s="1869"/>
      <c r="T35" s="1869"/>
      <c r="U35" s="1869"/>
      <c r="V35" s="1869"/>
      <c r="W35" s="1869"/>
      <c r="X35" s="1869"/>
      <c r="Y35" s="1869"/>
      <c r="Z35" s="1869"/>
      <c r="AA35" s="1869"/>
      <c r="AB35" s="1869"/>
      <c r="AC35" s="1869"/>
      <c r="AD35" s="1869"/>
      <c r="AE35" s="1869"/>
      <c r="AF35" s="1869"/>
      <c r="AG35" s="1869"/>
      <c r="AH35" s="1869"/>
      <c r="AI35" s="1869"/>
      <c r="AJ35" s="1869"/>
      <c r="AK35" s="1869"/>
      <c r="AL35" s="1809"/>
      <c r="AM35" s="1819" t="s">
        <v>7</v>
      </c>
      <c r="AN35" s="1819" t="s">
        <v>10</v>
      </c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CG35" s="13"/>
      <c r="CH35" s="13"/>
      <c r="CI35" s="13"/>
      <c r="CJ35" s="13"/>
      <c r="CK35" s="13"/>
      <c r="CL35" s="13"/>
      <c r="CM35" s="13"/>
    </row>
    <row r="36" spans="1:91" ht="16.350000000000001" customHeight="1" x14ac:dyDescent="0.2">
      <c r="A36" s="1826"/>
      <c r="B36" s="1799"/>
      <c r="C36" s="1800"/>
      <c r="D36" s="1801"/>
      <c r="E36" s="1808" t="s">
        <v>11</v>
      </c>
      <c r="F36" s="1809"/>
      <c r="G36" s="1808" t="s">
        <v>12</v>
      </c>
      <c r="H36" s="1809"/>
      <c r="I36" s="1808" t="s">
        <v>13</v>
      </c>
      <c r="J36" s="1809"/>
      <c r="K36" s="1808" t="s">
        <v>14</v>
      </c>
      <c r="L36" s="1809"/>
      <c r="M36" s="1808" t="s">
        <v>15</v>
      </c>
      <c r="N36" s="1809"/>
      <c r="O36" s="1828" t="s">
        <v>16</v>
      </c>
      <c r="P36" s="1816"/>
      <c r="Q36" s="1828" t="s">
        <v>17</v>
      </c>
      <c r="R36" s="1816"/>
      <c r="S36" s="1828" t="s">
        <v>18</v>
      </c>
      <c r="T36" s="1816"/>
      <c r="U36" s="1828" t="s">
        <v>19</v>
      </c>
      <c r="V36" s="1816"/>
      <c r="W36" s="1828" t="s">
        <v>20</v>
      </c>
      <c r="X36" s="1816"/>
      <c r="Y36" s="1828" t="s">
        <v>21</v>
      </c>
      <c r="Z36" s="1816"/>
      <c r="AA36" s="1828" t="s">
        <v>22</v>
      </c>
      <c r="AB36" s="1816"/>
      <c r="AC36" s="1828" t="s">
        <v>23</v>
      </c>
      <c r="AD36" s="1816"/>
      <c r="AE36" s="1828" t="s">
        <v>24</v>
      </c>
      <c r="AF36" s="1816"/>
      <c r="AG36" s="1828" t="s">
        <v>25</v>
      </c>
      <c r="AH36" s="1816"/>
      <c r="AI36" s="1828" t="s">
        <v>26</v>
      </c>
      <c r="AJ36" s="1816"/>
      <c r="AK36" s="1828" t="s">
        <v>27</v>
      </c>
      <c r="AL36" s="1816"/>
      <c r="AM36" s="1845"/>
      <c r="AN36" s="1845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CG36" s="13"/>
      <c r="CH36" s="13"/>
      <c r="CI36" s="13"/>
      <c r="CJ36" s="13"/>
      <c r="CK36" s="13"/>
      <c r="CL36" s="13"/>
      <c r="CM36" s="13"/>
    </row>
    <row r="37" spans="1:91" ht="16.350000000000001" customHeight="1" x14ac:dyDescent="0.2">
      <c r="A37" s="1824"/>
      <c r="B37" s="58" t="s">
        <v>32</v>
      </c>
      <c r="C37" s="15" t="s">
        <v>41</v>
      </c>
      <c r="D37" s="16" t="s">
        <v>34</v>
      </c>
      <c r="E37" s="94" t="s">
        <v>41</v>
      </c>
      <c r="F37" s="60" t="s">
        <v>34</v>
      </c>
      <c r="G37" s="94" t="s">
        <v>41</v>
      </c>
      <c r="H37" s="60" t="s">
        <v>34</v>
      </c>
      <c r="I37" s="94" t="s">
        <v>41</v>
      </c>
      <c r="J37" s="60" t="s">
        <v>34</v>
      </c>
      <c r="K37" s="94" t="s">
        <v>41</v>
      </c>
      <c r="L37" s="60" t="s">
        <v>34</v>
      </c>
      <c r="M37" s="94" t="s">
        <v>41</v>
      </c>
      <c r="N37" s="60" t="s">
        <v>34</v>
      </c>
      <c r="O37" s="94" t="s">
        <v>41</v>
      </c>
      <c r="P37" s="60" t="s">
        <v>34</v>
      </c>
      <c r="Q37" s="94" t="s">
        <v>41</v>
      </c>
      <c r="R37" s="60" t="s">
        <v>34</v>
      </c>
      <c r="S37" s="94" t="s">
        <v>41</v>
      </c>
      <c r="T37" s="60" t="s">
        <v>34</v>
      </c>
      <c r="U37" s="94" t="s">
        <v>41</v>
      </c>
      <c r="V37" s="60" t="s">
        <v>34</v>
      </c>
      <c r="W37" s="94" t="s">
        <v>41</v>
      </c>
      <c r="X37" s="60" t="s">
        <v>34</v>
      </c>
      <c r="Y37" s="94" t="s">
        <v>41</v>
      </c>
      <c r="Z37" s="60" t="s">
        <v>34</v>
      </c>
      <c r="AA37" s="94" t="s">
        <v>41</v>
      </c>
      <c r="AB37" s="60" t="s">
        <v>34</v>
      </c>
      <c r="AC37" s="94" t="s">
        <v>41</v>
      </c>
      <c r="AD37" s="60" t="s">
        <v>34</v>
      </c>
      <c r="AE37" s="94" t="s">
        <v>41</v>
      </c>
      <c r="AF37" s="60" t="s">
        <v>34</v>
      </c>
      <c r="AG37" s="94" t="s">
        <v>41</v>
      </c>
      <c r="AH37" s="60" t="s">
        <v>34</v>
      </c>
      <c r="AI37" s="94" t="s">
        <v>41</v>
      </c>
      <c r="AJ37" s="60" t="s">
        <v>34</v>
      </c>
      <c r="AK37" s="94" t="s">
        <v>41</v>
      </c>
      <c r="AL37" s="60" t="s">
        <v>34</v>
      </c>
      <c r="AM37" s="1820"/>
      <c r="AN37" s="1820"/>
      <c r="AO37" s="95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CG37" s="13"/>
      <c r="CH37" s="13"/>
      <c r="CI37" s="13"/>
      <c r="CJ37" s="13"/>
      <c r="CK37" s="13"/>
      <c r="CL37" s="13"/>
      <c r="CM37" s="13"/>
    </row>
    <row r="38" spans="1:91" ht="16.350000000000001" customHeight="1" x14ac:dyDescent="0.2">
      <c r="A38" s="87" t="s">
        <v>42</v>
      </c>
      <c r="B38" s="88">
        <f t="shared" ref="B38:B43" si="4">SUM(C38+D38)</f>
        <v>0</v>
      </c>
      <c r="C38" s="89">
        <f t="shared" ref="C38:D43" si="5">SUM(E38+G38+I38+K38+M38+O38+Q38+S38+U38+W38+Y38+AA38+AC38+AE38+AG38+AI38+AK38)</f>
        <v>0</v>
      </c>
      <c r="D38" s="90">
        <f t="shared" si="5"/>
        <v>0</v>
      </c>
      <c r="E38" s="66"/>
      <c r="F38" s="67"/>
      <c r="G38" s="66"/>
      <c r="H38" s="67"/>
      <c r="I38" s="66"/>
      <c r="J38" s="68"/>
      <c r="K38" s="66"/>
      <c r="L38" s="68"/>
      <c r="M38" s="66"/>
      <c r="N38" s="68"/>
      <c r="O38" s="69"/>
      <c r="P38" s="68"/>
      <c r="Q38" s="69"/>
      <c r="R38" s="68"/>
      <c r="S38" s="69"/>
      <c r="T38" s="68"/>
      <c r="U38" s="69"/>
      <c r="V38" s="68"/>
      <c r="W38" s="69"/>
      <c r="X38" s="68"/>
      <c r="Y38" s="69"/>
      <c r="Z38" s="68"/>
      <c r="AA38" s="69"/>
      <c r="AB38" s="68"/>
      <c r="AC38" s="69"/>
      <c r="AD38" s="68"/>
      <c r="AE38" s="69"/>
      <c r="AF38" s="68"/>
      <c r="AG38" s="69"/>
      <c r="AH38" s="68"/>
      <c r="AI38" s="69"/>
      <c r="AJ38" s="68"/>
      <c r="AK38" s="69"/>
      <c r="AL38" s="68"/>
      <c r="AM38" s="36"/>
      <c r="AN38" s="27"/>
      <c r="AO38" s="71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CG38" s="13">
        <v>0</v>
      </c>
      <c r="CH38" s="13">
        <v>0</v>
      </c>
      <c r="CI38" s="13"/>
      <c r="CJ38" s="13"/>
      <c r="CK38" s="13"/>
      <c r="CL38" s="13"/>
      <c r="CM38" s="13"/>
    </row>
    <row r="39" spans="1:91" ht="16.350000000000001" customHeight="1" x14ac:dyDescent="0.2">
      <c r="A39" s="30" t="s">
        <v>43</v>
      </c>
      <c r="B39" s="63">
        <f t="shared" si="4"/>
        <v>0</v>
      </c>
      <c r="C39" s="64">
        <f t="shared" si="5"/>
        <v>0</v>
      </c>
      <c r="D39" s="73">
        <f t="shared" si="5"/>
        <v>0</v>
      </c>
      <c r="E39" s="34"/>
      <c r="F39" s="74"/>
      <c r="G39" s="34"/>
      <c r="H39" s="74"/>
      <c r="I39" s="34"/>
      <c r="J39" s="35"/>
      <c r="K39" s="34"/>
      <c r="L39" s="35"/>
      <c r="M39" s="34"/>
      <c r="N39" s="35"/>
      <c r="O39" s="75"/>
      <c r="P39" s="35"/>
      <c r="Q39" s="75"/>
      <c r="R39" s="35"/>
      <c r="S39" s="75"/>
      <c r="T39" s="35"/>
      <c r="U39" s="75"/>
      <c r="V39" s="35"/>
      <c r="W39" s="75"/>
      <c r="X39" s="35"/>
      <c r="Y39" s="75"/>
      <c r="Z39" s="35"/>
      <c r="AA39" s="75"/>
      <c r="AB39" s="35"/>
      <c r="AC39" s="75"/>
      <c r="AD39" s="35"/>
      <c r="AE39" s="75"/>
      <c r="AF39" s="35"/>
      <c r="AG39" s="75"/>
      <c r="AH39" s="35"/>
      <c r="AI39" s="75"/>
      <c r="AJ39" s="35"/>
      <c r="AK39" s="75"/>
      <c r="AL39" s="35"/>
      <c r="AM39" s="36"/>
      <c r="AN39" s="36"/>
      <c r="AO39" s="71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CG39" s="13">
        <v>0</v>
      </c>
      <c r="CH39" s="13">
        <v>0</v>
      </c>
      <c r="CI39" s="13"/>
      <c r="CJ39" s="13"/>
      <c r="CK39" s="13"/>
      <c r="CL39" s="13"/>
      <c r="CM39" s="13"/>
    </row>
    <row r="40" spans="1:91" ht="16.350000000000001" customHeight="1" x14ac:dyDescent="0.2">
      <c r="A40" s="30" t="s">
        <v>44</v>
      </c>
      <c r="B40" s="63">
        <f t="shared" si="4"/>
        <v>0</v>
      </c>
      <c r="C40" s="64">
        <f t="shared" si="5"/>
        <v>0</v>
      </c>
      <c r="D40" s="73">
        <f t="shared" si="5"/>
        <v>0</v>
      </c>
      <c r="E40" s="34"/>
      <c r="F40" s="74"/>
      <c r="G40" s="34"/>
      <c r="H40" s="74"/>
      <c r="I40" s="34"/>
      <c r="J40" s="35"/>
      <c r="K40" s="34"/>
      <c r="L40" s="35"/>
      <c r="M40" s="34"/>
      <c r="N40" s="35"/>
      <c r="O40" s="75"/>
      <c r="P40" s="35"/>
      <c r="Q40" s="75"/>
      <c r="R40" s="35"/>
      <c r="S40" s="75"/>
      <c r="T40" s="35"/>
      <c r="U40" s="75"/>
      <c r="V40" s="35"/>
      <c r="W40" s="75"/>
      <c r="X40" s="35"/>
      <c r="Y40" s="75"/>
      <c r="Z40" s="35"/>
      <c r="AA40" s="75"/>
      <c r="AB40" s="35"/>
      <c r="AC40" s="75"/>
      <c r="AD40" s="35"/>
      <c r="AE40" s="75"/>
      <c r="AF40" s="35"/>
      <c r="AG40" s="75"/>
      <c r="AH40" s="35"/>
      <c r="AI40" s="75"/>
      <c r="AJ40" s="35"/>
      <c r="AK40" s="75"/>
      <c r="AL40" s="35"/>
      <c r="AM40" s="36"/>
      <c r="AN40" s="36"/>
      <c r="AO40" s="71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CG40" s="13">
        <v>0</v>
      </c>
      <c r="CH40" s="13">
        <v>0</v>
      </c>
      <c r="CI40" s="13"/>
      <c r="CJ40" s="13"/>
      <c r="CK40" s="13"/>
      <c r="CL40" s="13"/>
      <c r="CM40" s="13"/>
    </row>
    <row r="41" spans="1:91" ht="16.350000000000001" customHeight="1" x14ac:dyDescent="0.2">
      <c r="A41" s="30" t="s">
        <v>47</v>
      </c>
      <c r="B41" s="63">
        <f t="shared" si="4"/>
        <v>0</v>
      </c>
      <c r="C41" s="64">
        <f t="shared" si="5"/>
        <v>0</v>
      </c>
      <c r="D41" s="73">
        <f t="shared" si="5"/>
        <v>0</v>
      </c>
      <c r="E41" s="34"/>
      <c r="F41" s="74"/>
      <c r="G41" s="34"/>
      <c r="H41" s="74"/>
      <c r="I41" s="34"/>
      <c r="J41" s="35"/>
      <c r="K41" s="34"/>
      <c r="L41" s="35"/>
      <c r="M41" s="34"/>
      <c r="N41" s="35"/>
      <c r="O41" s="75"/>
      <c r="P41" s="35"/>
      <c r="Q41" s="75"/>
      <c r="R41" s="35"/>
      <c r="S41" s="75"/>
      <c r="T41" s="35"/>
      <c r="U41" s="75"/>
      <c r="V41" s="35"/>
      <c r="W41" s="75"/>
      <c r="X41" s="35"/>
      <c r="Y41" s="75"/>
      <c r="Z41" s="35"/>
      <c r="AA41" s="75"/>
      <c r="AB41" s="35"/>
      <c r="AC41" s="75"/>
      <c r="AD41" s="35"/>
      <c r="AE41" s="75"/>
      <c r="AF41" s="35"/>
      <c r="AG41" s="75"/>
      <c r="AH41" s="35"/>
      <c r="AI41" s="75"/>
      <c r="AJ41" s="35"/>
      <c r="AK41" s="75"/>
      <c r="AL41" s="35"/>
      <c r="AM41" s="36"/>
      <c r="AN41" s="36"/>
      <c r="AO41" s="71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CG41" s="13">
        <v>0</v>
      </c>
      <c r="CH41" s="13">
        <v>0</v>
      </c>
      <c r="CI41" s="13"/>
      <c r="CJ41" s="13"/>
      <c r="CK41" s="13"/>
      <c r="CL41" s="13"/>
      <c r="CM41" s="13"/>
    </row>
    <row r="42" spans="1:91" ht="16.350000000000001" customHeight="1" x14ac:dyDescent="0.2">
      <c r="A42" s="30" t="s">
        <v>48</v>
      </c>
      <c r="B42" s="63">
        <f t="shared" si="4"/>
        <v>0</v>
      </c>
      <c r="C42" s="64">
        <f t="shared" si="5"/>
        <v>0</v>
      </c>
      <c r="D42" s="73">
        <f t="shared" si="5"/>
        <v>0</v>
      </c>
      <c r="E42" s="34"/>
      <c r="F42" s="74"/>
      <c r="G42" s="34"/>
      <c r="H42" s="74"/>
      <c r="I42" s="34"/>
      <c r="J42" s="35"/>
      <c r="K42" s="34"/>
      <c r="L42" s="35"/>
      <c r="M42" s="34"/>
      <c r="N42" s="35"/>
      <c r="O42" s="75"/>
      <c r="P42" s="35"/>
      <c r="Q42" s="75"/>
      <c r="R42" s="35"/>
      <c r="S42" s="75"/>
      <c r="T42" s="35"/>
      <c r="U42" s="75"/>
      <c r="V42" s="35"/>
      <c r="W42" s="75"/>
      <c r="X42" s="35"/>
      <c r="Y42" s="75"/>
      <c r="Z42" s="35"/>
      <c r="AA42" s="75"/>
      <c r="AB42" s="35"/>
      <c r="AC42" s="75"/>
      <c r="AD42" s="35"/>
      <c r="AE42" s="75"/>
      <c r="AF42" s="35"/>
      <c r="AG42" s="75"/>
      <c r="AH42" s="35"/>
      <c r="AI42" s="75"/>
      <c r="AJ42" s="35"/>
      <c r="AK42" s="75"/>
      <c r="AL42" s="35"/>
      <c r="AM42" s="36"/>
      <c r="AN42" s="36"/>
      <c r="AO42" s="71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CG42" s="13">
        <v>0</v>
      </c>
      <c r="CH42" s="13">
        <v>0</v>
      </c>
      <c r="CI42" s="13"/>
      <c r="CJ42" s="13"/>
      <c r="CK42" s="13"/>
      <c r="CL42" s="13"/>
      <c r="CM42" s="13"/>
    </row>
    <row r="43" spans="1:91" ht="16.350000000000001" customHeight="1" x14ac:dyDescent="0.2">
      <c r="A43" s="93" t="s">
        <v>49</v>
      </c>
      <c r="B43" s="77">
        <f t="shared" si="4"/>
        <v>0</v>
      </c>
      <c r="C43" s="78">
        <f t="shared" si="5"/>
        <v>0</v>
      </c>
      <c r="D43" s="49">
        <f t="shared" si="5"/>
        <v>0</v>
      </c>
      <c r="E43" s="50"/>
      <c r="F43" s="79"/>
      <c r="G43" s="50"/>
      <c r="H43" s="79"/>
      <c r="I43" s="50"/>
      <c r="J43" s="51"/>
      <c r="K43" s="50"/>
      <c r="L43" s="51"/>
      <c r="M43" s="50"/>
      <c r="N43" s="51"/>
      <c r="O43" s="80"/>
      <c r="P43" s="51"/>
      <c r="Q43" s="80"/>
      <c r="R43" s="51"/>
      <c r="S43" s="80"/>
      <c r="T43" s="51"/>
      <c r="U43" s="80"/>
      <c r="V43" s="51"/>
      <c r="W43" s="80"/>
      <c r="X43" s="51"/>
      <c r="Y43" s="80"/>
      <c r="Z43" s="51"/>
      <c r="AA43" s="80"/>
      <c r="AB43" s="51"/>
      <c r="AC43" s="80"/>
      <c r="AD43" s="51"/>
      <c r="AE43" s="80"/>
      <c r="AF43" s="51"/>
      <c r="AG43" s="80"/>
      <c r="AH43" s="51"/>
      <c r="AI43" s="80"/>
      <c r="AJ43" s="51"/>
      <c r="AK43" s="80"/>
      <c r="AL43" s="51"/>
      <c r="AM43" s="52"/>
      <c r="AN43" s="52"/>
      <c r="AO43" s="71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CG43" s="13">
        <v>0</v>
      </c>
      <c r="CH43" s="13">
        <v>0</v>
      </c>
      <c r="CI43" s="13"/>
      <c r="CJ43" s="13"/>
      <c r="CK43" s="13"/>
      <c r="CL43" s="13"/>
      <c r="CM43" s="13"/>
    </row>
    <row r="44" spans="1:91" ht="32.1" customHeight="1" x14ac:dyDescent="0.2">
      <c r="A44" s="81" t="s">
        <v>51</v>
      </c>
      <c r="B44" s="81"/>
      <c r="C44" s="81"/>
      <c r="D44" s="81"/>
      <c r="E44" s="81"/>
      <c r="F44" s="81"/>
      <c r="G44" s="81"/>
      <c r="H44" s="11"/>
      <c r="I44" s="11"/>
      <c r="J44" s="11"/>
      <c r="K44" s="11"/>
      <c r="L44" s="82"/>
      <c r="M44" s="11"/>
      <c r="N44" s="11"/>
      <c r="O44" s="8"/>
      <c r="P44" s="8"/>
      <c r="Q44" s="8"/>
      <c r="R44" s="8"/>
      <c r="S44" s="8"/>
      <c r="T44" s="8"/>
      <c r="U44" s="8"/>
      <c r="V44" s="8"/>
      <c r="W44" s="8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4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X44" s="2"/>
      <c r="BY44" s="2"/>
      <c r="BZ44" s="2"/>
      <c r="CG44" s="13"/>
      <c r="CH44" s="13"/>
      <c r="CI44" s="13"/>
      <c r="CJ44" s="13"/>
      <c r="CK44" s="13"/>
      <c r="CL44" s="13"/>
      <c r="CM44" s="13"/>
    </row>
    <row r="45" spans="1:91" ht="16.350000000000001" customHeight="1" x14ac:dyDescent="0.2">
      <c r="A45" s="1822" t="s">
        <v>40</v>
      </c>
      <c r="B45" s="1796" t="s">
        <v>5</v>
      </c>
      <c r="C45" s="1797"/>
      <c r="D45" s="1798"/>
      <c r="E45" s="1808" t="s">
        <v>6</v>
      </c>
      <c r="F45" s="1869"/>
      <c r="G45" s="1869"/>
      <c r="H45" s="1869"/>
      <c r="I45" s="1869"/>
      <c r="J45" s="1869"/>
      <c r="K45" s="1869"/>
      <c r="L45" s="1869"/>
      <c r="M45" s="1869"/>
      <c r="N45" s="1869"/>
      <c r="O45" s="1869"/>
      <c r="P45" s="1869"/>
      <c r="Q45" s="1869"/>
      <c r="R45" s="1869"/>
      <c r="S45" s="1869"/>
      <c r="T45" s="1869"/>
      <c r="U45" s="1869"/>
      <c r="V45" s="1869"/>
      <c r="W45" s="1869"/>
      <c r="X45" s="1869"/>
      <c r="Y45" s="1869"/>
      <c r="Z45" s="1869"/>
      <c r="AA45" s="1869"/>
      <c r="AB45" s="1869"/>
      <c r="AC45" s="1869"/>
      <c r="AD45" s="1869"/>
      <c r="AE45" s="1869"/>
      <c r="AF45" s="1869"/>
      <c r="AG45" s="1869"/>
      <c r="AH45" s="1869"/>
      <c r="AI45" s="1869"/>
      <c r="AJ45" s="1869"/>
      <c r="AK45" s="1869"/>
      <c r="AL45" s="1809"/>
      <c r="AM45" s="1819" t="s">
        <v>7</v>
      </c>
      <c r="AN45" s="1819" t="s">
        <v>10</v>
      </c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CG45" s="13"/>
      <c r="CH45" s="13"/>
      <c r="CI45" s="13"/>
      <c r="CJ45" s="13"/>
      <c r="CK45" s="13"/>
      <c r="CL45" s="13"/>
      <c r="CM45" s="13"/>
    </row>
    <row r="46" spans="1:91" ht="16.350000000000001" customHeight="1" x14ac:dyDescent="0.2">
      <c r="A46" s="1826"/>
      <c r="B46" s="1799"/>
      <c r="C46" s="1800"/>
      <c r="D46" s="1801"/>
      <c r="E46" s="1808" t="s">
        <v>11</v>
      </c>
      <c r="F46" s="1809"/>
      <c r="G46" s="1808" t="s">
        <v>12</v>
      </c>
      <c r="H46" s="1809"/>
      <c r="I46" s="1808" t="s">
        <v>13</v>
      </c>
      <c r="J46" s="1809"/>
      <c r="K46" s="1808" t="s">
        <v>14</v>
      </c>
      <c r="L46" s="1809"/>
      <c r="M46" s="1808" t="s">
        <v>15</v>
      </c>
      <c r="N46" s="1809"/>
      <c r="O46" s="1828" t="s">
        <v>16</v>
      </c>
      <c r="P46" s="1816"/>
      <c r="Q46" s="1828" t="s">
        <v>17</v>
      </c>
      <c r="R46" s="1816"/>
      <c r="S46" s="1828" t="s">
        <v>18</v>
      </c>
      <c r="T46" s="1816"/>
      <c r="U46" s="1828" t="s">
        <v>19</v>
      </c>
      <c r="V46" s="1816"/>
      <c r="W46" s="1828" t="s">
        <v>20</v>
      </c>
      <c r="X46" s="1816"/>
      <c r="Y46" s="1828" t="s">
        <v>21</v>
      </c>
      <c r="Z46" s="1816"/>
      <c r="AA46" s="1828" t="s">
        <v>22</v>
      </c>
      <c r="AB46" s="1816"/>
      <c r="AC46" s="1828" t="s">
        <v>23</v>
      </c>
      <c r="AD46" s="1816"/>
      <c r="AE46" s="1828" t="s">
        <v>24</v>
      </c>
      <c r="AF46" s="1816"/>
      <c r="AG46" s="1828" t="s">
        <v>25</v>
      </c>
      <c r="AH46" s="1816"/>
      <c r="AI46" s="1828" t="s">
        <v>26</v>
      </c>
      <c r="AJ46" s="1816"/>
      <c r="AK46" s="1828" t="s">
        <v>27</v>
      </c>
      <c r="AL46" s="1816"/>
      <c r="AM46" s="1845"/>
      <c r="AN46" s="1845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CG46" s="13"/>
      <c r="CH46" s="13"/>
      <c r="CI46" s="13"/>
      <c r="CJ46" s="13"/>
      <c r="CK46" s="13"/>
      <c r="CL46" s="13"/>
      <c r="CM46" s="13"/>
    </row>
    <row r="47" spans="1:91" ht="16.350000000000001" customHeight="1" x14ac:dyDescent="0.2">
      <c r="A47" s="1824"/>
      <c r="B47" s="58" t="s">
        <v>32</v>
      </c>
      <c r="C47" s="15" t="s">
        <v>41</v>
      </c>
      <c r="D47" s="16" t="s">
        <v>34</v>
      </c>
      <c r="E47" s="86" t="s">
        <v>41</v>
      </c>
      <c r="F47" s="18" t="s">
        <v>34</v>
      </c>
      <c r="G47" s="86" t="s">
        <v>41</v>
      </c>
      <c r="H47" s="18" t="s">
        <v>34</v>
      </c>
      <c r="I47" s="86" t="s">
        <v>41</v>
      </c>
      <c r="J47" s="18" t="s">
        <v>34</v>
      </c>
      <c r="K47" s="86" t="s">
        <v>41</v>
      </c>
      <c r="L47" s="18" t="s">
        <v>34</v>
      </c>
      <c r="M47" s="86" t="s">
        <v>41</v>
      </c>
      <c r="N47" s="18" t="s">
        <v>34</v>
      </c>
      <c r="O47" s="86" t="s">
        <v>41</v>
      </c>
      <c r="P47" s="18" t="s">
        <v>34</v>
      </c>
      <c r="Q47" s="86" t="s">
        <v>41</v>
      </c>
      <c r="R47" s="18" t="s">
        <v>34</v>
      </c>
      <c r="S47" s="86" t="s">
        <v>41</v>
      </c>
      <c r="T47" s="18" t="s">
        <v>34</v>
      </c>
      <c r="U47" s="86" t="s">
        <v>41</v>
      </c>
      <c r="V47" s="18" t="s">
        <v>34</v>
      </c>
      <c r="W47" s="86" t="s">
        <v>41</v>
      </c>
      <c r="X47" s="18" t="s">
        <v>34</v>
      </c>
      <c r="Y47" s="86" t="s">
        <v>41</v>
      </c>
      <c r="Z47" s="18" t="s">
        <v>34</v>
      </c>
      <c r="AA47" s="86" t="s">
        <v>41</v>
      </c>
      <c r="AB47" s="18" t="s">
        <v>34</v>
      </c>
      <c r="AC47" s="86" t="s">
        <v>41</v>
      </c>
      <c r="AD47" s="18" t="s">
        <v>34</v>
      </c>
      <c r="AE47" s="86" t="s">
        <v>41</v>
      </c>
      <c r="AF47" s="18" t="s">
        <v>34</v>
      </c>
      <c r="AG47" s="86" t="s">
        <v>41</v>
      </c>
      <c r="AH47" s="18" t="s">
        <v>34</v>
      </c>
      <c r="AI47" s="86" t="s">
        <v>41</v>
      </c>
      <c r="AJ47" s="18" t="s">
        <v>34</v>
      </c>
      <c r="AK47" s="86" t="s">
        <v>41</v>
      </c>
      <c r="AL47" s="18" t="s">
        <v>34</v>
      </c>
      <c r="AM47" s="1820"/>
      <c r="AN47" s="1820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CG47" s="13"/>
      <c r="CH47" s="13"/>
      <c r="CI47" s="13"/>
      <c r="CJ47" s="13"/>
      <c r="CK47" s="13"/>
      <c r="CL47" s="13"/>
      <c r="CM47" s="13"/>
    </row>
    <row r="48" spans="1:91" ht="16.350000000000001" customHeight="1" x14ac:dyDescent="0.2">
      <c r="A48" s="87" t="s">
        <v>42</v>
      </c>
      <c r="B48" s="88">
        <f t="shared" ref="B48:B53" si="6">SUM(C48+D48)</f>
        <v>0</v>
      </c>
      <c r="C48" s="89">
        <f t="shared" ref="C48:D53" si="7">SUM(E48+G48+I48+K48+M48+O48+Q48+S48+U48+W48+Y48+AA48+AC48+AE48+AG48+AI48+AK48)</f>
        <v>0</v>
      </c>
      <c r="D48" s="90">
        <f t="shared" si="7"/>
        <v>0</v>
      </c>
      <c r="E48" s="25"/>
      <c r="F48" s="91"/>
      <c r="G48" s="25"/>
      <c r="H48" s="91"/>
      <c r="I48" s="25"/>
      <c r="J48" s="26"/>
      <c r="K48" s="25"/>
      <c r="L48" s="26"/>
      <c r="M48" s="25"/>
      <c r="N48" s="26"/>
      <c r="O48" s="92"/>
      <c r="P48" s="26"/>
      <c r="Q48" s="92"/>
      <c r="R48" s="26"/>
      <c r="S48" s="92"/>
      <c r="T48" s="26"/>
      <c r="U48" s="92"/>
      <c r="V48" s="26"/>
      <c r="W48" s="92"/>
      <c r="X48" s="26"/>
      <c r="Y48" s="92"/>
      <c r="Z48" s="26"/>
      <c r="AA48" s="92"/>
      <c r="AB48" s="26"/>
      <c r="AC48" s="92"/>
      <c r="AD48" s="26"/>
      <c r="AE48" s="92"/>
      <c r="AF48" s="26"/>
      <c r="AG48" s="92"/>
      <c r="AH48" s="26"/>
      <c r="AI48" s="92"/>
      <c r="AJ48" s="26"/>
      <c r="AK48" s="92"/>
      <c r="AL48" s="26"/>
      <c r="AM48" s="27"/>
      <c r="AN48" s="27"/>
      <c r="AO48" s="71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CG48" s="13">
        <v>0</v>
      </c>
      <c r="CH48" s="13">
        <v>0</v>
      </c>
      <c r="CI48" s="13"/>
      <c r="CJ48" s="13"/>
      <c r="CK48" s="13"/>
      <c r="CL48" s="13"/>
      <c r="CM48" s="13"/>
    </row>
    <row r="49" spans="1:104" ht="16.350000000000001" customHeight="1" x14ac:dyDescent="0.2">
      <c r="A49" s="30" t="s">
        <v>43</v>
      </c>
      <c r="B49" s="63">
        <f t="shared" si="6"/>
        <v>0</v>
      </c>
      <c r="C49" s="64">
        <f t="shared" si="7"/>
        <v>0</v>
      </c>
      <c r="D49" s="73">
        <f t="shared" si="7"/>
        <v>0</v>
      </c>
      <c r="E49" s="34"/>
      <c r="F49" s="74"/>
      <c r="G49" s="34"/>
      <c r="H49" s="74"/>
      <c r="I49" s="34"/>
      <c r="J49" s="35"/>
      <c r="K49" s="34"/>
      <c r="L49" s="35"/>
      <c r="M49" s="34"/>
      <c r="N49" s="35"/>
      <c r="O49" s="75"/>
      <c r="P49" s="35"/>
      <c r="Q49" s="75"/>
      <c r="R49" s="35"/>
      <c r="S49" s="75"/>
      <c r="T49" s="35"/>
      <c r="U49" s="75"/>
      <c r="V49" s="35"/>
      <c r="W49" s="75"/>
      <c r="X49" s="35"/>
      <c r="Y49" s="75"/>
      <c r="Z49" s="35"/>
      <c r="AA49" s="75"/>
      <c r="AB49" s="35"/>
      <c r="AC49" s="75"/>
      <c r="AD49" s="35"/>
      <c r="AE49" s="75"/>
      <c r="AF49" s="35"/>
      <c r="AG49" s="75"/>
      <c r="AH49" s="35"/>
      <c r="AI49" s="75"/>
      <c r="AJ49" s="35"/>
      <c r="AK49" s="75"/>
      <c r="AL49" s="35"/>
      <c r="AM49" s="36"/>
      <c r="AN49" s="36"/>
      <c r="AO49" s="71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CG49" s="13">
        <v>0</v>
      </c>
      <c r="CH49" s="13">
        <v>0</v>
      </c>
      <c r="CI49" s="13"/>
      <c r="CJ49" s="13"/>
      <c r="CK49" s="13"/>
      <c r="CL49" s="13"/>
      <c r="CM49" s="13"/>
    </row>
    <row r="50" spans="1:104" ht="16.350000000000001" customHeight="1" x14ac:dyDescent="0.2">
      <c r="A50" s="30" t="s">
        <v>44</v>
      </c>
      <c r="B50" s="63">
        <f t="shared" si="6"/>
        <v>0</v>
      </c>
      <c r="C50" s="64">
        <f t="shared" si="7"/>
        <v>0</v>
      </c>
      <c r="D50" s="73">
        <f t="shared" si="7"/>
        <v>0</v>
      </c>
      <c r="E50" s="34"/>
      <c r="F50" s="74"/>
      <c r="G50" s="34"/>
      <c r="H50" s="74"/>
      <c r="I50" s="34"/>
      <c r="J50" s="35"/>
      <c r="K50" s="34"/>
      <c r="L50" s="35"/>
      <c r="M50" s="34"/>
      <c r="N50" s="35"/>
      <c r="O50" s="75"/>
      <c r="P50" s="35"/>
      <c r="Q50" s="75"/>
      <c r="R50" s="35"/>
      <c r="S50" s="75"/>
      <c r="T50" s="35"/>
      <c r="U50" s="75"/>
      <c r="V50" s="35"/>
      <c r="W50" s="75"/>
      <c r="X50" s="35"/>
      <c r="Y50" s="75"/>
      <c r="Z50" s="35"/>
      <c r="AA50" s="75"/>
      <c r="AB50" s="35"/>
      <c r="AC50" s="75"/>
      <c r="AD50" s="35"/>
      <c r="AE50" s="75"/>
      <c r="AF50" s="35"/>
      <c r="AG50" s="75"/>
      <c r="AH50" s="35"/>
      <c r="AI50" s="75"/>
      <c r="AJ50" s="35"/>
      <c r="AK50" s="75"/>
      <c r="AL50" s="35"/>
      <c r="AM50" s="36"/>
      <c r="AN50" s="36"/>
      <c r="AO50" s="71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CG50" s="13">
        <v>0</v>
      </c>
      <c r="CH50" s="13">
        <v>0</v>
      </c>
      <c r="CI50" s="13"/>
      <c r="CJ50" s="13"/>
      <c r="CK50" s="13"/>
      <c r="CL50" s="13"/>
      <c r="CM50" s="13"/>
    </row>
    <row r="51" spans="1:104" ht="16.350000000000001" customHeight="1" x14ac:dyDescent="0.2">
      <c r="A51" s="30" t="s">
        <v>47</v>
      </c>
      <c r="B51" s="63">
        <f t="shared" si="6"/>
        <v>0</v>
      </c>
      <c r="C51" s="64">
        <f t="shared" si="7"/>
        <v>0</v>
      </c>
      <c r="D51" s="73">
        <f t="shared" si="7"/>
        <v>0</v>
      </c>
      <c r="E51" s="34"/>
      <c r="F51" s="74"/>
      <c r="G51" s="34"/>
      <c r="H51" s="74"/>
      <c r="I51" s="34"/>
      <c r="J51" s="35"/>
      <c r="K51" s="34"/>
      <c r="L51" s="35"/>
      <c r="M51" s="34"/>
      <c r="N51" s="35"/>
      <c r="O51" s="75"/>
      <c r="P51" s="35"/>
      <c r="Q51" s="75"/>
      <c r="R51" s="35"/>
      <c r="S51" s="75"/>
      <c r="T51" s="35"/>
      <c r="U51" s="75"/>
      <c r="V51" s="35"/>
      <c r="W51" s="75"/>
      <c r="X51" s="35"/>
      <c r="Y51" s="75"/>
      <c r="Z51" s="35"/>
      <c r="AA51" s="75"/>
      <c r="AB51" s="35"/>
      <c r="AC51" s="75"/>
      <c r="AD51" s="35"/>
      <c r="AE51" s="75"/>
      <c r="AF51" s="35"/>
      <c r="AG51" s="75"/>
      <c r="AH51" s="35"/>
      <c r="AI51" s="75"/>
      <c r="AJ51" s="35"/>
      <c r="AK51" s="75"/>
      <c r="AL51" s="35"/>
      <c r="AM51" s="36"/>
      <c r="AN51" s="36"/>
      <c r="AO51" s="71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CG51" s="13">
        <v>0</v>
      </c>
      <c r="CH51" s="13">
        <v>0</v>
      </c>
      <c r="CI51" s="13"/>
      <c r="CJ51" s="13"/>
      <c r="CK51" s="13"/>
      <c r="CL51" s="13"/>
      <c r="CM51" s="13"/>
    </row>
    <row r="52" spans="1:104" ht="16.350000000000001" customHeight="1" x14ac:dyDescent="0.2">
      <c r="A52" s="30" t="s">
        <v>48</v>
      </c>
      <c r="B52" s="63">
        <f t="shared" si="6"/>
        <v>0</v>
      </c>
      <c r="C52" s="64">
        <f t="shared" si="7"/>
        <v>0</v>
      </c>
      <c r="D52" s="73">
        <f t="shared" si="7"/>
        <v>0</v>
      </c>
      <c r="E52" s="34"/>
      <c r="F52" s="74"/>
      <c r="G52" s="34"/>
      <c r="H52" s="74"/>
      <c r="I52" s="34"/>
      <c r="J52" s="35"/>
      <c r="K52" s="34"/>
      <c r="L52" s="35"/>
      <c r="M52" s="34"/>
      <c r="N52" s="35"/>
      <c r="O52" s="75"/>
      <c r="P52" s="35"/>
      <c r="Q52" s="75"/>
      <c r="R52" s="35"/>
      <c r="S52" s="75"/>
      <c r="T52" s="35"/>
      <c r="U52" s="75"/>
      <c r="V52" s="35"/>
      <c r="W52" s="75"/>
      <c r="X52" s="35"/>
      <c r="Y52" s="75"/>
      <c r="Z52" s="35"/>
      <c r="AA52" s="75"/>
      <c r="AB52" s="35"/>
      <c r="AC52" s="75"/>
      <c r="AD52" s="35"/>
      <c r="AE52" s="75"/>
      <c r="AF52" s="35"/>
      <c r="AG52" s="75"/>
      <c r="AH52" s="35"/>
      <c r="AI52" s="75"/>
      <c r="AJ52" s="35"/>
      <c r="AK52" s="75"/>
      <c r="AL52" s="35"/>
      <c r="AM52" s="36"/>
      <c r="AN52" s="36"/>
      <c r="AO52" s="71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CG52" s="13">
        <v>0</v>
      </c>
      <c r="CH52" s="13">
        <v>0</v>
      </c>
      <c r="CI52" s="13"/>
      <c r="CJ52" s="13"/>
      <c r="CK52" s="13"/>
      <c r="CL52" s="13"/>
      <c r="CM52" s="13"/>
    </row>
    <row r="53" spans="1:104" ht="16.350000000000001" customHeight="1" x14ac:dyDescent="0.2">
      <c r="A53" s="93" t="s">
        <v>49</v>
      </c>
      <c r="B53" s="77">
        <f t="shared" si="6"/>
        <v>0</v>
      </c>
      <c r="C53" s="78">
        <f t="shared" si="7"/>
        <v>0</v>
      </c>
      <c r="D53" s="49">
        <f t="shared" si="7"/>
        <v>0</v>
      </c>
      <c r="E53" s="50"/>
      <c r="F53" s="79"/>
      <c r="G53" s="50"/>
      <c r="H53" s="79"/>
      <c r="I53" s="50"/>
      <c r="J53" s="51"/>
      <c r="K53" s="50"/>
      <c r="L53" s="51"/>
      <c r="M53" s="50"/>
      <c r="N53" s="51"/>
      <c r="O53" s="80"/>
      <c r="P53" s="51"/>
      <c r="Q53" s="80"/>
      <c r="R53" s="51"/>
      <c r="S53" s="80"/>
      <c r="T53" s="51"/>
      <c r="U53" s="80"/>
      <c r="V53" s="51"/>
      <c r="W53" s="80"/>
      <c r="X53" s="51"/>
      <c r="Y53" s="80"/>
      <c r="Z53" s="51"/>
      <c r="AA53" s="80"/>
      <c r="AB53" s="51"/>
      <c r="AC53" s="80"/>
      <c r="AD53" s="51"/>
      <c r="AE53" s="80"/>
      <c r="AF53" s="51"/>
      <c r="AG53" s="80"/>
      <c r="AH53" s="51"/>
      <c r="AI53" s="80"/>
      <c r="AJ53" s="51"/>
      <c r="AK53" s="80"/>
      <c r="AL53" s="51"/>
      <c r="AM53" s="52"/>
      <c r="AN53" s="52"/>
      <c r="AO53" s="71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CG53" s="13">
        <v>0</v>
      </c>
      <c r="CH53" s="13">
        <v>0</v>
      </c>
      <c r="CI53" s="13"/>
      <c r="CJ53" s="13"/>
      <c r="CK53" s="13"/>
      <c r="CL53" s="13"/>
      <c r="CM53" s="13"/>
    </row>
    <row r="54" spans="1:104" s="100" customFormat="1" ht="32.1" customHeight="1" x14ac:dyDescent="0.2">
      <c r="A54" s="96" t="s">
        <v>52</v>
      </c>
      <c r="B54" s="96"/>
      <c r="C54" s="96"/>
      <c r="D54" s="96"/>
      <c r="E54" s="96"/>
      <c r="F54" s="96"/>
      <c r="G54" s="96"/>
      <c r="H54" s="96"/>
      <c r="I54" s="96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8"/>
      <c r="AP54" s="8"/>
      <c r="AQ54" s="8"/>
      <c r="AR54" s="85"/>
      <c r="AS54" s="85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98"/>
      <c r="CB54" s="98"/>
      <c r="CC54" s="98"/>
      <c r="CD54" s="98"/>
      <c r="CE54" s="98"/>
      <c r="CF54" s="98"/>
      <c r="CG54" s="99"/>
      <c r="CH54" s="99"/>
      <c r="CI54" s="99"/>
      <c r="CJ54" s="99"/>
      <c r="CK54" s="99"/>
      <c r="CL54" s="99"/>
      <c r="CM54" s="99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</row>
    <row r="55" spans="1:104" ht="16.350000000000001" customHeight="1" x14ac:dyDescent="0.2">
      <c r="A55" s="1797" t="s">
        <v>53</v>
      </c>
      <c r="B55" s="1893" t="s">
        <v>54</v>
      </c>
      <c r="C55" s="1894"/>
      <c r="D55" s="1895"/>
      <c r="E55" s="1899" t="s">
        <v>6</v>
      </c>
      <c r="F55" s="1900"/>
      <c r="G55" s="1900"/>
      <c r="H55" s="1900"/>
      <c r="I55" s="1900"/>
      <c r="J55" s="1900"/>
      <c r="K55" s="1900"/>
      <c r="L55" s="1900"/>
      <c r="M55" s="1900"/>
      <c r="N55" s="1900"/>
      <c r="O55" s="1900"/>
      <c r="P55" s="1900"/>
      <c r="Q55" s="1900"/>
      <c r="R55" s="1900"/>
      <c r="S55" s="1900"/>
      <c r="T55" s="1900"/>
      <c r="U55" s="1900"/>
      <c r="V55" s="1900"/>
      <c r="W55" s="1900"/>
      <c r="X55" s="1900"/>
      <c r="Y55" s="1900"/>
      <c r="Z55" s="1900"/>
      <c r="AA55" s="1900"/>
      <c r="AB55" s="1900"/>
      <c r="AC55" s="1900"/>
      <c r="AD55" s="1900"/>
      <c r="AE55" s="1900"/>
      <c r="AF55" s="1900"/>
      <c r="AG55" s="1900"/>
      <c r="AH55" s="1900"/>
      <c r="AI55" s="1900"/>
      <c r="AJ55" s="1900"/>
      <c r="AK55" s="1900"/>
      <c r="AL55" s="1901"/>
      <c r="AM55" s="1902" t="s">
        <v>55</v>
      </c>
      <c r="AN55" s="1903"/>
      <c r="AO55" s="7"/>
      <c r="AP55" s="7"/>
      <c r="AQ55" s="7"/>
      <c r="AR55" s="101"/>
      <c r="AS55" s="101"/>
      <c r="AT55" s="7"/>
      <c r="BX55" s="2"/>
      <c r="BY55" s="2"/>
      <c r="CG55" s="13"/>
      <c r="CH55" s="13"/>
      <c r="CI55" s="13"/>
      <c r="CJ55" s="13"/>
      <c r="CK55" s="13"/>
      <c r="CL55" s="13"/>
      <c r="CM55" s="13"/>
    </row>
    <row r="56" spans="1:104" ht="16.350000000000001" customHeight="1" x14ac:dyDescent="0.2">
      <c r="A56" s="1892"/>
      <c r="B56" s="1896"/>
      <c r="C56" s="1897"/>
      <c r="D56" s="1898"/>
      <c r="E56" s="1808" t="s">
        <v>11</v>
      </c>
      <c r="F56" s="1809"/>
      <c r="G56" s="1808" t="s">
        <v>12</v>
      </c>
      <c r="H56" s="1809"/>
      <c r="I56" s="1808" t="s">
        <v>13</v>
      </c>
      <c r="J56" s="1809"/>
      <c r="K56" s="1808" t="s">
        <v>14</v>
      </c>
      <c r="L56" s="1809"/>
      <c r="M56" s="1808" t="s">
        <v>15</v>
      </c>
      <c r="N56" s="1809"/>
      <c r="O56" s="1828" t="s">
        <v>16</v>
      </c>
      <c r="P56" s="1816"/>
      <c r="Q56" s="1828" t="s">
        <v>17</v>
      </c>
      <c r="R56" s="1816"/>
      <c r="S56" s="1828" t="s">
        <v>18</v>
      </c>
      <c r="T56" s="1816"/>
      <c r="U56" s="1828" t="s">
        <v>19</v>
      </c>
      <c r="V56" s="1829"/>
      <c r="W56" s="1828" t="s">
        <v>20</v>
      </c>
      <c r="X56" s="1816"/>
      <c r="Y56" s="1828" t="s">
        <v>21</v>
      </c>
      <c r="Z56" s="1816"/>
      <c r="AA56" s="1828" t="s">
        <v>22</v>
      </c>
      <c r="AB56" s="1816"/>
      <c r="AC56" s="1828" t="s">
        <v>23</v>
      </c>
      <c r="AD56" s="1816"/>
      <c r="AE56" s="1828" t="s">
        <v>24</v>
      </c>
      <c r="AF56" s="1816"/>
      <c r="AG56" s="1828" t="s">
        <v>25</v>
      </c>
      <c r="AH56" s="1816"/>
      <c r="AI56" s="1828" t="s">
        <v>26</v>
      </c>
      <c r="AJ56" s="1816"/>
      <c r="AK56" s="1828" t="s">
        <v>27</v>
      </c>
      <c r="AL56" s="1816"/>
      <c r="AM56" s="1904"/>
      <c r="AN56" s="1905"/>
      <c r="AO56" s="101"/>
      <c r="AP56" s="101"/>
      <c r="AQ56" s="101"/>
      <c r="AR56" s="101"/>
      <c r="AS56" s="101"/>
      <c r="AT56" s="101"/>
      <c r="AU56" s="12"/>
      <c r="AV56" s="12"/>
      <c r="AW56" s="12"/>
      <c r="AX56" s="12"/>
      <c r="AY56" s="12"/>
      <c r="AZ56" s="12"/>
      <c r="BA56" s="12"/>
      <c r="BB56" s="12"/>
      <c r="BC56" s="12"/>
      <c r="BX56" s="2"/>
      <c r="BY56" s="2"/>
      <c r="CG56" s="13"/>
      <c r="CH56" s="13"/>
      <c r="CI56" s="13"/>
      <c r="CJ56" s="13"/>
      <c r="CK56" s="13"/>
      <c r="CL56" s="13"/>
      <c r="CM56" s="13"/>
    </row>
    <row r="57" spans="1:104" ht="32.1" customHeight="1" x14ac:dyDescent="0.2">
      <c r="A57" s="1800"/>
      <c r="B57" s="17" t="s">
        <v>32</v>
      </c>
      <c r="C57" s="102" t="s">
        <v>33</v>
      </c>
      <c r="D57" s="60" t="s">
        <v>34</v>
      </c>
      <c r="E57" s="61" t="s">
        <v>33</v>
      </c>
      <c r="F57" s="60" t="s">
        <v>34</v>
      </c>
      <c r="G57" s="61" t="s">
        <v>33</v>
      </c>
      <c r="H57" s="60" t="s">
        <v>34</v>
      </c>
      <c r="I57" s="61" t="s">
        <v>33</v>
      </c>
      <c r="J57" s="60" t="s">
        <v>34</v>
      </c>
      <c r="K57" s="61" t="s">
        <v>33</v>
      </c>
      <c r="L57" s="60" t="s">
        <v>34</v>
      </c>
      <c r="M57" s="61" t="s">
        <v>33</v>
      </c>
      <c r="N57" s="60" t="s">
        <v>34</v>
      </c>
      <c r="O57" s="61" t="s">
        <v>33</v>
      </c>
      <c r="P57" s="60" t="s">
        <v>34</v>
      </c>
      <c r="Q57" s="61" t="s">
        <v>33</v>
      </c>
      <c r="R57" s="60" t="s">
        <v>34</v>
      </c>
      <c r="S57" s="61" t="s">
        <v>33</v>
      </c>
      <c r="T57" s="60" t="s">
        <v>34</v>
      </c>
      <c r="U57" s="61" t="s">
        <v>33</v>
      </c>
      <c r="V57" s="103" t="s">
        <v>34</v>
      </c>
      <c r="W57" s="61" t="s">
        <v>33</v>
      </c>
      <c r="X57" s="60" t="s">
        <v>34</v>
      </c>
      <c r="Y57" s="61" t="s">
        <v>33</v>
      </c>
      <c r="Z57" s="60" t="s">
        <v>34</v>
      </c>
      <c r="AA57" s="61" t="s">
        <v>33</v>
      </c>
      <c r="AB57" s="60" t="s">
        <v>34</v>
      </c>
      <c r="AC57" s="61" t="s">
        <v>33</v>
      </c>
      <c r="AD57" s="60" t="s">
        <v>34</v>
      </c>
      <c r="AE57" s="61" t="s">
        <v>33</v>
      </c>
      <c r="AF57" s="60" t="s">
        <v>34</v>
      </c>
      <c r="AG57" s="61" t="s">
        <v>33</v>
      </c>
      <c r="AH57" s="60" t="s">
        <v>34</v>
      </c>
      <c r="AI57" s="61" t="s">
        <v>33</v>
      </c>
      <c r="AJ57" s="60" t="s">
        <v>34</v>
      </c>
      <c r="AK57" s="61" t="s">
        <v>33</v>
      </c>
      <c r="AL57" s="60" t="s">
        <v>34</v>
      </c>
      <c r="AM57" s="104" t="s">
        <v>56</v>
      </c>
      <c r="AN57" s="60" t="s">
        <v>57</v>
      </c>
      <c r="AO57" s="101"/>
      <c r="AP57" s="101"/>
      <c r="AQ57" s="101"/>
      <c r="AR57" s="101"/>
      <c r="AS57" s="101"/>
      <c r="AT57" s="101"/>
      <c r="AU57" s="12"/>
      <c r="AV57" s="12"/>
      <c r="AW57" s="12"/>
      <c r="AX57" s="12"/>
      <c r="AY57" s="12"/>
      <c r="AZ57" s="12"/>
      <c r="BA57" s="12"/>
      <c r="BB57" s="12"/>
      <c r="BC57" s="12"/>
      <c r="BX57" s="2"/>
      <c r="BY57" s="2"/>
      <c r="CG57" s="13"/>
      <c r="CH57" s="13"/>
      <c r="CI57" s="13"/>
      <c r="CJ57" s="13"/>
      <c r="CK57" s="13"/>
      <c r="CL57" s="13"/>
      <c r="CM57" s="13"/>
    </row>
    <row r="58" spans="1:104" ht="16.350000000000001" customHeight="1" x14ac:dyDescent="0.2">
      <c r="A58" s="105" t="s">
        <v>58</v>
      </c>
      <c r="B58" s="88">
        <f t="shared" ref="B58:B63" si="8">SUM(C58+D58)</f>
        <v>491</v>
      </c>
      <c r="C58" s="89">
        <f t="shared" ref="C58:D63" si="9">SUM(E58+G58+I58+K58+M58+O58+Q58+S58+U58+W58+Y58+AA58+AC58+AE58+AG58+AI58+AK58)</f>
        <v>274</v>
      </c>
      <c r="D58" s="90">
        <f t="shared" si="9"/>
        <v>217</v>
      </c>
      <c r="E58" s="25">
        <f>SUM(ENERO:DICIEMBRE!E58)</f>
        <v>4</v>
      </c>
      <c r="F58" s="25">
        <f>SUM(ENERO:DICIEMBRE!F58)</f>
        <v>10</v>
      </c>
      <c r="G58" s="25">
        <f>SUM(ENERO:DICIEMBRE!G58)</f>
        <v>5</v>
      </c>
      <c r="H58" s="25">
        <f>SUM(ENERO:DICIEMBRE!H58)</f>
        <v>13</v>
      </c>
      <c r="I58" s="25">
        <f>SUM(ENERO:DICIEMBRE!I58)</f>
        <v>2</v>
      </c>
      <c r="J58" s="25">
        <f>SUM(ENERO:DICIEMBRE!J58)</f>
        <v>2</v>
      </c>
      <c r="K58" s="25">
        <f>SUM(ENERO:DICIEMBRE!K58)</f>
        <v>4</v>
      </c>
      <c r="L58" s="25">
        <f>SUM(ENERO:DICIEMBRE!L58)</f>
        <v>4</v>
      </c>
      <c r="M58" s="25">
        <f>SUM(ENERO:DICIEMBRE!M58)</f>
        <v>16</v>
      </c>
      <c r="N58" s="25">
        <f>SUM(ENERO:DICIEMBRE!N58)</f>
        <v>7</v>
      </c>
      <c r="O58" s="25">
        <f>SUM(ENERO:DICIEMBRE!O58)</f>
        <v>16</v>
      </c>
      <c r="P58" s="25">
        <f>SUM(ENERO:DICIEMBRE!P58)</f>
        <v>3</v>
      </c>
      <c r="Q58" s="25">
        <f>SUM(ENERO:DICIEMBRE!Q58)</f>
        <v>20</v>
      </c>
      <c r="R58" s="25">
        <f>SUM(ENERO:DICIEMBRE!R58)</f>
        <v>11</v>
      </c>
      <c r="S58" s="25">
        <f>SUM(ENERO:DICIEMBRE!S58)</f>
        <v>20</v>
      </c>
      <c r="T58" s="25">
        <f>SUM(ENERO:DICIEMBRE!T58)</f>
        <v>5</v>
      </c>
      <c r="U58" s="25">
        <f>SUM(ENERO:DICIEMBRE!U58)</f>
        <v>14</v>
      </c>
      <c r="V58" s="25">
        <f>SUM(ENERO:DICIEMBRE!V58)</f>
        <v>6</v>
      </c>
      <c r="W58" s="25">
        <f>SUM(ENERO:DICIEMBRE!W58)</f>
        <v>18</v>
      </c>
      <c r="X58" s="25">
        <f>SUM(ENERO:DICIEMBRE!X58)</f>
        <v>11</v>
      </c>
      <c r="Y58" s="25">
        <f>SUM(ENERO:DICIEMBRE!Y58)</f>
        <v>14</v>
      </c>
      <c r="Z58" s="25">
        <f>SUM(ENERO:DICIEMBRE!Z58)</f>
        <v>13</v>
      </c>
      <c r="AA58" s="25">
        <f>SUM(ENERO:DICIEMBRE!AA58)</f>
        <v>29</v>
      </c>
      <c r="AB58" s="25">
        <f>SUM(ENERO:DICIEMBRE!AB58)</f>
        <v>22</v>
      </c>
      <c r="AC58" s="25">
        <f>SUM(ENERO:DICIEMBRE!AC58)</f>
        <v>24</v>
      </c>
      <c r="AD58" s="25">
        <f>SUM(ENERO:DICIEMBRE!AD58)</f>
        <v>20</v>
      </c>
      <c r="AE58" s="25">
        <f>SUM(ENERO:DICIEMBRE!AE58)</f>
        <v>26</v>
      </c>
      <c r="AF58" s="25">
        <f>SUM(ENERO:DICIEMBRE!AF58)</f>
        <v>21</v>
      </c>
      <c r="AG58" s="25">
        <f>SUM(ENERO:DICIEMBRE!AG58)</f>
        <v>26</v>
      </c>
      <c r="AH58" s="25">
        <f>SUM(ENERO:DICIEMBRE!AH58)</f>
        <v>17</v>
      </c>
      <c r="AI58" s="25">
        <f>SUM(ENERO:DICIEMBRE!AI58)</f>
        <v>17</v>
      </c>
      <c r="AJ58" s="25">
        <f>SUM(ENERO:DICIEMBRE!AJ58)</f>
        <v>16</v>
      </c>
      <c r="AK58" s="25">
        <f>SUM(ENERO:DICIEMBRE!AK58)</f>
        <v>19</v>
      </c>
      <c r="AL58" s="25">
        <f>SUM(ENERO:DICIEMBRE!AL58)</f>
        <v>36</v>
      </c>
      <c r="AM58" s="25">
        <f>SUM(ENERO:DICIEMBRE!AM58)</f>
        <v>0</v>
      </c>
      <c r="AN58" s="25">
        <f>SUM(ENERO:DICIEMBRE!AN58)</f>
        <v>491</v>
      </c>
      <c r="AO58" s="106" t="str">
        <f>CA58</f>
        <v/>
      </c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12"/>
      <c r="BB58" s="12"/>
      <c r="BC58" s="12"/>
      <c r="BX58" s="2"/>
      <c r="BY58" s="2"/>
      <c r="CA58" s="107" t="str">
        <f>IF(CG58=1,"* La suma de las Herramientas de Categorización debe ser igual al total. ","")</f>
        <v/>
      </c>
      <c r="CG58" s="108">
        <f>IF(B58&lt;&gt;(AM58+AN58),1,0)</f>
        <v>0</v>
      </c>
      <c r="CH58" s="13"/>
      <c r="CI58" s="13"/>
      <c r="CJ58" s="13"/>
      <c r="CK58" s="13"/>
      <c r="CL58" s="13"/>
      <c r="CM58" s="13"/>
    </row>
    <row r="59" spans="1:104" ht="16.350000000000001" customHeight="1" x14ac:dyDescent="0.2">
      <c r="A59" s="109" t="s">
        <v>59</v>
      </c>
      <c r="B59" s="63">
        <f t="shared" si="8"/>
        <v>5714</v>
      </c>
      <c r="C59" s="64">
        <f t="shared" si="9"/>
        <v>3116</v>
      </c>
      <c r="D59" s="73">
        <f t="shared" si="9"/>
        <v>2598</v>
      </c>
      <c r="E59" s="25">
        <f>SUM(ENERO:DICIEMBRE!E59)</f>
        <v>227</v>
      </c>
      <c r="F59" s="25">
        <f>SUM(ENERO:DICIEMBRE!F59)</f>
        <v>204</v>
      </c>
      <c r="G59" s="25">
        <f>SUM(ENERO:DICIEMBRE!G59)</f>
        <v>70</v>
      </c>
      <c r="H59" s="25">
        <f>SUM(ENERO:DICIEMBRE!H59)</f>
        <v>100</v>
      </c>
      <c r="I59" s="25">
        <f>SUM(ENERO:DICIEMBRE!I59)</f>
        <v>71</v>
      </c>
      <c r="J59" s="25">
        <f>SUM(ENERO:DICIEMBRE!J59)</f>
        <v>113</v>
      </c>
      <c r="K59" s="25">
        <f>SUM(ENERO:DICIEMBRE!K59)</f>
        <v>78</v>
      </c>
      <c r="L59" s="25">
        <f>SUM(ENERO:DICIEMBRE!L59)</f>
        <v>132</v>
      </c>
      <c r="M59" s="25">
        <f>SUM(ENERO:DICIEMBRE!M59)</f>
        <v>163</v>
      </c>
      <c r="N59" s="25">
        <f>SUM(ENERO:DICIEMBRE!N59)</f>
        <v>122</v>
      </c>
      <c r="O59" s="25">
        <f>SUM(ENERO:DICIEMBRE!O59)</f>
        <v>182</v>
      </c>
      <c r="P59" s="25">
        <f>SUM(ENERO:DICIEMBRE!P59)</f>
        <v>124</v>
      </c>
      <c r="Q59" s="25">
        <f>SUM(ENERO:DICIEMBRE!Q59)</f>
        <v>237</v>
      </c>
      <c r="R59" s="25">
        <f>SUM(ENERO:DICIEMBRE!R59)</f>
        <v>155</v>
      </c>
      <c r="S59" s="25">
        <f>SUM(ENERO:DICIEMBRE!S59)</f>
        <v>178</v>
      </c>
      <c r="T59" s="25">
        <f>SUM(ENERO:DICIEMBRE!T59)</f>
        <v>108</v>
      </c>
      <c r="U59" s="25">
        <f>SUM(ENERO:DICIEMBRE!U59)</f>
        <v>155</v>
      </c>
      <c r="V59" s="25">
        <f>SUM(ENERO:DICIEMBRE!V59)</f>
        <v>127</v>
      </c>
      <c r="W59" s="25">
        <f>SUM(ENERO:DICIEMBRE!W59)</f>
        <v>197</v>
      </c>
      <c r="X59" s="25">
        <f>SUM(ENERO:DICIEMBRE!X59)</f>
        <v>137</v>
      </c>
      <c r="Y59" s="25">
        <f>SUM(ENERO:DICIEMBRE!Y59)</f>
        <v>221</v>
      </c>
      <c r="Z59" s="25">
        <f>SUM(ENERO:DICIEMBRE!Z59)</f>
        <v>110</v>
      </c>
      <c r="AA59" s="25">
        <f>SUM(ENERO:DICIEMBRE!AA59)</f>
        <v>225</v>
      </c>
      <c r="AB59" s="25">
        <f>SUM(ENERO:DICIEMBRE!AB59)</f>
        <v>151</v>
      </c>
      <c r="AC59" s="25">
        <f>SUM(ENERO:DICIEMBRE!AC59)</f>
        <v>211</v>
      </c>
      <c r="AD59" s="25">
        <f>SUM(ENERO:DICIEMBRE!AD59)</f>
        <v>178</v>
      </c>
      <c r="AE59" s="25">
        <f>SUM(ENERO:DICIEMBRE!AE59)</f>
        <v>222</v>
      </c>
      <c r="AF59" s="25">
        <f>SUM(ENERO:DICIEMBRE!AF59)</f>
        <v>174</v>
      </c>
      <c r="AG59" s="25">
        <f>SUM(ENERO:DICIEMBRE!AG59)</f>
        <v>218</v>
      </c>
      <c r="AH59" s="25">
        <f>SUM(ENERO:DICIEMBRE!AH59)</f>
        <v>171</v>
      </c>
      <c r="AI59" s="25">
        <f>SUM(ENERO:DICIEMBRE!AI59)</f>
        <v>206</v>
      </c>
      <c r="AJ59" s="25">
        <f>SUM(ENERO:DICIEMBRE!AJ59)</f>
        <v>151</v>
      </c>
      <c r="AK59" s="25">
        <f>SUM(ENERO:DICIEMBRE!AK59)</f>
        <v>255</v>
      </c>
      <c r="AL59" s="25">
        <f>SUM(ENERO:DICIEMBRE!AL59)</f>
        <v>341</v>
      </c>
      <c r="AM59" s="25">
        <f>SUM(ENERO:DICIEMBRE!AM59)</f>
        <v>0</v>
      </c>
      <c r="AN59" s="25">
        <f>SUM(ENERO:DICIEMBRE!AN59)</f>
        <v>5714</v>
      </c>
      <c r="AO59" s="106" t="str">
        <f>CA59</f>
        <v/>
      </c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12"/>
      <c r="BB59" s="12"/>
      <c r="BC59" s="12"/>
      <c r="BX59" s="2"/>
      <c r="BY59" s="2"/>
      <c r="CA59" s="107" t="str">
        <f>IF(CG59=1,"* La suma de las Herramientas de Categorización debe ser igual al total. ","")</f>
        <v/>
      </c>
      <c r="CG59" s="108">
        <f>IF(B59&lt;&gt;(AM59+AN59),1,0)</f>
        <v>0</v>
      </c>
      <c r="CH59" s="13"/>
      <c r="CI59" s="13"/>
      <c r="CJ59" s="13"/>
      <c r="CK59" s="13"/>
      <c r="CL59" s="13"/>
      <c r="CM59" s="13"/>
    </row>
    <row r="60" spans="1:104" ht="16.350000000000001" customHeight="1" x14ac:dyDescent="0.2">
      <c r="A60" s="109" t="s">
        <v>60</v>
      </c>
      <c r="B60" s="63">
        <f t="shared" si="8"/>
        <v>23589</v>
      </c>
      <c r="C60" s="64">
        <f t="shared" si="9"/>
        <v>12330</v>
      </c>
      <c r="D60" s="73">
        <f t="shared" si="9"/>
        <v>11259</v>
      </c>
      <c r="E60" s="25">
        <f>SUM(ENERO:DICIEMBRE!E60)</f>
        <v>1578</v>
      </c>
      <c r="F60" s="25">
        <f>SUM(ENERO:DICIEMBRE!F60)</f>
        <v>1332</v>
      </c>
      <c r="G60" s="25">
        <f>SUM(ENERO:DICIEMBRE!G60)</f>
        <v>732</v>
      </c>
      <c r="H60" s="25">
        <f>SUM(ENERO:DICIEMBRE!H60)</f>
        <v>600</v>
      </c>
      <c r="I60" s="25">
        <f>SUM(ENERO:DICIEMBRE!I60)</f>
        <v>565</v>
      </c>
      <c r="J60" s="25">
        <f>SUM(ENERO:DICIEMBRE!J60)</f>
        <v>488</v>
      </c>
      <c r="K60" s="25">
        <f>SUM(ENERO:DICIEMBRE!K60)</f>
        <v>481</v>
      </c>
      <c r="L60" s="25">
        <f>SUM(ENERO:DICIEMBRE!L60)</f>
        <v>498</v>
      </c>
      <c r="M60" s="25">
        <f>SUM(ENERO:DICIEMBRE!M60)</f>
        <v>621</v>
      </c>
      <c r="N60" s="25">
        <f>SUM(ENERO:DICIEMBRE!N60)</f>
        <v>602</v>
      </c>
      <c r="O60" s="25">
        <f>SUM(ENERO:DICIEMBRE!O60)</f>
        <v>664</v>
      </c>
      <c r="P60" s="25">
        <f>SUM(ENERO:DICIEMBRE!P60)</f>
        <v>612</v>
      </c>
      <c r="Q60" s="25">
        <f>SUM(ENERO:DICIEMBRE!Q60)</f>
        <v>676</v>
      </c>
      <c r="R60" s="25">
        <f>SUM(ENERO:DICIEMBRE!R60)</f>
        <v>615</v>
      </c>
      <c r="S60" s="25">
        <f>SUM(ENERO:DICIEMBRE!S60)</f>
        <v>643</v>
      </c>
      <c r="T60" s="25">
        <f>SUM(ENERO:DICIEMBRE!T60)</f>
        <v>578</v>
      </c>
      <c r="U60" s="25">
        <f>SUM(ENERO:DICIEMBRE!U60)</f>
        <v>558</v>
      </c>
      <c r="V60" s="25">
        <f>SUM(ENERO:DICIEMBRE!V60)</f>
        <v>535</v>
      </c>
      <c r="W60" s="25">
        <f>SUM(ENERO:DICIEMBRE!W60)</f>
        <v>607</v>
      </c>
      <c r="X60" s="25">
        <f>SUM(ENERO:DICIEMBRE!X60)</f>
        <v>616</v>
      </c>
      <c r="Y60" s="25">
        <f>SUM(ENERO:DICIEMBRE!Y60)</f>
        <v>727</v>
      </c>
      <c r="Z60" s="25">
        <f>SUM(ENERO:DICIEMBRE!Z60)</f>
        <v>645</v>
      </c>
      <c r="AA60" s="25">
        <f>SUM(ENERO:DICIEMBRE!AA60)</f>
        <v>880</v>
      </c>
      <c r="AB60" s="25">
        <f>SUM(ENERO:DICIEMBRE!AB60)</f>
        <v>722</v>
      </c>
      <c r="AC60" s="25">
        <f>SUM(ENERO:DICIEMBRE!AC60)</f>
        <v>785</v>
      </c>
      <c r="AD60" s="25">
        <f>SUM(ENERO:DICIEMBRE!AD60)</f>
        <v>615</v>
      </c>
      <c r="AE60" s="25">
        <f>SUM(ENERO:DICIEMBRE!AE60)</f>
        <v>711</v>
      </c>
      <c r="AF60" s="25">
        <f>SUM(ENERO:DICIEMBRE!AF60)</f>
        <v>636</v>
      </c>
      <c r="AG60" s="25">
        <f>SUM(ENERO:DICIEMBRE!AG60)</f>
        <v>709</v>
      </c>
      <c r="AH60" s="25">
        <f>SUM(ENERO:DICIEMBRE!AH60)</f>
        <v>648</v>
      </c>
      <c r="AI60" s="25">
        <f>SUM(ENERO:DICIEMBRE!AI60)</f>
        <v>615</v>
      </c>
      <c r="AJ60" s="25">
        <f>SUM(ENERO:DICIEMBRE!AJ60)</f>
        <v>552</v>
      </c>
      <c r="AK60" s="25">
        <f>SUM(ENERO:DICIEMBRE!AK60)</f>
        <v>778</v>
      </c>
      <c r="AL60" s="25">
        <f>SUM(ENERO:DICIEMBRE!AL60)</f>
        <v>965</v>
      </c>
      <c r="AM60" s="25">
        <f>SUM(ENERO:DICIEMBRE!AM60)</f>
        <v>0</v>
      </c>
      <c r="AN60" s="25">
        <f>SUM(ENERO:DICIEMBRE!AN60)</f>
        <v>23589</v>
      </c>
      <c r="AO60" s="106" t="str">
        <f>CA60</f>
        <v/>
      </c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12"/>
      <c r="BB60" s="12"/>
      <c r="BC60" s="12"/>
      <c r="BX60" s="2"/>
      <c r="BY60" s="2"/>
      <c r="CA60" s="107" t="str">
        <f>IF(CG60=1,"* La suma de las Herramientas de Categorización debe ser igual al total. ","")</f>
        <v/>
      </c>
      <c r="CG60" s="108">
        <f>IF(B60&lt;&gt;(AM60+AN60),1,0)</f>
        <v>0</v>
      </c>
      <c r="CH60" s="13"/>
      <c r="CI60" s="13"/>
      <c r="CJ60" s="13"/>
      <c r="CK60" s="13"/>
      <c r="CL60" s="13"/>
      <c r="CM60" s="13"/>
    </row>
    <row r="61" spans="1:104" ht="16.350000000000001" customHeight="1" x14ac:dyDescent="0.2">
      <c r="A61" s="109" t="s">
        <v>61</v>
      </c>
      <c r="B61" s="63">
        <f t="shared" si="8"/>
        <v>5851</v>
      </c>
      <c r="C61" s="64">
        <f t="shared" si="9"/>
        <v>2850</v>
      </c>
      <c r="D61" s="73">
        <f t="shared" si="9"/>
        <v>3001</v>
      </c>
      <c r="E61" s="25">
        <f>SUM(ENERO:DICIEMBRE!E61)</f>
        <v>504</v>
      </c>
      <c r="F61" s="25">
        <f>SUM(ENERO:DICIEMBRE!F61)</f>
        <v>494</v>
      </c>
      <c r="G61" s="25">
        <f>SUM(ENERO:DICIEMBRE!G61)</f>
        <v>274</v>
      </c>
      <c r="H61" s="25">
        <f>SUM(ENERO:DICIEMBRE!H61)</f>
        <v>282</v>
      </c>
      <c r="I61" s="25">
        <f>SUM(ENERO:DICIEMBRE!I61)</f>
        <v>207</v>
      </c>
      <c r="J61" s="25">
        <f>SUM(ENERO:DICIEMBRE!J61)</f>
        <v>192</v>
      </c>
      <c r="K61" s="25">
        <f>SUM(ENERO:DICIEMBRE!K61)</f>
        <v>128</v>
      </c>
      <c r="L61" s="25">
        <f>SUM(ENERO:DICIEMBRE!L61)</f>
        <v>120</v>
      </c>
      <c r="M61" s="25">
        <f>SUM(ENERO:DICIEMBRE!M61)</f>
        <v>174</v>
      </c>
      <c r="N61" s="25">
        <f>SUM(ENERO:DICIEMBRE!N61)</f>
        <v>220</v>
      </c>
      <c r="O61" s="25">
        <f>SUM(ENERO:DICIEMBRE!O61)</f>
        <v>224</v>
      </c>
      <c r="P61" s="25">
        <f>SUM(ENERO:DICIEMBRE!P61)</f>
        <v>269</v>
      </c>
      <c r="Q61" s="25">
        <f>SUM(ENERO:DICIEMBRE!Q61)</f>
        <v>209</v>
      </c>
      <c r="R61" s="25">
        <f>SUM(ENERO:DICIEMBRE!R61)</f>
        <v>245</v>
      </c>
      <c r="S61" s="25">
        <f>SUM(ENERO:DICIEMBRE!S61)</f>
        <v>175</v>
      </c>
      <c r="T61" s="25">
        <f>SUM(ENERO:DICIEMBRE!T61)</f>
        <v>187</v>
      </c>
      <c r="U61" s="25">
        <f>SUM(ENERO:DICIEMBRE!U61)</f>
        <v>127</v>
      </c>
      <c r="V61" s="25">
        <f>SUM(ENERO:DICIEMBRE!V61)</f>
        <v>193</v>
      </c>
      <c r="W61" s="25">
        <f>SUM(ENERO:DICIEMBRE!W61)</f>
        <v>154</v>
      </c>
      <c r="X61" s="25">
        <f>SUM(ENERO:DICIEMBRE!X61)</f>
        <v>159</v>
      </c>
      <c r="Y61" s="25">
        <f>SUM(ENERO:DICIEMBRE!Y61)</f>
        <v>128</v>
      </c>
      <c r="Z61" s="25">
        <f>SUM(ENERO:DICIEMBRE!Z61)</f>
        <v>144</v>
      </c>
      <c r="AA61" s="25">
        <f>SUM(ENERO:DICIEMBRE!AA61)</f>
        <v>131</v>
      </c>
      <c r="AB61" s="25">
        <f>SUM(ENERO:DICIEMBRE!AB61)</f>
        <v>168</v>
      </c>
      <c r="AC61" s="25">
        <f>SUM(ENERO:DICIEMBRE!AC61)</f>
        <v>132</v>
      </c>
      <c r="AD61" s="25">
        <f>SUM(ENERO:DICIEMBRE!AD61)</f>
        <v>103</v>
      </c>
      <c r="AE61" s="25">
        <f>SUM(ENERO:DICIEMBRE!AE61)</f>
        <v>98</v>
      </c>
      <c r="AF61" s="25">
        <f>SUM(ENERO:DICIEMBRE!AF61)</f>
        <v>77</v>
      </c>
      <c r="AG61" s="25">
        <f>SUM(ENERO:DICIEMBRE!AG61)</f>
        <v>89</v>
      </c>
      <c r="AH61" s="25">
        <f>SUM(ENERO:DICIEMBRE!AH61)</f>
        <v>54</v>
      </c>
      <c r="AI61" s="25">
        <f>SUM(ENERO:DICIEMBRE!AI61)</f>
        <v>43</v>
      </c>
      <c r="AJ61" s="25">
        <f>SUM(ENERO:DICIEMBRE!AJ61)</f>
        <v>49</v>
      </c>
      <c r="AK61" s="25">
        <f>SUM(ENERO:DICIEMBRE!AK61)</f>
        <v>53</v>
      </c>
      <c r="AL61" s="25">
        <f>SUM(ENERO:DICIEMBRE!AL61)</f>
        <v>45</v>
      </c>
      <c r="AM61" s="25">
        <f>SUM(ENERO:DICIEMBRE!AM61)</f>
        <v>0</v>
      </c>
      <c r="AN61" s="25">
        <f>SUM(ENERO:DICIEMBRE!AN61)</f>
        <v>5851</v>
      </c>
      <c r="AO61" s="106" t="str">
        <f>CA61</f>
        <v/>
      </c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12"/>
      <c r="BB61" s="12"/>
      <c r="BC61" s="12"/>
      <c r="BX61" s="2"/>
      <c r="BY61" s="2"/>
      <c r="CA61" s="107" t="str">
        <f>IF(CG61=1,"* La suma de las Herramientas de Categorización debe ser igual al total. ","")</f>
        <v/>
      </c>
      <c r="CG61" s="108">
        <f>IF(B61&lt;&gt;(AM61+AN61),1,0)</f>
        <v>0</v>
      </c>
      <c r="CH61" s="13"/>
      <c r="CI61" s="13"/>
      <c r="CJ61" s="13"/>
      <c r="CK61" s="13"/>
      <c r="CL61" s="13"/>
      <c r="CM61" s="13"/>
    </row>
    <row r="62" spans="1:104" ht="16.350000000000001" customHeight="1" x14ac:dyDescent="0.2">
      <c r="A62" s="111" t="s">
        <v>62</v>
      </c>
      <c r="B62" s="112">
        <f t="shared" si="8"/>
        <v>429</v>
      </c>
      <c r="C62" s="113">
        <f t="shared" si="9"/>
        <v>186</v>
      </c>
      <c r="D62" s="114">
        <f t="shared" si="9"/>
        <v>243</v>
      </c>
      <c r="E62" s="25">
        <f>SUM(ENERO:DICIEMBRE!E62)</f>
        <v>29</v>
      </c>
      <c r="F62" s="25">
        <f>SUM(ENERO:DICIEMBRE!F62)</f>
        <v>33</v>
      </c>
      <c r="G62" s="25">
        <f>SUM(ENERO:DICIEMBRE!G62)</f>
        <v>18</v>
      </c>
      <c r="H62" s="25">
        <f>SUM(ENERO:DICIEMBRE!H62)</f>
        <v>17</v>
      </c>
      <c r="I62" s="25">
        <f>SUM(ENERO:DICIEMBRE!I62)</f>
        <v>12</v>
      </c>
      <c r="J62" s="25">
        <f>SUM(ENERO:DICIEMBRE!J62)</f>
        <v>19</v>
      </c>
      <c r="K62" s="25">
        <f>SUM(ENERO:DICIEMBRE!K62)</f>
        <v>9</v>
      </c>
      <c r="L62" s="25">
        <f>SUM(ENERO:DICIEMBRE!L62)</f>
        <v>16</v>
      </c>
      <c r="M62" s="25">
        <f>SUM(ENERO:DICIEMBRE!M62)</f>
        <v>11</v>
      </c>
      <c r="N62" s="25">
        <f>SUM(ENERO:DICIEMBRE!N62)</f>
        <v>19</v>
      </c>
      <c r="O62" s="25">
        <f>SUM(ENERO:DICIEMBRE!O62)</f>
        <v>15</v>
      </c>
      <c r="P62" s="25">
        <f>SUM(ENERO:DICIEMBRE!P62)</f>
        <v>21</v>
      </c>
      <c r="Q62" s="25">
        <f>SUM(ENERO:DICIEMBRE!Q62)</f>
        <v>20</v>
      </c>
      <c r="R62" s="25">
        <f>SUM(ENERO:DICIEMBRE!R62)</f>
        <v>24</v>
      </c>
      <c r="S62" s="25">
        <f>SUM(ENERO:DICIEMBRE!S62)</f>
        <v>10</v>
      </c>
      <c r="T62" s="25">
        <f>SUM(ENERO:DICIEMBRE!T62)</f>
        <v>23</v>
      </c>
      <c r="U62" s="25">
        <f>SUM(ENERO:DICIEMBRE!U62)</f>
        <v>8</v>
      </c>
      <c r="V62" s="25">
        <f>SUM(ENERO:DICIEMBRE!V62)</f>
        <v>12</v>
      </c>
      <c r="W62" s="25">
        <f>SUM(ENERO:DICIEMBRE!W62)</f>
        <v>12</v>
      </c>
      <c r="X62" s="25">
        <f>SUM(ENERO:DICIEMBRE!X62)</f>
        <v>12</v>
      </c>
      <c r="Y62" s="25">
        <f>SUM(ENERO:DICIEMBRE!Y62)</f>
        <v>16</v>
      </c>
      <c r="Z62" s="25">
        <f>SUM(ENERO:DICIEMBRE!Z62)</f>
        <v>14</v>
      </c>
      <c r="AA62" s="25">
        <f>SUM(ENERO:DICIEMBRE!AA62)</f>
        <v>5</v>
      </c>
      <c r="AB62" s="25">
        <f>SUM(ENERO:DICIEMBRE!AB62)</f>
        <v>11</v>
      </c>
      <c r="AC62" s="25">
        <f>SUM(ENERO:DICIEMBRE!AC62)</f>
        <v>9</v>
      </c>
      <c r="AD62" s="25">
        <f>SUM(ENERO:DICIEMBRE!AD62)</f>
        <v>5</v>
      </c>
      <c r="AE62" s="25">
        <f>SUM(ENERO:DICIEMBRE!AE62)</f>
        <v>5</v>
      </c>
      <c r="AF62" s="25">
        <f>SUM(ENERO:DICIEMBRE!AF62)</f>
        <v>6</v>
      </c>
      <c r="AG62" s="25">
        <f>SUM(ENERO:DICIEMBRE!AG62)</f>
        <v>2</v>
      </c>
      <c r="AH62" s="25">
        <f>SUM(ENERO:DICIEMBRE!AH62)</f>
        <v>7</v>
      </c>
      <c r="AI62" s="25">
        <f>SUM(ENERO:DICIEMBRE!AI62)</f>
        <v>2</v>
      </c>
      <c r="AJ62" s="25">
        <f>SUM(ENERO:DICIEMBRE!AJ62)</f>
        <v>2</v>
      </c>
      <c r="AK62" s="25">
        <f>SUM(ENERO:DICIEMBRE!AK62)</f>
        <v>3</v>
      </c>
      <c r="AL62" s="25">
        <f>SUM(ENERO:DICIEMBRE!AL62)</f>
        <v>2</v>
      </c>
      <c r="AM62" s="25">
        <f>SUM(ENERO:DICIEMBRE!AM62)</f>
        <v>0</v>
      </c>
      <c r="AN62" s="25">
        <f>SUM(ENERO:DICIEMBRE!AN62)</f>
        <v>429</v>
      </c>
      <c r="AO62" s="106" t="str">
        <f>CA62</f>
        <v/>
      </c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12"/>
      <c r="BB62" s="12"/>
      <c r="BC62" s="12"/>
      <c r="BX62" s="2"/>
      <c r="BY62" s="2"/>
      <c r="CA62" s="107" t="str">
        <f>IF(CG62=1,"* La suma de las Herramientas de Categorización debe ser igual al total. ","")</f>
        <v/>
      </c>
      <c r="CG62" s="108">
        <f>IF(B62&lt;&gt;(AM62+AN62),1,0)</f>
        <v>0</v>
      </c>
      <c r="CH62" s="13"/>
      <c r="CI62" s="13"/>
      <c r="CJ62" s="13"/>
      <c r="CK62" s="13"/>
      <c r="CL62" s="13"/>
      <c r="CM62" s="13"/>
    </row>
    <row r="63" spans="1:104" ht="16.350000000000001" customHeight="1" x14ac:dyDescent="0.2">
      <c r="A63" s="120" t="s">
        <v>63</v>
      </c>
      <c r="B63" s="77">
        <f t="shared" si="8"/>
        <v>0</v>
      </c>
      <c r="C63" s="78">
        <f t="shared" si="9"/>
        <v>0</v>
      </c>
      <c r="D63" s="49">
        <f t="shared" si="9"/>
        <v>0</v>
      </c>
      <c r="E63" s="25">
        <f>SUM(ENERO:DICIEMBRE!E63)</f>
        <v>0</v>
      </c>
      <c r="F63" s="25">
        <f>SUM(ENERO:DICIEMBRE!F63)</f>
        <v>0</v>
      </c>
      <c r="G63" s="25">
        <f>SUM(ENERO:DICIEMBRE!G63)</f>
        <v>0</v>
      </c>
      <c r="H63" s="25">
        <f>SUM(ENERO:DICIEMBRE!H63)</f>
        <v>0</v>
      </c>
      <c r="I63" s="25">
        <f>SUM(ENERO:DICIEMBRE!I63)</f>
        <v>0</v>
      </c>
      <c r="J63" s="25">
        <f>SUM(ENERO:DICIEMBRE!J63)</f>
        <v>0</v>
      </c>
      <c r="K63" s="25">
        <f>SUM(ENERO:DICIEMBRE!K63)</f>
        <v>0</v>
      </c>
      <c r="L63" s="25">
        <f>SUM(ENERO:DICIEMBRE!L63)</f>
        <v>0</v>
      </c>
      <c r="M63" s="25">
        <f>SUM(ENERO:DICIEMBRE!M63)</f>
        <v>0</v>
      </c>
      <c r="N63" s="25">
        <f>SUM(ENERO:DICIEMBRE!N63)</f>
        <v>0</v>
      </c>
      <c r="O63" s="25">
        <f>SUM(ENERO:DICIEMBRE!O63)</f>
        <v>0</v>
      </c>
      <c r="P63" s="25">
        <f>SUM(ENERO:DICIEMBRE!P63)</f>
        <v>0</v>
      </c>
      <c r="Q63" s="25">
        <f>SUM(ENERO:DICIEMBRE!Q63)</f>
        <v>0</v>
      </c>
      <c r="R63" s="25">
        <f>SUM(ENERO:DICIEMBRE!R63)</f>
        <v>0</v>
      </c>
      <c r="S63" s="25">
        <f>SUM(ENERO:DICIEMBRE!S63)</f>
        <v>0</v>
      </c>
      <c r="T63" s="25">
        <f>SUM(ENERO:DICIEMBRE!T63)</f>
        <v>0</v>
      </c>
      <c r="U63" s="25">
        <f>SUM(ENERO:DICIEMBRE!U63)</f>
        <v>0</v>
      </c>
      <c r="V63" s="25">
        <f>SUM(ENERO:DICIEMBRE!V63)</f>
        <v>0</v>
      </c>
      <c r="W63" s="25">
        <f>SUM(ENERO:DICIEMBRE!W63)</f>
        <v>0</v>
      </c>
      <c r="X63" s="25">
        <f>SUM(ENERO:DICIEMBRE!X63)</f>
        <v>0</v>
      </c>
      <c r="Y63" s="25">
        <f>SUM(ENERO:DICIEMBRE!Y63)</f>
        <v>0</v>
      </c>
      <c r="Z63" s="25">
        <f>SUM(ENERO:DICIEMBRE!Z63)</f>
        <v>0</v>
      </c>
      <c r="AA63" s="25">
        <f>SUM(ENERO:DICIEMBRE!AA63)</f>
        <v>0</v>
      </c>
      <c r="AB63" s="25">
        <f>SUM(ENERO:DICIEMBRE!AB63)</f>
        <v>0</v>
      </c>
      <c r="AC63" s="25">
        <f>SUM(ENERO:DICIEMBRE!AC63)</f>
        <v>0</v>
      </c>
      <c r="AD63" s="25">
        <f>SUM(ENERO:DICIEMBRE!AD63)</f>
        <v>0</v>
      </c>
      <c r="AE63" s="25">
        <f>SUM(ENERO:DICIEMBRE!AE63)</f>
        <v>0</v>
      </c>
      <c r="AF63" s="25">
        <f>SUM(ENERO:DICIEMBRE!AF63)</f>
        <v>0</v>
      </c>
      <c r="AG63" s="25">
        <f>SUM(ENERO:DICIEMBRE!AG63)</f>
        <v>0</v>
      </c>
      <c r="AH63" s="25">
        <f>SUM(ENERO:DICIEMBRE!AH63)</f>
        <v>0</v>
      </c>
      <c r="AI63" s="25">
        <f>SUM(ENERO:DICIEMBRE!AI63)</f>
        <v>0</v>
      </c>
      <c r="AJ63" s="25">
        <f>SUM(ENERO:DICIEMBRE!AJ63)</f>
        <v>0</v>
      </c>
      <c r="AK63" s="25">
        <f>SUM(ENERO:DICIEMBRE!AK63)</f>
        <v>0</v>
      </c>
      <c r="AL63" s="25">
        <f>SUM(ENERO:DICIEMBRE!AL63)</f>
        <v>0</v>
      </c>
      <c r="AM63" s="54"/>
      <c r="AN63" s="54"/>
      <c r="AO63" s="71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12"/>
      <c r="BB63" s="12"/>
      <c r="BC63" s="12"/>
      <c r="BX63" s="2"/>
      <c r="BY63" s="2"/>
      <c r="CG63" s="13">
        <v>0</v>
      </c>
      <c r="CH63" s="13"/>
      <c r="CI63" s="13"/>
      <c r="CJ63" s="13"/>
      <c r="CK63" s="13"/>
      <c r="CL63" s="13"/>
      <c r="CM63" s="13"/>
    </row>
    <row r="64" spans="1:104" ht="16.350000000000001" customHeight="1" x14ac:dyDescent="0.2">
      <c r="A64" s="94" t="s">
        <v>54</v>
      </c>
      <c r="B64" s="122">
        <f t="shared" ref="B64:AL64" si="10">SUM(B58:B63)</f>
        <v>36074</v>
      </c>
      <c r="C64" s="123">
        <f t="shared" si="10"/>
        <v>18756</v>
      </c>
      <c r="D64" s="124">
        <f t="shared" si="10"/>
        <v>17318</v>
      </c>
      <c r="E64" s="125">
        <f t="shared" si="10"/>
        <v>2342</v>
      </c>
      <c r="F64" s="126">
        <f t="shared" si="10"/>
        <v>2073</v>
      </c>
      <c r="G64" s="125">
        <f t="shared" si="10"/>
        <v>1099</v>
      </c>
      <c r="H64" s="127">
        <f t="shared" si="10"/>
        <v>1012</v>
      </c>
      <c r="I64" s="125">
        <f t="shared" si="10"/>
        <v>857</v>
      </c>
      <c r="J64" s="127">
        <f t="shared" si="10"/>
        <v>814</v>
      </c>
      <c r="K64" s="125">
        <f t="shared" si="10"/>
        <v>700</v>
      </c>
      <c r="L64" s="127">
        <f t="shared" si="10"/>
        <v>770</v>
      </c>
      <c r="M64" s="125">
        <f t="shared" si="10"/>
        <v>985</v>
      </c>
      <c r="N64" s="127">
        <f t="shared" si="10"/>
        <v>970</v>
      </c>
      <c r="O64" s="125">
        <f t="shared" si="10"/>
        <v>1101</v>
      </c>
      <c r="P64" s="127">
        <f t="shared" si="10"/>
        <v>1029</v>
      </c>
      <c r="Q64" s="125">
        <f t="shared" si="10"/>
        <v>1162</v>
      </c>
      <c r="R64" s="127">
        <f t="shared" si="10"/>
        <v>1050</v>
      </c>
      <c r="S64" s="125">
        <f t="shared" si="10"/>
        <v>1026</v>
      </c>
      <c r="T64" s="127">
        <f t="shared" si="10"/>
        <v>901</v>
      </c>
      <c r="U64" s="128">
        <f t="shared" si="10"/>
        <v>862</v>
      </c>
      <c r="V64" s="129">
        <f t="shared" si="10"/>
        <v>873</v>
      </c>
      <c r="W64" s="125">
        <f t="shared" si="10"/>
        <v>988</v>
      </c>
      <c r="X64" s="127">
        <f t="shared" si="10"/>
        <v>935</v>
      </c>
      <c r="Y64" s="125">
        <f t="shared" si="10"/>
        <v>1106</v>
      </c>
      <c r="Z64" s="127">
        <f t="shared" si="10"/>
        <v>926</v>
      </c>
      <c r="AA64" s="125">
        <f t="shared" si="10"/>
        <v>1270</v>
      </c>
      <c r="AB64" s="127">
        <f t="shared" si="10"/>
        <v>1074</v>
      </c>
      <c r="AC64" s="125">
        <f t="shared" si="10"/>
        <v>1161</v>
      </c>
      <c r="AD64" s="127">
        <f t="shared" si="10"/>
        <v>921</v>
      </c>
      <c r="AE64" s="125">
        <f t="shared" si="10"/>
        <v>1062</v>
      </c>
      <c r="AF64" s="127">
        <f t="shared" si="10"/>
        <v>914</v>
      </c>
      <c r="AG64" s="125">
        <f t="shared" si="10"/>
        <v>1044</v>
      </c>
      <c r="AH64" s="127">
        <f t="shared" si="10"/>
        <v>897</v>
      </c>
      <c r="AI64" s="125">
        <f t="shared" si="10"/>
        <v>883</v>
      </c>
      <c r="AJ64" s="127">
        <f t="shared" si="10"/>
        <v>770</v>
      </c>
      <c r="AK64" s="130">
        <f t="shared" si="10"/>
        <v>1108</v>
      </c>
      <c r="AL64" s="127">
        <f t="shared" si="10"/>
        <v>1389</v>
      </c>
      <c r="AM64" s="130">
        <f>SUM(AM58:AM62)</f>
        <v>0</v>
      </c>
      <c r="AN64" s="127">
        <f>SUM(AN58:AN62)</f>
        <v>36074</v>
      </c>
      <c r="AO64" s="13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7"/>
      <c r="BE64" s="7"/>
      <c r="BX64" s="2"/>
      <c r="BY64" s="2"/>
      <c r="CG64" s="13"/>
      <c r="CH64" s="13"/>
      <c r="CI64" s="13"/>
      <c r="CJ64" s="13"/>
      <c r="CK64" s="13"/>
      <c r="CL64" s="13"/>
      <c r="CM64" s="13"/>
    </row>
    <row r="65" spans="1:91" ht="32.1" customHeight="1" x14ac:dyDescent="0.2">
      <c r="A65" s="96" t="s">
        <v>64</v>
      </c>
      <c r="B65" s="132"/>
      <c r="C65" s="132"/>
      <c r="D65" s="132"/>
      <c r="E65" s="132"/>
      <c r="F65" s="132"/>
      <c r="G65" s="132"/>
      <c r="H65" s="132"/>
      <c r="I65" s="82"/>
      <c r="J65" s="82"/>
      <c r="K65" s="82"/>
      <c r="L65" s="82"/>
      <c r="M65" s="82"/>
      <c r="N65" s="82"/>
      <c r="O65" s="82"/>
      <c r="P65" s="8"/>
      <c r="Q65" s="8"/>
      <c r="R65" s="8"/>
      <c r="S65" s="8"/>
      <c r="T65" s="8"/>
      <c r="U65" s="8"/>
      <c r="V65" s="8"/>
      <c r="W65" s="8"/>
      <c r="X65" s="8"/>
      <c r="Y65" s="8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X65" s="2"/>
      <c r="BY65" s="2"/>
      <c r="BZ65" s="2"/>
      <c r="CG65" s="13"/>
      <c r="CH65" s="13"/>
      <c r="CI65" s="13"/>
      <c r="CJ65" s="13"/>
      <c r="CK65" s="13"/>
      <c r="CL65" s="13"/>
      <c r="CM65" s="13"/>
    </row>
    <row r="66" spans="1:91" ht="32.1" customHeight="1" x14ac:dyDescent="0.2">
      <c r="A66" s="86" t="s">
        <v>65</v>
      </c>
      <c r="B66" s="133" t="s">
        <v>5</v>
      </c>
      <c r="C66" s="133" t="s">
        <v>66</v>
      </c>
      <c r="D66" s="133" t="s">
        <v>67</v>
      </c>
      <c r="E66" s="133" t="s">
        <v>68</v>
      </c>
      <c r="F66" s="1"/>
      <c r="G66" s="8"/>
      <c r="H66" s="8"/>
      <c r="I66" s="8"/>
      <c r="J66" s="8"/>
      <c r="K66" s="8"/>
      <c r="L66" s="8"/>
      <c r="M66" s="8"/>
      <c r="N66" s="97" t="s">
        <v>69</v>
      </c>
      <c r="O66" s="8"/>
      <c r="P66" s="8"/>
      <c r="Q66" s="8"/>
      <c r="R66" s="7"/>
      <c r="S66" s="7"/>
      <c r="T66" s="7"/>
      <c r="U66" s="7"/>
      <c r="V66" s="7"/>
      <c r="W66" s="7"/>
      <c r="X66" s="8"/>
      <c r="Y66" s="8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CG66" s="13"/>
      <c r="CH66" s="13"/>
      <c r="CI66" s="13"/>
      <c r="CJ66" s="13"/>
      <c r="CK66" s="13"/>
      <c r="CL66" s="13"/>
      <c r="CM66" s="13"/>
    </row>
    <row r="67" spans="1:91" ht="16.350000000000001" customHeight="1" x14ac:dyDescent="0.2">
      <c r="A67" s="134" t="s">
        <v>70</v>
      </c>
      <c r="B67" s="135">
        <f t="shared" ref="B67:B85" si="11">SUM(C67:E67)</f>
        <v>20</v>
      </c>
      <c r="C67" s="25">
        <f>SUM(ENERO:DICIEMBRE!C67)</f>
        <v>20</v>
      </c>
      <c r="D67" s="25">
        <f>SUM(ENERO:DICIEMBRE!D67)</f>
        <v>0</v>
      </c>
      <c r="E67" s="25">
        <f>SUM(ENERO:DICIEMBRE!E67)</f>
        <v>0</v>
      </c>
      <c r="F67" s="136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7"/>
      <c r="S67" s="7"/>
      <c r="T67" s="7"/>
      <c r="U67" s="7"/>
      <c r="V67" s="7"/>
      <c r="W67" s="7"/>
      <c r="X67" s="8"/>
      <c r="Y67" s="8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CG67" s="13"/>
      <c r="CH67" s="13"/>
      <c r="CI67" s="13"/>
      <c r="CJ67" s="13"/>
      <c r="CK67" s="13"/>
      <c r="CL67" s="13"/>
      <c r="CM67" s="13"/>
    </row>
    <row r="68" spans="1:91" ht="16.350000000000001" customHeight="1" x14ac:dyDescent="0.2">
      <c r="A68" s="137" t="s">
        <v>71</v>
      </c>
      <c r="B68" s="138">
        <f t="shared" si="11"/>
        <v>0</v>
      </c>
      <c r="C68" s="25">
        <f>SUM(ENERO:DICIEMBRE!C68)</f>
        <v>0</v>
      </c>
      <c r="D68" s="25">
        <f>SUM(ENERO:DICIEMBRE!D68)</f>
        <v>0</v>
      </c>
      <c r="E68" s="25">
        <f>SUM(ENERO:DICIEMBRE!E68)</f>
        <v>0</v>
      </c>
      <c r="F68" s="136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7"/>
      <c r="S68" s="7"/>
      <c r="T68" s="7"/>
      <c r="U68" s="7"/>
      <c r="V68" s="7"/>
      <c r="W68" s="7"/>
      <c r="X68" s="8"/>
      <c r="Y68" s="8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CG68" s="13"/>
      <c r="CH68" s="13"/>
      <c r="CI68" s="13"/>
      <c r="CJ68" s="13"/>
      <c r="CK68" s="13"/>
      <c r="CL68" s="13"/>
      <c r="CM68" s="13"/>
    </row>
    <row r="69" spans="1:91" ht="16.350000000000001" customHeight="1" x14ac:dyDescent="0.2">
      <c r="A69" s="137" t="s">
        <v>72</v>
      </c>
      <c r="B69" s="138">
        <f t="shared" si="11"/>
        <v>0</v>
      </c>
      <c r="C69" s="25">
        <f>SUM(ENERO:DICIEMBRE!C69)</f>
        <v>0</v>
      </c>
      <c r="D69" s="25">
        <f>SUM(ENERO:DICIEMBRE!D69)</f>
        <v>0</v>
      </c>
      <c r="E69" s="25">
        <f>SUM(ENERO:DICIEMBRE!E69)</f>
        <v>0</v>
      </c>
      <c r="F69" s="136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7"/>
      <c r="S69" s="7"/>
      <c r="T69" s="7"/>
      <c r="U69" s="7"/>
      <c r="V69" s="7"/>
      <c r="W69" s="7"/>
      <c r="X69" s="8"/>
      <c r="Y69" s="8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CG69" s="13"/>
      <c r="CH69" s="13"/>
      <c r="CI69" s="13"/>
      <c r="CJ69" s="13"/>
      <c r="CK69" s="13"/>
      <c r="CL69" s="13"/>
      <c r="CM69" s="13"/>
    </row>
    <row r="70" spans="1:91" ht="16.350000000000001" customHeight="1" x14ac:dyDescent="0.2">
      <c r="A70" s="137" t="s">
        <v>73</v>
      </c>
      <c r="B70" s="138">
        <f t="shared" si="11"/>
        <v>1588</v>
      </c>
      <c r="C70" s="25">
        <f>SUM(ENERO:DICIEMBRE!C70)</f>
        <v>1588</v>
      </c>
      <c r="D70" s="25">
        <f>SUM(ENERO:DICIEMBRE!D70)</f>
        <v>0</v>
      </c>
      <c r="E70" s="25">
        <f>SUM(ENERO:DICIEMBRE!E70)</f>
        <v>0</v>
      </c>
      <c r="F70" s="136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7"/>
      <c r="S70" s="7"/>
      <c r="T70" s="7"/>
      <c r="U70" s="7"/>
      <c r="V70" s="7"/>
      <c r="W70" s="7"/>
      <c r="X70" s="8"/>
      <c r="Y70" s="8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CG70" s="13"/>
      <c r="CH70" s="13"/>
      <c r="CI70" s="13"/>
      <c r="CJ70" s="13"/>
      <c r="CK70" s="13"/>
      <c r="CL70" s="13"/>
      <c r="CM70" s="13"/>
    </row>
    <row r="71" spans="1:91" ht="16.350000000000001" customHeight="1" x14ac:dyDescent="0.2">
      <c r="A71" s="137" t="s">
        <v>74</v>
      </c>
      <c r="B71" s="138">
        <f t="shared" si="11"/>
        <v>0</v>
      </c>
      <c r="C71" s="25">
        <f>SUM(ENERO:DICIEMBRE!C71)</f>
        <v>0</v>
      </c>
      <c r="D71" s="25">
        <f>SUM(ENERO:DICIEMBRE!D71)</f>
        <v>0</v>
      </c>
      <c r="E71" s="25">
        <f>SUM(ENERO:DICIEMBRE!E71)</f>
        <v>0</v>
      </c>
      <c r="F71" s="136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7"/>
      <c r="S71" s="7"/>
      <c r="T71" s="7"/>
      <c r="U71" s="7"/>
      <c r="V71" s="7"/>
      <c r="W71" s="7"/>
      <c r="X71" s="8"/>
      <c r="Y71" s="8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CG71" s="13"/>
      <c r="CH71" s="13"/>
      <c r="CI71" s="13"/>
      <c r="CJ71" s="13"/>
      <c r="CK71" s="13"/>
      <c r="CL71" s="13"/>
      <c r="CM71" s="13"/>
    </row>
    <row r="72" spans="1:91" ht="16.350000000000001" customHeight="1" x14ac:dyDescent="0.2">
      <c r="A72" s="137" t="s">
        <v>75</v>
      </c>
      <c r="B72" s="138">
        <f t="shared" si="11"/>
        <v>0</v>
      </c>
      <c r="C72" s="25">
        <f>SUM(ENERO:DICIEMBRE!C72)</f>
        <v>0</v>
      </c>
      <c r="D72" s="25">
        <f>SUM(ENERO:DICIEMBRE!D72)</f>
        <v>0</v>
      </c>
      <c r="E72" s="25">
        <f>SUM(ENERO:DICIEMBRE!E72)</f>
        <v>0</v>
      </c>
      <c r="F72" s="136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7"/>
      <c r="S72" s="7"/>
      <c r="T72" s="7"/>
      <c r="U72" s="7"/>
      <c r="V72" s="7"/>
      <c r="W72" s="7"/>
      <c r="X72" s="8"/>
      <c r="Y72" s="8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CG72" s="13"/>
      <c r="CH72" s="13"/>
      <c r="CI72" s="13"/>
      <c r="CJ72" s="13"/>
      <c r="CK72" s="13"/>
      <c r="CL72" s="13"/>
      <c r="CM72" s="13"/>
    </row>
    <row r="73" spans="1:91" ht="16.350000000000001" customHeight="1" x14ac:dyDescent="0.2">
      <c r="A73" s="137" t="s">
        <v>76</v>
      </c>
      <c r="B73" s="138">
        <f t="shared" si="11"/>
        <v>1359</v>
      </c>
      <c r="C73" s="25">
        <f>SUM(ENERO:DICIEMBRE!C73)</f>
        <v>1359</v>
      </c>
      <c r="D73" s="25">
        <f>SUM(ENERO:DICIEMBRE!D73)</f>
        <v>0</v>
      </c>
      <c r="E73" s="25">
        <f>SUM(ENERO:DICIEMBRE!E73)</f>
        <v>0</v>
      </c>
      <c r="F73" s="136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7"/>
      <c r="S73" s="7"/>
      <c r="T73" s="7"/>
      <c r="U73" s="7"/>
      <c r="V73" s="7"/>
      <c r="W73" s="7"/>
      <c r="X73" s="8"/>
      <c r="Y73" s="8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CG73" s="13"/>
      <c r="CH73" s="13"/>
      <c r="CI73" s="13"/>
      <c r="CJ73" s="13"/>
      <c r="CK73" s="13"/>
      <c r="CL73" s="13"/>
      <c r="CM73" s="13"/>
    </row>
    <row r="74" spans="1:91" ht="16.350000000000001" customHeight="1" x14ac:dyDescent="0.2">
      <c r="A74" s="137" t="s">
        <v>77</v>
      </c>
      <c r="B74" s="138">
        <f t="shared" si="11"/>
        <v>1</v>
      </c>
      <c r="C74" s="25">
        <f>SUM(ENERO:DICIEMBRE!C74)</f>
        <v>1</v>
      </c>
      <c r="D74" s="25">
        <f>SUM(ENERO:DICIEMBRE!D74)</f>
        <v>0</v>
      </c>
      <c r="E74" s="25">
        <f>SUM(ENERO:DICIEMBRE!E74)</f>
        <v>0</v>
      </c>
      <c r="F74" s="136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7"/>
      <c r="S74" s="7"/>
      <c r="T74" s="7"/>
      <c r="U74" s="7"/>
      <c r="V74" s="7"/>
      <c r="W74" s="7"/>
      <c r="X74" s="8"/>
      <c r="Y74" s="8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CG74" s="13"/>
      <c r="CH74" s="13"/>
      <c r="CI74" s="13"/>
      <c r="CJ74" s="13"/>
      <c r="CK74" s="13"/>
      <c r="CL74" s="13"/>
      <c r="CM74" s="13"/>
    </row>
    <row r="75" spans="1:91" ht="16.350000000000001" customHeight="1" x14ac:dyDescent="0.2">
      <c r="A75" s="137" t="s">
        <v>78</v>
      </c>
      <c r="B75" s="138">
        <f t="shared" si="11"/>
        <v>0</v>
      </c>
      <c r="C75" s="25">
        <f>SUM(ENERO:DICIEMBRE!C75)</f>
        <v>0</v>
      </c>
      <c r="D75" s="25">
        <f>SUM(ENERO:DICIEMBRE!D75)</f>
        <v>0</v>
      </c>
      <c r="E75" s="25">
        <f>SUM(ENERO:DICIEMBRE!E75)</f>
        <v>0</v>
      </c>
      <c r="F75" s="136"/>
      <c r="G75" s="139"/>
      <c r="H75" s="139"/>
      <c r="I75" s="8"/>
      <c r="J75" s="8"/>
      <c r="K75" s="8"/>
      <c r="L75" s="8"/>
      <c r="M75" s="8"/>
      <c r="N75" s="8"/>
      <c r="O75" s="8"/>
      <c r="P75" s="8"/>
      <c r="Q75" s="8"/>
      <c r="R75" s="7"/>
      <c r="S75" s="7"/>
      <c r="T75" s="7"/>
      <c r="U75" s="7"/>
      <c r="V75" s="7"/>
      <c r="W75" s="7"/>
      <c r="X75" s="8"/>
      <c r="Y75" s="8"/>
      <c r="CG75" s="13"/>
      <c r="CH75" s="13"/>
      <c r="CI75" s="13"/>
      <c r="CJ75" s="13"/>
      <c r="CK75" s="13"/>
      <c r="CL75" s="13"/>
      <c r="CM75" s="13"/>
    </row>
    <row r="76" spans="1:91" ht="16.350000000000001" customHeight="1" x14ac:dyDescent="0.2">
      <c r="A76" s="137" t="s">
        <v>79</v>
      </c>
      <c r="B76" s="138">
        <f t="shared" si="11"/>
        <v>0</v>
      </c>
      <c r="C76" s="25">
        <f>SUM(ENERO:DICIEMBRE!C76)</f>
        <v>0</v>
      </c>
      <c r="D76" s="25">
        <f>SUM(ENERO:DICIEMBRE!D76)</f>
        <v>0</v>
      </c>
      <c r="E76" s="25">
        <f>SUM(ENERO:DICIEMBRE!E76)</f>
        <v>0</v>
      </c>
      <c r="F76" s="136"/>
      <c r="G76" s="139"/>
      <c r="H76" s="139"/>
      <c r="I76" s="8"/>
      <c r="J76" s="8"/>
      <c r="K76" s="8"/>
      <c r="L76" s="8"/>
      <c r="M76" s="8"/>
      <c r="N76" s="8"/>
      <c r="O76" s="8"/>
      <c r="P76" s="8"/>
      <c r="Q76" s="8"/>
      <c r="R76" s="7"/>
      <c r="S76" s="7"/>
      <c r="T76" s="7"/>
      <c r="U76" s="7"/>
      <c r="V76" s="7"/>
      <c r="W76" s="7"/>
      <c r="X76" s="8"/>
      <c r="Y76" s="8"/>
      <c r="CG76" s="13"/>
      <c r="CH76" s="13"/>
      <c r="CI76" s="13"/>
      <c r="CJ76" s="13"/>
      <c r="CK76" s="13"/>
      <c r="CL76" s="13"/>
      <c r="CM76" s="13"/>
    </row>
    <row r="77" spans="1:91" ht="16.350000000000001" customHeight="1" x14ac:dyDescent="0.2">
      <c r="A77" s="137" t="s">
        <v>80</v>
      </c>
      <c r="B77" s="138">
        <f t="shared" si="11"/>
        <v>0</v>
      </c>
      <c r="C77" s="25">
        <f>SUM(ENERO:DICIEMBRE!C77)</f>
        <v>0</v>
      </c>
      <c r="D77" s="25">
        <f>SUM(ENERO:DICIEMBRE!D77)</f>
        <v>0</v>
      </c>
      <c r="E77" s="25">
        <f>SUM(ENERO:DICIEMBRE!E77)</f>
        <v>0</v>
      </c>
      <c r="F77" s="136"/>
      <c r="G77" s="139"/>
      <c r="H77" s="139"/>
      <c r="I77" s="8"/>
      <c r="J77" s="8"/>
      <c r="K77" s="8"/>
      <c r="L77" s="8"/>
      <c r="M77" s="8"/>
      <c r="N77" s="8"/>
      <c r="O77" s="8"/>
      <c r="P77" s="8"/>
      <c r="Q77" s="8"/>
      <c r="R77" s="7"/>
      <c r="S77" s="7"/>
      <c r="T77" s="7"/>
      <c r="U77" s="7"/>
      <c r="V77" s="7"/>
      <c r="W77" s="7"/>
      <c r="X77" s="8"/>
      <c r="Y77" s="8"/>
      <c r="CG77" s="13"/>
      <c r="CH77" s="13"/>
      <c r="CI77" s="13"/>
      <c r="CJ77" s="13"/>
      <c r="CK77" s="13"/>
      <c r="CL77" s="13"/>
      <c r="CM77" s="13"/>
    </row>
    <row r="78" spans="1:91" ht="16.350000000000001" customHeight="1" x14ac:dyDescent="0.2">
      <c r="A78" s="140" t="s">
        <v>81</v>
      </c>
      <c r="B78" s="138">
        <f t="shared" si="11"/>
        <v>0</v>
      </c>
      <c r="C78" s="25">
        <f>SUM(ENERO:DICIEMBRE!C78)</f>
        <v>0</v>
      </c>
      <c r="D78" s="25">
        <f>SUM(ENERO:DICIEMBRE!D78)</f>
        <v>0</v>
      </c>
      <c r="E78" s="25">
        <f>SUM(ENERO:DICIEMBRE!E78)</f>
        <v>0</v>
      </c>
      <c r="F78" s="136"/>
      <c r="G78" s="139"/>
      <c r="H78" s="139"/>
      <c r="I78" s="8"/>
      <c r="J78" s="8"/>
      <c r="K78" s="8"/>
      <c r="L78" s="8"/>
      <c r="M78" s="8"/>
      <c r="N78" s="8"/>
      <c r="O78" s="8"/>
      <c r="P78" s="8"/>
      <c r="Q78" s="8"/>
      <c r="R78" s="7"/>
      <c r="S78" s="7"/>
      <c r="T78" s="7"/>
      <c r="U78" s="7"/>
      <c r="V78" s="7"/>
      <c r="W78" s="7"/>
      <c r="X78" s="8"/>
      <c r="Y78" s="8"/>
      <c r="CG78" s="13"/>
      <c r="CH78" s="13"/>
      <c r="CI78" s="13"/>
      <c r="CJ78" s="13"/>
      <c r="CK78" s="13"/>
      <c r="CL78" s="13"/>
      <c r="CM78" s="13"/>
    </row>
    <row r="79" spans="1:91" ht="16.350000000000001" customHeight="1" x14ac:dyDescent="0.2">
      <c r="A79" s="137" t="s">
        <v>82</v>
      </c>
      <c r="B79" s="138">
        <f t="shared" si="11"/>
        <v>2230</v>
      </c>
      <c r="C79" s="25">
        <f>SUM(ENERO:DICIEMBRE!C79)</f>
        <v>2230</v>
      </c>
      <c r="D79" s="25">
        <f>SUM(ENERO:DICIEMBRE!D79)</f>
        <v>0</v>
      </c>
      <c r="E79" s="25">
        <f>SUM(ENERO:DICIEMBRE!E79)</f>
        <v>0</v>
      </c>
      <c r="F79" s="136"/>
      <c r="G79" s="139"/>
      <c r="H79" s="139"/>
      <c r="I79" s="8"/>
      <c r="J79" s="8"/>
      <c r="K79" s="8"/>
      <c r="L79" s="8"/>
      <c r="M79" s="8"/>
      <c r="N79" s="8"/>
      <c r="O79" s="8"/>
      <c r="P79" s="8"/>
      <c r="Q79" s="8"/>
      <c r="R79" s="7"/>
      <c r="S79" s="7"/>
      <c r="T79" s="7"/>
      <c r="U79" s="7"/>
      <c r="V79" s="7"/>
      <c r="W79" s="7"/>
      <c r="X79" s="8"/>
      <c r="Y79" s="8"/>
      <c r="CG79" s="13"/>
      <c r="CH79" s="13"/>
      <c r="CI79" s="13"/>
      <c r="CJ79" s="13"/>
      <c r="CK79" s="13"/>
      <c r="CL79" s="13"/>
      <c r="CM79" s="13"/>
    </row>
    <row r="80" spans="1:91" ht="16.350000000000001" customHeight="1" x14ac:dyDescent="0.2">
      <c r="A80" s="137" t="s">
        <v>83</v>
      </c>
      <c r="B80" s="138">
        <f t="shared" si="11"/>
        <v>0</v>
      </c>
      <c r="C80" s="25">
        <f>SUM(ENERO:DICIEMBRE!C80)</f>
        <v>0</v>
      </c>
      <c r="D80" s="25">
        <f>SUM(ENERO:DICIEMBRE!D80)</f>
        <v>0</v>
      </c>
      <c r="E80" s="25">
        <f>SUM(ENERO:DICIEMBRE!E80)</f>
        <v>0</v>
      </c>
      <c r="F80" s="136"/>
      <c r="G80" s="139"/>
      <c r="H80" s="139"/>
      <c r="I80" s="8"/>
      <c r="J80" s="8"/>
      <c r="K80" s="8"/>
      <c r="L80" s="8"/>
      <c r="M80" s="8"/>
      <c r="N80" s="8"/>
      <c r="O80" s="8"/>
      <c r="P80" s="8"/>
      <c r="Q80" s="8"/>
      <c r="R80" s="7"/>
      <c r="S80" s="7"/>
      <c r="T80" s="7"/>
      <c r="U80" s="7"/>
      <c r="V80" s="7"/>
      <c r="W80" s="7"/>
      <c r="X80" s="8"/>
      <c r="Y80" s="8"/>
      <c r="CG80" s="13"/>
      <c r="CH80" s="13"/>
      <c r="CI80" s="13"/>
      <c r="CJ80" s="13"/>
      <c r="CK80" s="13"/>
      <c r="CL80" s="13"/>
      <c r="CM80" s="13"/>
    </row>
    <row r="81" spans="1:91" ht="16.350000000000001" customHeight="1" x14ac:dyDescent="0.2">
      <c r="A81" s="137" t="s">
        <v>84</v>
      </c>
      <c r="B81" s="138">
        <f t="shared" si="11"/>
        <v>2437</v>
      </c>
      <c r="C81" s="25">
        <f>SUM(ENERO:DICIEMBRE!C81)</f>
        <v>2437</v>
      </c>
      <c r="D81" s="25">
        <f>SUM(ENERO:DICIEMBRE!D81)</f>
        <v>0</v>
      </c>
      <c r="E81" s="25">
        <f>SUM(ENERO:DICIEMBRE!E81)</f>
        <v>0</v>
      </c>
      <c r="F81" s="136"/>
      <c r="G81" s="139"/>
      <c r="H81" s="139"/>
      <c r="I81" s="8"/>
      <c r="J81" s="8"/>
      <c r="K81" s="8"/>
      <c r="L81" s="8"/>
      <c r="M81" s="8"/>
      <c r="N81" s="8"/>
      <c r="O81" s="8"/>
      <c r="P81" s="8"/>
      <c r="Q81" s="8"/>
      <c r="R81" s="7"/>
      <c r="S81" s="7"/>
      <c r="T81" s="7"/>
      <c r="U81" s="7"/>
      <c r="V81" s="7"/>
      <c r="W81" s="7"/>
      <c r="X81" s="8"/>
      <c r="Y81" s="8"/>
      <c r="CG81" s="13"/>
      <c r="CH81" s="13"/>
      <c r="CI81" s="13"/>
      <c r="CJ81" s="13"/>
      <c r="CK81" s="13"/>
      <c r="CL81" s="13"/>
      <c r="CM81" s="13"/>
    </row>
    <row r="82" spans="1:91" ht="16.350000000000001" customHeight="1" x14ac:dyDescent="0.2">
      <c r="A82" s="137" t="s">
        <v>85</v>
      </c>
      <c r="B82" s="138">
        <f t="shared" si="11"/>
        <v>1</v>
      </c>
      <c r="C82" s="25">
        <f>SUM(ENERO:DICIEMBRE!C82)</f>
        <v>1</v>
      </c>
      <c r="D82" s="25">
        <f>SUM(ENERO:DICIEMBRE!D82)</f>
        <v>0</v>
      </c>
      <c r="E82" s="25">
        <f>SUM(ENERO:DICIEMBRE!E82)</f>
        <v>0</v>
      </c>
      <c r="F82" s="136"/>
      <c r="G82" s="139"/>
      <c r="H82" s="139"/>
      <c r="I82" s="8"/>
      <c r="J82" s="8"/>
      <c r="K82" s="8"/>
      <c r="L82" s="8"/>
      <c r="M82" s="8"/>
      <c r="N82" s="8"/>
      <c r="O82" s="8"/>
      <c r="P82" s="8"/>
      <c r="Q82" s="8"/>
      <c r="R82" s="7"/>
      <c r="S82" s="7"/>
      <c r="T82" s="7"/>
      <c r="U82" s="7"/>
      <c r="V82" s="7"/>
      <c r="W82" s="7"/>
      <c r="X82" s="8"/>
      <c r="Y82" s="8"/>
      <c r="CG82" s="13"/>
      <c r="CH82" s="13"/>
      <c r="CI82" s="13"/>
      <c r="CJ82" s="13"/>
      <c r="CK82" s="13"/>
      <c r="CL82" s="13"/>
      <c r="CM82" s="13"/>
    </row>
    <row r="83" spans="1:91" ht="16.350000000000001" customHeight="1" x14ac:dyDescent="0.2">
      <c r="A83" s="137" t="s">
        <v>86</v>
      </c>
      <c r="B83" s="138">
        <f t="shared" si="11"/>
        <v>0</v>
      </c>
      <c r="C83" s="25">
        <f>SUM(ENERO:DICIEMBRE!C83)</f>
        <v>0</v>
      </c>
      <c r="D83" s="25">
        <f>SUM(ENERO:DICIEMBRE!D83)</f>
        <v>0</v>
      </c>
      <c r="E83" s="25">
        <f>SUM(ENERO:DICIEMBRE!E83)</f>
        <v>0</v>
      </c>
      <c r="F83" s="136"/>
      <c r="G83" s="139"/>
      <c r="H83" s="139"/>
      <c r="I83" s="8"/>
      <c r="J83" s="8"/>
      <c r="K83" s="8"/>
      <c r="L83" s="8"/>
      <c r="M83" s="8"/>
      <c r="N83" s="8"/>
      <c r="O83" s="8"/>
      <c r="P83" s="8"/>
      <c r="Q83" s="8"/>
      <c r="R83" s="7"/>
      <c r="S83" s="7"/>
      <c r="T83" s="7"/>
      <c r="U83" s="7"/>
      <c r="V83" s="7"/>
      <c r="W83" s="7"/>
      <c r="X83" s="8"/>
      <c r="Y83" s="8"/>
      <c r="CG83" s="13"/>
      <c r="CH83" s="13"/>
      <c r="CI83" s="13"/>
      <c r="CJ83" s="13"/>
      <c r="CK83" s="13"/>
      <c r="CL83" s="13"/>
      <c r="CM83" s="13"/>
    </row>
    <row r="84" spans="1:91" ht="16.350000000000001" customHeight="1" x14ac:dyDescent="0.2">
      <c r="A84" s="137" t="s">
        <v>87</v>
      </c>
      <c r="B84" s="138">
        <f t="shared" si="11"/>
        <v>0</v>
      </c>
      <c r="C84" s="25">
        <f>SUM(ENERO:DICIEMBRE!C84)</f>
        <v>0</v>
      </c>
      <c r="D84" s="25">
        <f>SUM(ENERO:DICIEMBRE!D84)</f>
        <v>0</v>
      </c>
      <c r="E84" s="25">
        <f>SUM(ENERO:DICIEMBRE!E84)</f>
        <v>0</v>
      </c>
      <c r="F84" s="136"/>
      <c r="G84" s="139"/>
      <c r="H84" s="139"/>
      <c r="I84" s="8"/>
      <c r="J84" s="8"/>
      <c r="K84" s="8"/>
      <c r="L84" s="8"/>
      <c r="M84" s="8"/>
      <c r="N84" s="8"/>
      <c r="O84" s="8"/>
      <c r="P84" s="8"/>
      <c r="Q84" s="8"/>
      <c r="R84" s="7"/>
      <c r="S84" s="7"/>
      <c r="T84" s="7"/>
      <c r="U84" s="7"/>
      <c r="V84" s="7"/>
      <c r="W84" s="7"/>
      <c r="X84" s="8"/>
      <c r="Y84" s="8"/>
      <c r="CG84" s="13"/>
      <c r="CH84" s="13"/>
      <c r="CI84" s="13"/>
      <c r="CJ84" s="13"/>
      <c r="CK84" s="13"/>
      <c r="CL84" s="13"/>
      <c r="CM84" s="13"/>
    </row>
    <row r="85" spans="1:91" ht="16.350000000000001" customHeight="1" x14ac:dyDescent="0.2">
      <c r="A85" s="137" t="s">
        <v>88</v>
      </c>
      <c r="B85" s="141">
        <f t="shared" si="11"/>
        <v>0</v>
      </c>
      <c r="C85" s="25">
        <f>SUM(ENERO:DICIEMBRE!C85)</f>
        <v>0</v>
      </c>
      <c r="D85" s="25">
        <f>SUM(ENERO:DICIEMBRE!D85)</f>
        <v>0</v>
      </c>
      <c r="E85" s="25">
        <f>SUM(ENERO:DICIEMBRE!E85)</f>
        <v>0</v>
      </c>
      <c r="F85" s="136"/>
      <c r="G85" s="139"/>
      <c r="H85" s="139"/>
      <c r="I85" s="8"/>
      <c r="J85" s="8"/>
      <c r="K85" s="8"/>
      <c r="L85" s="8"/>
      <c r="M85" s="8"/>
      <c r="N85" s="8"/>
      <c r="O85" s="8"/>
      <c r="P85" s="8"/>
      <c r="Q85" s="8"/>
      <c r="R85" s="7"/>
      <c r="S85" s="7"/>
      <c r="T85" s="7"/>
      <c r="U85" s="7"/>
      <c r="V85" s="7"/>
      <c r="W85" s="7"/>
      <c r="X85" s="8"/>
      <c r="Y85" s="8"/>
      <c r="CG85" s="13"/>
      <c r="CH85" s="13"/>
      <c r="CI85" s="13"/>
      <c r="CJ85" s="13"/>
      <c r="CK85" s="13"/>
      <c r="CL85" s="13"/>
      <c r="CM85" s="13"/>
    </row>
    <row r="86" spans="1:91" ht="16.350000000000001" customHeight="1" x14ac:dyDescent="0.2">
      <c r="A86" s="94" t="s">
        <v>54</v>
      </c>
      <c r="B86" s="143">
        <f>SUM(B67:B85)</f>
        <v>7636</v>
      </c>
      <c r="C86" s="143">
        <f>SUM(C67:C85)</f>
        <v>7636</v>
      </c>
      <c r="D86" s="143">
        <f>SUM(D67:D85)</f>
        <v>0</v>
      </c>
      <c r="E86" s="143">
        <f>SUM(E67:E85)</f>
        <v>0</v>
      </c>
      <c r="F86" s="136"/>
      <c r="G86" s="139"/>
      <c r="H86" s="139"/>
      <c r="I86" s="8"/>
      <c r="J86" s="8"/>
      <c r="K86" s="8"/>
      <c r="L86" s="8"/>
      <c r="M86" s="8"/>
      <c r="N86" s="8"/>
      <c r="O86" s="8"/>
      <c r="P86" s="8"/>
      <c r="Q86" s="8"/>
      <c r="R86" s="7"/>
      <c r="S86" s="7"/>
      <c r="T86" s="7"/>
      <c r="U86" s="7"/>
      <c r="V86" s="83"/>
      <c r="W86" s="7"/>
      <c r="X86" s="8"/>
      <c r="Y86" s="8"/>
      <c r="CG86" s="13"/>
      <c r="CH86" s="13"/>
      <c r="CI86" s="13"/>
      <c r="CJ86" s="13"/>
      <c r="CK86" s="13"/>
      <c r="CL86" s="13"/>
      <c r="CM86" s="13"/>
    </row>
    <row r="87" spans="1:91" ht="32.1" customHeight="1" x14ac:dyDescent="0.2">
      <c r="A87" s="82" t="s">
        <v>89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BX87" s="2"/>
      <c r="BY87" s="2"/>
      <c r="BZ87" s="2"/>
      <c r="CG87" s="13"/>
      <c r="CH87" s="13"/>
      <c r="CI87" s="13"/>
      <c r="CJ87" s="13"/>
      <c r="CK87" s="13"/>
      <c r="CL87" s="13"/>
      <c r="CM87" s="13"/>
    </row>
    <row r="88" spans="1:91" ht="16.350000000000001" customHeight="1" x14ac:dyDescent="0.2">
      <c r="A88" s="1796" t="s">
        <v>90</v>
      </c>
      <c r="B88" s="1798"/>
      <c r="C88" s="1796" t="s">
        <v>5</v>
      </c>
      <c r="D88" s="1797"/>
      <c r="E88" s="1798"/>
      <c r="F88" s="1808" t="s">
        <v>6</v>
      </c>
      <c r="G88" s="1869"/>
      <c r="H88" s="1869"/>
      <c r="I88" s="1869"/>
      <c r="J88" s="1869"/>
      <c r="K88" s="1869"/>
      <c r="L88" s="1869"/>
      <c r="M88" s="1869"/>
      <c r="N88" s="1869"/>
      <c r="O88" s="1869"/>
      <c r="P88" s="1869"/>
      <c r="Q88" s="1869"/>
      <c r="R88" s="1869"/>
      <c r="S88" s="1869"/>
      <c r="T88" s="1869"/>
      <c r="U88" s="1869"/>
      <c r="V88" s="1869"/>
      <c r="W88" s="1869"/>
      <c r="X88" s="1869"/>
      <c r="Y88" s="1869"/>
      <c r="Z88" s="1869"/>
      <c r="AA88" s="1869"/>
      <c r="AB88" s="1869"/>
      <c r="AC88" s="1869"/>
      <c r="AD88" s="1869"/>
      <c r="AE88" s="1869"/>
      <c r="AF88" s="1869"/>
      <c r="AG88" s="1869"/>
      <c r="AH88" s="1869"/>
      <c r="AI88" s="1869"/>
      <c r="AJ88" s="1869"/>
      <c r="AK88" s="1869"/>
      <c r="AL88" s="1869"/>
      <c r="AM88" s="1809"/>
      <c r="AN88" s="1819" t="s">
        <v>7</v>
      </c>
      <c r="AO88" s="1819" t="s">
        <v>91</v>
      </c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CG88" s="13"/>
      <c r="CH88" s="13"/>
      <c r="CI88" s="13"/>
      <c r="CJ88" s="13"/>
      <c r="CK88" s="13"/>
      <c r="CL88" s="13"/>
      <c r="CM88" s="13"/>
    </row>
    <row r="89" spans="1:91" ht="16.350000000000001" customHeight="1" x14ac:dyDescent="0.2">
      <c r="A89" s="1886"/>
      <c r="B89" s="1807"/>
      <c r="C89" s="1799"/>
      <c r="D89" s="1800"/>
      <c r="E89" s="1801"/>
      <c r="F89" s="1808" t="s">
        <v>11</v>
      </c>
      <c r="G89" s="1809"/>
      <c r="H89" s="1869" t="s">
        <v>12</v>
      </c>
      <c r="I89" s="1869"/>
      <c r="J89" s="1808" t="s">
        <v>13</v>
      </c>
      <c r="K89" s="1809"/>
      <c r="L89" s="1869" t="s">
        <v>14</v>
      </c>
      <c r="M89" s="1869"/>
      <c r="N89" s="1808" t="s">
        <v>15</v>
      </c>
      <c r="O89" s="1809"/>
      <c r="P89" s="1869" t="s">
        <v>16</v>
      </c>
      <c r="Q89" s="1869"/>
      <c r="R89" s="1808" t="s">
        <v>17</v>
      </c>
      <c r="S89" s="1809"/>
      <c r="T89" s="1869" t="s">
        <v>18</v>
      </c>
      <c r="U89" s="1869"/>
      <c r="V89" s="1808" t="s">
        <v>19</v>
      </c>
      <c r="W89" s="1809"/>
      <c r="X89" s="1869" t="s">
        <v>20</v>
      </c>
      <c r="Y89" s="1809"/>
      <c r="Z89" s="1808" t="s">
        <v>21</v>
      </c>
      <c r="AA89" s="1869"/>
      <c r="AB89" s="1808" t="s">
        <v>22</v>
      </c>
      <c r="AC89" s="1809"/>
      <c r="AD89" s="1869" t="s">
        <v>23</v>
      </c>
      <c r="AE89" s="1869"/>
      <c r="AF89" s="1808" t="s">
        <v>24</v>
      </c>
      <c r="AG89" s="1809"/>
      <c r="AH89" s="1869" t="s">
        <v>25</v>
      </c>
      <c r="AI89" s="1869"/>
      <c r="AJ89" s="1808" t="s">
        <v>26</v>
      </c>
      <c r="AK89" s="1809"/>
      <c r="AL89" s="1869" t="s">
        <v>27</v>
      </c>
      <c r="AM89" s="1809"/>
      <c r="AN89" s="1845"/>
      <c r="AO89" s="1845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CG89" s="13"/>
      <c r="CH89" s="13"/>
      <c r="CI89" s="13"/>
      <c r="CJ89" s="13"/>
      <c r="CK89" s="13"/>
      <c r="CL89" s="13"/>
      <c r="CM89" s="13"/>
    </row>
    <row r="90" spans="1:91" ht="16.350000000000001" customHeight="1" x14ac:dyDescent="0.2">
      <c r="A90" s="1799"/>
      <c r="B90" s="1800"/>
      <c r="C90" s="61" t="s">
        <v>32</v>
      </c>
      <c r="D90" s="144" t="s">
        <v>41</v>
      </c>
      <c r="E90" s="60" t="s">
        <v>34</v>
      </c>
      <c r="F90" s="94" t="s">
        <v>41</v>
      </c>
      <c r="G90" s="60" t="s">
        <v>34</v>
      </c>
      <c r="H90" s="103" t="s">
        <v>41</v>
      </c>
      <c r="I90" s="103" t="s">
        <v>34</v>
      </c>
      <c r="J90" s="94" t="s">
        <v>41</v>
      </c>
      <c r="K90" s="60" t="s">
        <v>34</v>
      </c>
      <c r="L90" s="103" t="s">
        <v>41</v>
      </c>
      <c r="M90" s="103" t="s">
        <v>34</v>
      </c>
      <c r="N90" s="94" t="s">
        <v>41</v>
      </c>
      <c r="O90" s="60" t="s">
        <v>34</v>
      </c>
      <c r="P90" s="103" t="s">
        <v>41</v>
      </c>
      <c r="Q90" s="103" t="s">
        <v>34</v>
      </c>
      <c r="R90" s="94" t="s">
        <v>41</v>
      </c>
      <c r="S90" s="60" t="s">
        <v>34</v>
      </c>
      <c r="T90" s="103" t="s">
        <v>41</v>
      </c>
      <c r="U90" s="103" t="s">
        <v>34</v>
      </c>
      <c r="V90" s="94" t="s">
        <v>41</v>
      </c>
      <c r="W90" s="60" t="s">
        <v>34</v>
      </c>
      <c r="X90" s="103" t="s">
        <v>41</v>
      </c>
      <c r="Y90" s="60" t="s">
        <v>34</v>
      </c>
      <c r="Z90" s="94" t="s">
        <v>41</v>
      </c>
      <c r="AA90" s="103" t="s">
        <v>34</v>
      </c>
      <c r="AB90" s="94" t="s">
        <v>41</v>
      </c>
      <c r="AC90" s="60" t="s">
        <v>34</v>
      </c>
      <c r="AD90" s="103" t="s">
        <v>41</v>
      </c>
      <c r="AE90" s="103" t="s">
        <v>34</v>
      </c>
      <c r="AF90" s="94" t="s">
        <v>41</v>
      </c>
      <c r="AG90" s="60" t="s">
        <v>34</v>
      </c>
      <c r="AH90" s="103" t="s">
        <v>41</v>
      </c>
      <c r="AI90" s="103" t="s">
        <v>34</v>
      </c>
      <c r="AJ90" s="94" t="s">
        <v>41</v>
      </c>
      <c r="AK90" s="60" t="s">
        <v>34</v>
      </c>
      <c r="AL90" s="103" t="s">
        <v>41</v>
      </c>
      <c r="AM90" s="60" t="s">
        <v>34</v>
      </c>
      <c r="AN90" s="1820"/>
      <c r="AO90" s="1820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CG90" s="13"/>
      <c r="CH90" s="13"/>
      <c r="CI90" s="13"/>
      <c r="CJ90" s="13"/>
      <c r="CK90" s="13"/>
      <c r="CL90" s="13"/>
      <c r="CM90" s="13"/>
    </row>
    <row r="91" spans="1:91" ht="16.350000000000001" customHeight="1" x14ac:dyDescent="0.2">
      <c r="A91" s="1808" t="s">
        <v>92</v>
      </c>
      <c r="B91" s="1809"/>
      <c r="C91" s="88">
        <f t="shared" ref="C91:AN91" si="12">SUM(C92:C98)</f>
        <v>8382</v>
      </c>
      <c r="D91" s="23">
        <f>SUM(D92:D98)</f>
        <v>3532</v>
      </c>
      <c r="E91" s="90">
        <f>SUM(E92:E98)</f>
        <v>4850</v>
      </c>
      <c r="F91" s="122">
        <f t="shared" si="12"/>
        <v>146</v>
      </c>
      <c r="G91" s="145">
        <f t="shared" si="12"/>
        <v>127</v>
      </c>
      <c r="H91" s="122">
        <f t="shared" si="12"/>
        <v>94</v>
      </c>
      <c r="I91" s="145">
        <f t="shared" si="12"/>
        <v>57</v>
      </c>
      <c r="J91" s="122">
        <f t="shared" si="12"/>
        <v>101</v>
      </c>
      <c r="K91" s="145">
        <f t="shared" si="12"/>
        <v>75</v>
      </c>
      <c r="L91" s="122">
        <f t="shared" si="12"/>
        <v>81</v>
      </c>
      <c r="M91" s="145">
        <f t="shared" si="12"/>
        <v>191</v>
      </c>
      <c r="N91" s="122">
        <f t="shared" si="12"/>
        <v>125</v>
      </c>
      <c r="O91" s="145">
        <f t="shared" si="12"/>
        <v>405</v>
      </c>
      <c r="P91" s="122">
        <f t="shared" si="12"/>
        <v>145</v>
      </c>
      <c r="Q91" s="145">
        <f t="shared" si="12"/>
        <v>536</v>
      </c>
      <c r="R91" s="122">
        <f t="shared" si="12"/>
        <v>158</v>
      </c>
      <c r="S91" s="145">
        <f t="shared" si="12"/>
        <v>612</v>
      </c>
      <c r="T91" s="122">
        <f t="shared" si="12"/>
        <v>151</v>
      </c>
      <c r="U91" s="145">
        <f t="shared" si="12"/>
        <v>433</v>
      </c>
      <c r="V91" s="122">
        <f t="shared" si="12"/>
        <v>158</v>
      </c>
      <c r="W91" s="145">
        <f t="shared" si="12"/>
        <v>280</v>
      </c>
      <c r="X91" s="122">
        <f t="shared" si="12"/>
        <v>195</v>
      </c>
      <c r="Y91" s="145">
        <f t="shared" si="12"/>
        <v>220</v>
      </c>
      <c r="Z91" s="122">
        <f t="shared" si="12"/>
        <v>230</v>
      </c>
      <c r="AA91" s="145">
        <f t="shared" si="12"/>
        <v>187</v>
      </c>
      <c r="AB91" s="122">
        <f t="shared" si="12"/>
        <v>323</v>
      </c>
      <c r="AC91" s="145">
        <f t="shared" si="12"/>
        <v>255</v>
      </c>
      <c r="AD91" s="122">
        <f t="shared" si="12"/>
        <v>292</v>
      </c>
      <c r="AE91" s="145">
        <f t="shared" si="12"/>
        <v>221</v>
      </c>
      <c r="AF91" s="122">
        <f t="shared" si="12"/>
        <v>341</v>
      </c>
      <c r="AG91" s="145">
        <f t="shared" si="12"/>
        <v>272</v>
      </c>
      <c r="AH91" s="122">
        <f t="shared" si="12"/>
        <v>319</v>
      </c>
      <c r="AI91" s="145">
        <f t="shared" si="12"/>
        <v>264</v>
      </c>
      <c r="AJ91" s="122">
        <f t="shared" si="12"/>
        <v>296</v>
      </c>
      <c r="AK91" s="145">
        <f t="shared" si="12"/>
        <v>248</v>
      </c>
      <c r="AL91" s="122">
        <f t="shared" si="12"/>
        <v>377</v>
      </c>
      <c r="AM91" s="145">
        <f t="shared" si="12"/>
        <v>467</v>
      </c>
      <c r="AN91" s="146">
        <f t="shared" si="12"/>
        <v>7926</v>
      </c>
      <c r="AO91" s="146">
        <f>SUM(AO92:AO94)</f>
        <v>0</v>
      </c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CG91" s="13">
        <v>0</v>
      </c>
      <c r="CH91" s="13">
        <v>0</v>
      </c>
      <c r="CI91" s="13"/>
      <c r="CJ91" s="13"/>
      <c r="CK91" s="13"/>
      <c r="CL91" s="13"/>
      <c r="CM91" s="13"/>
    </row>
    <row r="92" spans="1:91" ht="16.350000000000001" customHeight="1" x14ac:dyDescent="0.2">
      <c r="A92" s="1819" t="s">
        <v>93</v>
      </c>
      <c r="B92" s="147" t="s">
        <v>94</v>
      </c>
      <c r="C92" s="88">
        <f t="shared" ref="C92:C98" si="13">SUM(D92+E92)</f>
        <v>5771</v>
      </c>
      <c r="D92" s="23">
        <f>SUM(F92+H92+J92+L92+N92+P92+R92+T92+V92+X92+Z92+AB92+AD92+AF92+AH92+AJ92+AL92)</f>
        <v>2140</v>
      </c>
      <c r="E92" s="90">
        <f>SUM(G92+I92+K92+M92+O92+Q92+S92+U92+W92+Y92+AA92+AC92+AE92+AG92+AI92+AK92+AM92)</f>
        <v>3631</v>
      </c>
      <c r="F92" s="25">
        <f>SUM(ENERO:DICIEMBRE!F92)</f>
        <v>134</v>
      </c>
      <c r="G92" s="25">
        <f>SUM(ENERO:DICIEMBRE!G92)</f>
        <v>118</v>
      </c>
      <c r="H92" s="25">
        <f>SUM(ENERO:DICIEMBRE!H92)</f>
        <v>88</v>
      </c>
      <c r="I92" s="25">
        <f>SUM(ENERO:DICIEMBRE!I92)</f>
        <v>54</v>
      </c>
      <c r="J92" s="25">
        <f>SUM(ENERO:DICIEMBRE!J92)</f>
        <v>94</v>
      </c>
      <c r="K92" s="25">
        <f>SUM(ENERO:DICIEMBRE!K92)</f>
        <v>68</v>
      </c>
      <c r="L92" s="25">
        <f>SUM(ENERO:DICIEMBRE!L92)</f>
        <v>55</v>
      </c>
      <c r="M92" s="25">
        <f>SUM(ENERO:DICIEMBRE!M92)</f>
        <v>138</v>
      </c>
      <c r="N92" s="25">
        <f>SUM(ENERO:DICIEMBRE!N92)</f>
        <v>79</v>
      </c>
      <c r="O92" s="25">
        <f>SUM(ENERO:DICIEMBRE!O92)</f>
        <v>361</v>
      </c>
      <c r="P92" s="25">
        <f>SUM(ENERO:DICIEMBRE!P92)</f>
        <v>86</v>
      </c>
      <c r="Q92" s="25">
        <f>SUM(ENERO:DICIEMBRE!Q92)</f>
        <v>503</v>
      </c>
      <c r="R92" s="25">
        <f>SUM(ENERO:DICIEMBRE!R92)</f>
        <v>83</v>
      </c>
      <c r="S92" s="25">
        <f>SUM(ENERO:DICIEMBRE!S92)</f>
        <v>533</v>
      </c>
      <c r="T92" s="25">
        <f>SUM(ENERO:DICIEMBRE!T92)</f>
        <v>91</v>
      </c>
      <c r="U92" s="25">
        <f>SUM(ENERO:DICIEMBRE!U92)</f>
        <v>379</v>
      </c>
      <c r="V92" s="25">
        <f>SUM(ENERO:DICIEMBRE!V92)</f>
        <v>93</v>
      </c>
      <c r="W92" s="25">
        <f>SUM(ENERO:DICIEMBRE!W92)</f>
        <v>220</v>
      </c>
      <c r="X92" s="25">
        <f>SUM(ENERO:DICIEMBRE!X92)</f>
        <v>110</v>
      </c>
      <c r="Y92" s="25">
        <f>SUM(ENERO:DICIEMBRE!Y92)</f>
        <v>147</v>
      </c>
      <c r="Z92" s="25">
        <f>SUM(ENERO:DICIEMBRE!Z92)</f>
        <v>130</v>
      </c>
      <c r="AA92" s="25">
        <f>SUM(ENERO:DICIEMBRE!AA92)</f>
        <v>129</v>
      </c>
      <c r="AB92" s="25">
        <f>SUM(ENERO:DICIEMBRE!AB92)</f>
        <v>192</v>
      </c>
      <c r="AC92" s="25">
        <f>SUM(ENERO:DICIEMBRE!AC92)</f>
        <v>162</v>
      </c>
      <c r="AD92" s="25">
        <f>SUM(ENERO:DICIEMBRE!AD92)</f>
        <v>166</v>
      </c>
      <c r="AE92" s="25">
        <f>SUM(ENERO:DICIEMBRE!AE92)</f>
        <v>116</v>
      </c>
      <c r="AF92" s="25">
        <f>SUM(ENERO:DICIEMBRE!AF92)</f>
        <v>201</v>
      </c>
      <c r="AG92" s="25">
        <f>SUM(ENERO:DICIEMBRE!AG92)</f>
        <v>154</v>
      </c>
      <c r="AH92" s="25">
        <f>SUM(ENERO:DICIEMBRE!AH92)</f>
        <v>181</v>
      </c>
      <c r="AI92" s="25">
        <f>SUM(ENERO:DICIEMBRE!AI92)</f>
        <v>139</v>
      </c>
      <c r="AJ92" s="25">
        <f>SUM(ENERO:DICIEMBRE!AJ92)</f>
        <v>151</v>
      </c>
      <c r="AK92" s="25">
        <f>SUM(ENERO:DICIEMBRE!AK92)</f>
        <v>148</v>
      </c>
      <c r="AL92" s="25">
        <f>SUM(ENERO:DICIEMBRE!AL92)</f>
        <v>206</v>
      </c>
      <c r="AM92" s="25">
        <f>SUM(ENERO:DICIEMBRE!AM92)</f>
        <v>262</v>
      </c>
      <c r="AN92" s="25">
        <f>SUM(ENERO:DICIEMBRE!AN92)</f>
        <v>5455</v>
      </c>
      <c r="AO92" s="25">
        <f>SUM(ENERO:DICIEMBRE!AO92)</f>
        <v>0</v>
      </c>
      <c r="AP92" s="71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12"/>
      <c r="BB92" s="12"/>
      <c r="CG92" s="13">
        <v>0</v>
      </c>
      <c r="CH92" s="13">
        <v>0</v>
      </c>
      <c r="CI92" s="13">
        <v>0</v>
      </c>
      <c r="CJ92" s="13">
        <v>0</v>
      </c>
      <c r="CK92" s="13"/>
      <c r="CL92" s="13"/>
      <c r="CM92" s="13"/>
    </row>
    <row r="93" spans="1:91" ht="16.350000000000001" customHeight="1" x14ac:dyDescent="0.2">
      <c r="A93" s="1845"/>
      <c r="B93" s="148" t="s">
        <v>95</v>
      </c>
      <c r="C93" s="112">
        <f t="shared" si="13"/>
        <v>845</v>
      </c>
      <c r="D93" s="32">
        <f t="shared" ref="D93:E98" si="14">SUM(F93+H93+J93+L93+N93+P93+R93+T93+V93+X93+Z93+AB93+AD93+AF93+AH93+AJ93+AL93)</f>
        <v>485</v>
      </c>
      <c r="E93" s="149">
        <f t="shared" si="14"/>
        <v>360</v>
      </c>
      <c r="F93" s="25">
        <f>SUM(ENERO:DICIEMBRE!F93)</f>
        <v>0</v>
      </c>
      <c r="G93" s="25">
        <f>SUM(ENERO:DICIEMBRE!G93)</f>
        <v>0</v>
      </c>
      <c r="H93" s="25">
        <f>SUM(ENERO:DICIEMBRE!H93)</f>
        <v>0</v>
      </c>
      <c r="I93" s="25">
        <f>SUM(ENERO:DICIEMBRE!I93)</f>
        <v>0</v>
      </c>
      <c r="J93" s="25">
        <f>SUM(ENERO:DICIEMBRE!J93)</f>
        <v>0</v>
      </c>
      <c r="K93" s="25">
        <f>SUM(ENERO:DICIEMBRE!K93)</f>
        <v>0</v>
      </c>
      <c r="L93" s="25">
        <f>SUM(ENERO:DICIEMBRE!L93)</f>
        <v>4</v>
      </c>
      <c r="M93" s="25">
        <f>SUM(ENERO:DICIEMBRE!M93)</f>
        <v>11</v>
      </c>
      <c r="N93" s="25">
        <f>SUM(ENERO:DICIEMBRE!N93)</f>
        <v>16</v>
      </c>
      <c r="O93" s="25">
        <f>SUM(ENERO:DICIEMBRE!O93)</f>
        <v>5</v>
      </c>
      <c r="P93" s="25">
        <f>SUM(ENERO:DICIEMBRE!P93)</f>
        <v>19</v>
      </c>
      <c r="Q93" s="25">
        <f>SUM(ENERO:DICIEMBRE!Q93)</f>
        <v>10</v>
      </c>
      <c r="R93" s="25">
        <f>SUM(ENERO:DICIEMBRE!R93)</f>
        <v>30</v>
      </c>
      <c r="S93" s="25">
        <f>SUM(ENERO:DICIEMBRE!S93)</f>
        <v>15</v>
      </c>
      <c r="T93" s="25">
        <f>SUM(ENERO:DICIEMBRE!T93)</f>
        <v>22</v>
      </c>
      <c r="U93" s="25">
        <f>SUM(ENERO:DICIEMBRE!U93)</f>
        <v>14</v>
      </c>
      <c r="V93" s="25">
        <f>SUM(ENERO:DICIEMBRE!V93)</f>
        <v>29</v>
      </c>
      <c r="W93" s="25">
        <f>SUM(ENERO:DICIEMBRE!W93)</f>
        <v>19</v>
      </c>
      <c r="X93" s="25">
        <f>SUM(ENERO:DICIEMBRE!X93)</f>
        <v>28</v>
      </c>
      <c r="Y93" s="25">
        <f>SUM(ENERO:DICIEMBRE!Y93)</f>
        <v>25</v>
      </c>
      <c r="Z93" s="25">
        <f>SUM(ENERO:DICIEMBRE!Z93)</f>
        <v>21</v>
      </c>
      <c r="AA93" s="25">
        <f>SUM(ENERO:DICIEMBRE!AA93)</f>
        <v>23</v>
      </c>
      <c r="AB93" s="25">
        <f>SUM(ENERO:DICIEMBRE!AB93)</f>
        <v>56</v>
      </c>
      <c r="AC93" s="25">
        <f>SUM(ENERO:DICIEMBRE!AC93)</f>
        <v>32</v>
      </c>
      <c r="AD93" s="25">
        <f>SUM(ENERO:DICIEMBRE!AD93)</f>
        <v>39</v>
      </c>
      <c r="AE93" s="25">
        <f>SUM(ENERO:DICIEMBRE!AE93)</f>
        <v>35</v>
      </c>
      <c r="AF93" s="25">
        <f>SUM(ENERO:DICIEMBRE!AF93)</f>
        <v>53</v>
      </c>
      <c r="AG93" s="25">
        <f>SUM(ENERO:DICIEMBRE!AG93)</f>
        <v>46</v>
      </c>
      <c r="AH93" s="25">
        <f>SUM(ENERO:DICIEMBRE!AH93)</f>
        <v>68</v>
      </c>
      <c r="AI93" s="25">
        <f>SUM(ENERO:DICIEMBRE!AI93)</f>
        <v>29</v>
      </c>
      <c r="AJ93" s="25">
        <f>SUM(ENERO:DICIEMBRE!AJ93)</f>
        <v>46</v>
      </c>
      <c r="AK93" s="25">
        <f>SUM(ENERO:DICIEMBRE!AK93)</f>
        <v>35</v>
      </c>
      <c r="AL93" s="25">
        <f>SUM(ENERO:DICIEMBRE!AL93)</f>
        <v>54</v>
      </c>
      <c r="AM93" s="25">
        <f>SUM(ENERO:DICIEMBRE!AM93)</f>
        <v>61</v>
      </c>
      <c r="AN93" s="25">
        <f>SUM(ENERO:DICIEMBRE!AN93)</f>
        <v>833</v>
      </c>
      <c r="AO93" s="25">
        <f>SUM(ENERO:DICIEMBRE!AO93)</f>
        <v>0</v>
      </c>
      <c r="AP93" s="71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12"/>
      <c r="BB93" s="12"/>
      <c r="CG93" s="13">
        <v>0</v>
      </c>
      <c r="CH93" s="13">
        <v>0</v>
      </c>
      <c r="CI93" s="13">
        <v>0</v>
      </c>
      <c r="CJ93" s="13">
        <v>0</v>
      </c>
      <c r="CK93" s="13"/>
      <c r="CL93" s="13"/>
      <c r="CM93" s="13"/>
    </row>
    <row r="94" spans="1:91" ht="16.350000000000001" customHeight="1" thickBot="1" x14ac:dyDescent="0.25">
      <c r="A94" s="1887"/>
      <c r="B94" s="158" t="s">
        <v>96</v>
      </c>
      <c r="C94" s="159">
        <f t="shared" si="13"/>
        <v>299</v>
      </c>
      <c r="D94" s="160">
        <f t="shared" si="14"/>
        <v>175</v>
      </c>
      <c r="E94" s="161">
        <f t="shared" si="14"/>
        <v>124</v>
      </c>
      <c r="F94" s="25">
        <f>SUM(ENERO:DICIEMBRE!F94)</f>
        <v>0</v>
      </c>
      <c r="G94" s="25">
        <f>SUM(ENERO:DICIEMBRE!G94)</f>
        <v>0</v>
      </c>
      <c r="H94" s="25">
        <f>SUM(ENERO:DICIEMBRE!H94)</f>
        <v>0</v>
      </c>
      <c r="I94" s="25">
        <f>SUM(ENERO:DICIEMBRE!I94)</f>
        <v>0</v>
      </c>
      <c r="J94" s="25">
        <f>SUM(ENERO:DICIEMBRE!J94)</f>
        <v>0</v>
      </c>
      <c r="K94" s="25">
        <f>SUM(ENERO:DICIEMBRE!K94)</f>
        <v>0</v>
      </c>
      <c r="L94" s="25">
        <f>SUM(ENERO:DICIEMBRE!L94)</f>
        <v>1</v>
      </c>
      <c r="M94" s="25">
        <f>SUM(ENERO:DICIEMBRE!M94)</f>
        <v>3</v>
      </c>
      <c r="N94" s="25">
        <f>SUM(ENERO:DICIEMBRE!N94)</f>
        <v>3</v>
      </c>
      <c r="O94" s="25">
        <f>SUM(ENERO:DICIEMBRE!O94)</f>
        <v>5</v>
      </c>
      <c r="P94" s="25">
        <f>SUM(ENERO:DICIEMBRE!P94)</f>
        <v>4</v>
      </c>
      <c r="Q94" s="25">
        <f>SUM(ENERO:DICIEMBRE!Q94)</f>
        <v>5</v>
      </c>
      <c r="R94" s="25">
        <f>SUM(ENERO:DICIEMBRE!R94)</f>
        <v>5</v>
      </c>
      <c r="S94" s="25">
        <f>SUM(ENERO:DICIEMBRE!S94)</f>
        <v>12</v>
      </c>
      <c r="T94" s="25">
        <f>SUM(ENERO:DICIEMBRE!T94)</f>
        <v>6</v>
      </c>
      <c r="U94" s="25">
        <f>SUM(ENERO:DICIEMBRE!U94)</f>
        <v>4</v>
      </c>
      <c r="V94" s="25">
        <f>SUM(ENERO:DICIEMBRE!V94)</f>
        <v>8</v>
      </c>
      <c r="W94" s="25">
        <f>SUM(ENERO:DICIEMBRE!W94)</f>
        <v>7</v>
      </c>
      <c r="X94" s="25">
        <f>SUM(ENERO:DICIEMBRE!X94)</f>
        <v>15</v>
      </c>
      <c r="Y94" s="25">
        <f>SUM(ENERO:DICIEMBRE!Y94)</f>
        <v>7</v>
      </c>
      <c r="Z94" s="25">
        <f>SUM(ENERO:DICIEMBRE!Z94)</f>
        <v>16</v>
      </c>
      <c r="AA94" s="25">
        <f>SUM(ENERO:DICIEMBRE!AA94)</f>
        <v>7</v>
      </c>
      <c r="AB94" s="25">
        <f>SUM(ENERO:DICIEMBRE!AB94)</f>
        <v>26</v>
      </c>
      <c r="AC94" s="25">
        <f>SUM(ENERO:DICIEMBRE!AC94)</f>
        <v>10</v>
      </c>
      <c r="AD94" s="25">
        <f>SUM(ENERO:DICIEMBRE!AD94)</f>
        <v>19</v>
      </c>
      <c r="AE94" s="25">
        <f>SUM(ENERO:DICIEMBRE!AE94)</f>
        <v>12</v>
      </c>
      <c r="AF94" s="25">
        <f>SUM(ENERO:DICIEMBRE!AF94)</f>
        <v>19</v>
      </c>
      <c r="AG94" s="25">
        <f>SUM(ENERO:DICIEMBRE!AG94)</f>
        <v>16</v>
      </c>
      <c r="AH94" s="25">
        <f>SUM(ENERO:DICIEMBRE!AH94)</f>
        <v>21</v>
      </c>
      <c r="AI94" s="25">
        <f>SUM(ENERO:DICIEMBRE!AI94)</f>
        <v>14</v>
      </c>
      <c r="AJ94" s="25">
        <f>SUM(ENERO:DICIEMBRE!AJ94)</f>
        <v>20</v>
      </c>
      <c r="AK94" s="25">
        <f>SUM(ENERO:DICIEMBRE!AK94)</f>
        <v>5</v>
      </c>
      <c r="AL94" s="25">
        <f>SUM(ENERO:DICIEMBRE!AL94)</f>
        <v>12</v>
      </c>
      <c r="AM94" s="25">
        <f>SUM(ENERO:DICIEMBRE!AM94)</f>
        <v>17</v>
      </c>
      <c r="AN94" s="25">
        <f>SUM(ENERO:DICIEMBRE!AN94)</f>
        <v>289</v>
      </c>
      <c r="AO94" s="25">
        <f>SUM(ENERO:DICIEMBRE!AO94)</f>
        <v>0</v>
      </c>
      <c r="AP94" s="71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12"/>
      <c r="BB94" s="12"/>
      <c r="CG94" s="13">
        <v>0</v>
      </c>
      <c r="CH94" s="13">
        <v>0</v>
      </c>
      <c r="CI94" s="13">
        <v>0</v>
      </c>
      <c r="CJ94" s="13">
        <v>0</v>
      </c>
      <c r="CK94" s="13"/>
      <c r="CL94" s="13"/>
      <c r="CM94" s="13"/>
    </row>
    <row r="95" spans="1:91" ht="16.350000000000001" customHeight="1" thickTop="1" x14ac:dyDescent="0.2">
      <c r="A95" s="1888" t="s">
        <v>97</v>
      </c>
      <c r="B95" s="1889"/>
      <c r="C95" s="170">
        <f t="shared" si="13"/>
        <v>163</v>
      </c>
      <c r="D95" s="64">
        <f t="shared" si="14"/>
        <v>75</v>
      </c>
      <c r="E95" s="171">
        <f t="shared" si="14"/>
        <v>88</v>
      </c>
      <c r="F95" s="25">
        <f>SUM(ENERO:DICIEMBRE!F95)</f>
        <v>3</v>
      </c>
      <c r="G95" s="25">
        <f>SUM(ENERO:DICIEMBRE!G95)</f>
        <v>2</v>
      </c>
      <c r="H95" s="25">
        <f>SUM(ENERO:DICIEMBRE!H95)</f>
        <v>1</v>
      </c>
      <c r="I95" s="25">
        <f>SUM(ENERO:DICIEMBRE!I95)</f>
        <v>0</v>
      </c>
      <c r="J95" s="25">
        <f>SUM(ENERO:DICIEMBRE!J95)</f>
        <v>2</v>
      </c>
      <c r="K95" s="25">
        <f>SUM(ENERO:DICIEMBRE!K95)</f>
        <v>0</v>
      </c>
      <c r="L95" s="25">
        <f>SUM(ENERO:DICIEMBRE!L95)</f>
        <v>2</v>
      </c>
      <c r="M95" s="25">
        <f>SUM(ENERO:DICIEMBRE!M95)</f>
        <v>7</v>
      </c>
      <c r="N95" s="25">
        <f>SUM(ENERO:DICIEMBRE!N95)</f>
        <v>4</v>
      </c>
      <c r="O95" s="25">
        <f>SUM(ENERO:DICIEMBRE!O95)</f>
        <v>13</v>
      </c>
      <c r="P95" s="25">
        <f>SUM(ENERO:DICIEMBRE!P95)</f>
        <v>10</v>
      </c>
      <c r="Q95" s="25">
        <f>SUM(ENERO:DICIEMBRE!Q95)</f>
        <v>8</v>
      </c>
      <c r="R95" s="25">
        <f>SUM(ENERO:DICIEMBRE!R95)</f>
        <v>8</v>
      </c>
      <c r="S95" s="25">
        <f>SUM(ENERO:DICIEMBRE!S95)</f>
        <v>12</v>
      </c>
      <c r="T95" s="25">
        <f>SUM(ENERO:DICIEMBRE!T95)</f>
        <v>3</v>
      </c>
      <c r="U95" s="25">
        <f>SUM(ENERO:DICIEMBRE!U95)</f>
        <v>2</v>
      </c>
      <c r="V95" s="25">
        <f>SUM(ENERO:DICIEMBRE!V95)</f>
        <v>1</v>
      </c>
      <c r="W95" s="25">
        <f>SUM(ENERO:DICIEMBRE!W95)</f>
        <v>6</v>
      </c>
      <c r="X95" s="25">
        <f>SUM(ENERO:DICIEMBRE!X95)</f>
        <v>3</v>
      </c>
      <c r="Y95" s="25">
        <f>SUM(ENERO:DICIEMBRE!Y95)</f>
        <v>4</v>
      </c>
      <c r="Z95" s="25">
        <f>SUM(ENERO:DICIEMBRE!Z95)</f>
        <v>3</v>
      </c>
      <c r="AA95" s="25">
        <f>SUM(ENERO:DICIEMBRE!AA95)</f>
        <v>3</v>
      </c>
      <c r="AB95" s="25">
        <f>SUM(ENERO:DICIEMBRE!AB95)</f>
        <v>8</v>
      </c>
      <c r="AC95" s="25">
        <f>SUM(ENERO:DICIEMBRE!AC95)</f>
        <v>5</v>
      </c>
      <c r="AD95" s="25">
        <f>SUM(ENERO:DICIEMBRE!AD95)</f>
        <v>6</v>
      </c>
      <c r="AE95" s="25">
        <f>SUM(ENERO:DICIEMBRE!AE95)</f>
        <v>2</v>
      </c>
      <c r="AF95" s="25">
        <f>SUM(ENERO:DICIEMBRE!AF95)</f>
        <v>6</v>
      </c>
      <c r="AG95" s="25">
        <f>SUM(ENERO:DICIEMBRE!AG95)</f>
        <v>5</v>
      </c>
      <c r="AH95" s="25">
        <f>SUM(ENERO:DICIEMBRE!AH95)</f>
        <v>5</v>
      </c>
      <c r="AI95" s="25">
        <f>SUM(ENERO:DICIEMBRE!AI95)</f>
        <v>6</v>
      </c>
      <c r="AJ95" s="25">
        <f>SUM(ENERO:DICIEMBRE!AJ95)</f>
        <v>6</v>
      </c>
      <c r="AK95" s="25">
        <f>SUM(ENERO:DICIEMBRE!AK95)</f>
        <v>1</v>
      </c>
      <c r="AL95" s="25">
        <f>SUM(ENERO:DICIEMBRE!AL95)</f>
        <v>4</v>
      </c>
      <c r="AM95" s="25">
        <f>SUM(ENERO:DICIEMBRE!AM95)</f>
        <v>12</v>
      </c>
      <c r="AN95" s="25">
        <f>SUM(ENERO:DICIEMBRE!AN95)</f>
        <v>148</v>
      </c>
      <c r="AO95" s="180"/>
      <c r="AP95" s="71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12"/>
      <c r="BB95" s="12"/>
      <c r="CG95" s="13">
        <v>0</v>
      </c>
      <c r="CH95" s="13">
        <v>0</v>
      </c>
      <c r="CI95" s="13"/>
      <c r="CJ95" s="13"/>
      <c r="CK95" s="13"/>
      <c r="CL95" s="13"/>
      <c r="CM95" s="13"/>
    </row>
    <row r="96" spans="1:91" ht="16.350000000000001" customHeight="1" x14ac:dyDescent="0.2">
      <c r="A96" s="1890" t="s">
        <v>98</v>
      </c>
      <c r="B96" s="1891"/>
      <c r="C96" s="31">
        <f t="shared" si="13"/>
        <v>386</v>
      </c>
      <c r="D96" s="64">
        <f t="shared" si="14"/>
        <v>217</v>
      </c>
      <c r="E96" s="181">
        <f t="shared" si="14"/>
        <v>169</v>
      </c>
      <c r="F96" s="25">
        <f>SUM(ENERO:DICIEMBRE!F96)</f>
        <v>2</v>
      </c>
      <c r="G96" s="25">
        <f>SUM(ENERO:DICIEMBRE!G96)</f>
        <v>3</v>
      </c>
      <c r="H96" s="25">
        <f>SUM(ENERO:DICIEMBRE!H96)</f>
        <v>3</v>
      </c>
      <c r="I96" s="25">
        <f>SUM(ENERO:DICIEMBRE!I96)</f>
        <v>1</v>
      </c>
      <c r="J96" s="25">
        <f>SUM(ENERO:DICIEMBRE!J96)</f>
        <v>4</v>
      </c>
      <c r="K96" s="25">
        <f>SUM(ENERO:DICIEMBRE!K96)</f>
        <v>4</v>
      </c>
      <c r="L96" s="25">
        <f>SUM(ENERO:DICIEMBRE!L96)</f>
        <v>8</v>
      </c>
      <c r="M96" s="25">
        <f>SUM(ENERO:DICIEMBRE!M96)</f>
        <v>9</v>
      </c>
      <c r="N96" s="25">
        <f>SUM(ENERO:DICIEMBRE!N96)</f>
        <v>15</v>
      </c>
      <c r="O96" s="25">
        <f>SUM(ENERO:DICIEMBRE!O96)</f>
        <v>9</v>
      </c>
      <c r="P96" s="25">
        <f>SUM(ENERO:DICIEMBRE!P96)</f>
        <v>7</v>
      </c>
      <c r="Q96" s="25">
        <f>SUM(ENERO:DICIEMBRE!Q96)</f>
        <v>5</v>
      </c>
      <c r="R96" s="25">
        <f>SUM(ENERO:DICIEMBRE!R96)</f>
        <v>9</v>
      </c>
      <c r="S96" s="25">
        <f>SUM(ENERO:DICIEMBRE!S96)</f>
        <v>16</v>
      </c>
      <c r="T96" s="25">
        <f>SUM(ENERO:DICIEMBRE!T96)</f>
        <v>12</v>
      </c>
      <c r="U96" s="25">
        <f>SUM(ENERO:DICIEMBRE!U96)</f>
        <v>7</v>
      </c>
      <c r="V96" s="25">
        <f>SUM(ENERO:DICIEMBRE!V96)</f>
        <v>16</v>
      </c>
      <c r="W96" s="25">
        <f>SUM(ENERO:DICIEMBRE!W96)</f>
        <v>13</v>
      </c>
      <c r="X96" s="25">
        <f>SUM(ENERO:DICIEMBRE!X96)</f>
        <v>14</v>
      </c>
      <c r="Y96" s="25">
        <f>SUM(ENERO:DICIEMBRE!Y96)</f>
        <v>11</v>
      </c>
      <c r="Z96" s="25">
        <f>SUM(ENERO:DICIEMBRE!Z96)</f>
        <v>18</v>
      </c>
      <c r="AA96" s="25">
        <f>SUM(ENERO:DICIEMBRE!AA96)</f>
        <v>10</v>
      </c>
      <c r="AB96" s="25">
        <f>SUM(ENERO:DICIEMBRE!AB96)</f>
        <v>16</v>
      </c>
      <c r="AC96" s="25">
        <f>SUM(ENERO:DICIEMBRE!AC96)</f>
        <v>10</v>
      </c>
      <c r="AD96" s="25">
        <f>SUM(ENERO:DICIEMBRE!AD96)</f>
        <v>26</v>
      </c>
      <c r="AE96" s="25">
        <f>SUM(ENERO:DICIEMBRE!AE96)</f>
        <v>15</v>
      </c>
      <c r="AF96" s="25">
        <f>SUM(ENERO:DICIEMBRE!AF96)</f>
        <v>21</v>
      </c>
      <c r="AG96" s="25">
        <f>SUM(ENERO:DICIEMBRE!AG96)</f>
        <v>9</v>
      </c>
      <c r="AH96" s="25">
        <f>SUM(ENERO:DICIEMBRE!AH96)</f>
        <v>17</v>
      </c>
      <c r="AI96" s="25">
        <f>SUM(ENERO:DICIEMBRE!AI96)</f>
        <v>13</v>
      </c>
      <c r="AJ96" s="25">
        <f>SUM(ENERO:DICIEMBRE!AJ96)</f>
        <v>9</v>
      </c>
      <c r="AK96" s="25">
        <f>SUM(ENERO:DICIEMBRE!AK96)</f>
        <v>12</v>
      </c>
      <c r="AL96" s="25">
        <f>SUM(ENERO:DICIEMBRE!AL96)</f>
        <v>20</v>
      </c>
      <c r="AM96" s="25">
        <f>SUM(ENERO:DICIEMBRE!AM96)</f>
        <v>22</v>
      </c>
      <c r="AN96" s="25">
        <f>SUM(ENERO:DICIEMBRE!AN96)</f>
        <v>337</v>
      </c>
      <c r="AO96" s="190"/>
      <c r="AP96" s="71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12"/>
      <c r="BB96" s="12"/>
      <c r="CA96" s="4" t="str">
        <f>IF(C96=0,"",IF(AN96="",IF(C96="","","* No olvide digitar la columna Beneficiarios. "),""))</f>
        <v/>
      </c>
      <c r="CB96" s="4" t="str">
        <f>IF(C96&lt;AN96,"* El número de Beneficiarios NO DEBE ser mayor que el total. ","")</f>
        <v/>
      </c>
      <c r="CG96" s="13">
        <f>IF(C96&lt;AN96,1,0)</f>
        <v>0</v>
      </c>
      <c r="CH96" s="13">
        <f>IF(C96=0,"",IF(AN96="",IF(C96="","",1),0))</f>
        <v>0</v>
      </c>
      <c r="CI96" s="13"/>
      <c r="CJ96" s="13"/>
      <c r="CK96" s="13"/>
      <c r="CL96" s="13"/>
      <c r="CM96" s="13"/>
    </row>
    <row r="97" spans="1:91" ht="16.350000000000001" customHeight="1" x14ac:dyDescent="0.2">
      <c r="A97" s="1890" t="s">
        <v>99</v>
      </c>
      <c r="B97" s="1891"/>
      <c r="C97" s="112">
        <f t="shared" si="13"/>
        <v>845</v>
      </c>
      <c r="D97" s="32">
        <f t="shared" si="14"/>
        <v>383</v>
      </c>
      <c r="E97" s="191">
        <f t="shared" si="14"/>
        <v>462</v>
      </c>
      <c r="F97" s="25">
        <f>SUM(ENERO:DICIEMBRE!F97)</f>
        <v>5</v>
      </c>
      <c r="G97" s="25">
        <f>SUM(ENERO:DICIEMBRE!G97)</f>
        <v>4</v>
      </c>
      <c r="H97" s="25">
        <f>SUM(ENERO:DICIEMBRE!H97)</f>
        <v>1</v>
      </c>
      <c r="I97" s="25">
        <f>SUM(ENERO:DICIEMBRE!I97)</f>
        <v>2</v>
      </c>
      <c r="J97" s="25">
        <f>SUM(ENERO:DICIEMBRE!J97)</f>
        <v>0</v>
      </c>
      <c r="K97" s="25">
        <f>SUM(ENERO:DICIEMBRE!K97)</f>
        <v>3</v>
      </c>
      <c r="L97" s="25">
        <f>SUM(ENERO:DICIEMBRE!L97)</f>
        <v>8</v>
      </c>
      <c r="M97" s="25">
        <f>SUM(ENERO:DICIEMBRE!M97)</f>
        <v>23</v>
      </c>
      <c r="N97" s="25">
        <f>SUM(ENERO:DICIEMBRE!N97)</f>
        <v>3</v>
      </c>
      <c r="O97" s="25">
        <f>SUM(ENERO:DICIEMBRE!O97)</f>
        <v>11</v>
      </c>
      <c r="P97" s="25">
        <f>SUM(ENERO:DICIEMBRE!P97)</f>
        <v>13</v>
      </c>
      <c r="Q97" s="25">
        <f>SUM(ENERO:DICIEMBRE!Q97)</f>
        <v>5</v>
      </c>
      <c r="R97" s="25">
        <f>SUM(ENERO:DICIEMBRE!R97)</f>
        <v>16</v>
      </c>
      <c r="S97" s="25">
        <f>SUM(ENERO:DICIEMBRE!S97)</f>
        <v>23</v>
      </c>
      <c r="T97" s="25">
        <f>SUM(ENERO:DICIEMBRE!T97)</f>
        <v>11</v>
      </c>
      <c r="U97" s="25">
        <f>SUM(ENERO:DICIEMBRE!U97)</f>
        <v>25</v>
      </c>
      <c r="V97" s="25">
        <f>SUM(ENERO:DICIEMBRE!V97)</f>
        <v>8</v>
      </c>
      <c r="W97" s="25">
        <f>SUM(ENERO:DICIEMBRE!W97)</f>
        <v>15</v>
      </c>
      <c r="X97" s="25">
        <f>SUM(ENERO:DICIEMBRE!X97)</f>
        <v>21</v>
      </c>
      <c r="Y97" s="25">
        <f>SUM(ENERO:DICIEMBRE!Y97)</f>
        <v>24</v>
      </c>
      <c r="Z97" s="25">
        <f>SUM(ENERO:DICIEMBRE!Z97)</f>
        <v>39</v>
      </c>
      <c r="AA97" s="25">
        <f>SUM(ENERO:DICIEMBRE!AA97)</f>
        <v>15</v>
      </c>
      <c r="AB97" s="25">
        <f>SUM(ENERO:DICIEMBRE!AB97)</f>
        <v>25</v>
      </c>
      <c r="AC97" s="25">
        <f>SUM(ENERO:DICIEMBRE!AC97)</f>
        <v>36</v>
      </c>
      <c r="AD97" s="25">
        <f>SUM(ENERO:DICIEMBRE!AD97)</f>
        <v>33</v>
      </c>
      <c r="AE97" s="25">
        <f>SUM(ENERO:DICIEMBRE!AE97)</f>
        <v>40</v>
      </c>
      <c r="AF97" s="25">
        <f>SUM(ENERO:DICIEMBRE!AF97)</f>
        <v>39</v>
      </c>
      <c r="AG97" s="25">
        <f>SUM(ENERO:DICIEMBRE!AG97)</f>
        <v>39</v>
      </c>
      <c r="AH97" s="25">
        <f>SUM(ENERO:DICIEMBRE!AH97)</f>
        <v>24</v>
      </c>
      <c r="AI97" s="25">
        <f>SUM(ENERO:DICIEMBRE!AI97)</f>
        <v>59</v>
      </c>
      <c r="AJ97" s="25">
        <f>SUM(ENERO:DICIEMBRE!AJ97)</f>
        <v>60</v>
      </c>
      <c r="AK97" s="25">
        <f>SUM(ENERO:DICIEMBRE!AK97)</f>
        <v>46</v>
      </c>
      <c r="AL97" s="25">
        <f>SUM(ENERO:DICIEMBRE!AL97)</f>
        <v>77</v>
      </c>
      <c r="AM97" s="25">
        <f>SUM(ENERO:DICIEMBRE!AM97)</f>
        <v>92</v>
      </c>
      <c r="AN97" s="25">
        <f>SUM(ENERO:DICIEMBRE!AN97)</f>
        <v>802</v>
      </c>
      <c r="AO97" s="192"/>
      <c r="AP97" s="71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12"/>
      <c r="BB97" s="12"/>
      <c r="CA97" s="4" t="str">
        <f>IF(C97=0,"",IF(AN97="",IF(C97="","","* No olvide digitar la columna Beneficiarios. "),""))</f>
        <v/>
      </c>
      <c r="CB97" s="4" t="str">
        <f>IF(C97&lt;AN97,"* El número de Beneficiarios NO DEBE ser mayor que el total. ","")</f>
        <v/>
      </c>
      <c r="CG97" s="13">
        <f>IF(C97&lt;AN97,1,0)</f>
        <v>0</v>
      </c>
      <c r="CH97" s="13">
        <f>IF(C97=0,"",IF(AN97="",IF(C97="","",1),0))</f>
        <v>0</v>
      </c>
      <c r="CI97" s="13"/>
      <c r="CJ97" s="13"/>
      <c r="CK97" s="13"/>
      <c r="CL97" s="13"/>
      <c r="CM97" s="13"/>
    </row>
    <row r="98" spans="1:91" ht="16.350000000000001" customHeight="1" x14ac:dyDescent="0.2">
      <c r="A98" s="1850" t="s">
        <v>100</v>
      </c>
      <c r="B98" s="1851"/>
      <c r="C98" s="77">
        <f t="shared" si="13"/>
        <v>73</v>
      </c>
      <c r="D98" s="78">
        <f t="shared" si="14"/>
        <v>57</v>
      </c>
      <c r="E98" s="193">
        <f t="shared" si="14"/>
        <v>16</v>
      </c>
      <c r="F98" s="25">
        <f>SUM(ENERO:DICIEMBRE!F98)</f>
        <v>2</v>
      </c>
      <c r="G98" s="25">
        <f>SUM(ENERO:DICIEMBRE!G98)</f>
        <v>0</v>
      </c>
      <c r="H98" s="25">
        <f>SUM(ENERO:DICIEMBRE!H98)</f>
        <v>1</v>
      </c>
      <c r="I98" s="25">
        <f>SUM(ENERO:DICIEMBRE!I98)</f>
        <v>0</v>
      </c>
      <c r="J98" s="25">
        <f>SUM(ENERO:DICIEMBRE!J98)</f>
        <v>1</v>
      </c>
      <c r="K98" s="25">
        <f>SUM(ENERO:DICIEMBRE!K98)</f>
        <v>0</v>
      </c>
      <c r="L98" s="25">
        <f>SUM(ENERO:DICIEMBRE!L98)</f>
        <v>3</v>
      </c>
      <c r="M98" s="25">
        <f>SUM(ENERO:DICIEMBRE!M98)</f>
        <v>0</v>
      </c>
      <c r="N98" s="25">
        <f>SUM(ENERO:DICIEMBRE!N98)</f>
        <v>5</v>
      </c>
      <c r="O98" s="25">
        <f>SUM(ENERO:DICIEMBRE!O98)</f>
        <v>1</v>
      </c>
      <c r="P98" s="25">
        <f>SUM(ENERO:DICIEMBRE!P98)</f>
        <v>6</v>
      </c>
      <c r="Q98" s="25">
        <f>SUM(ENERO:DICIEMBRE!Q98)</f>
        <v>0</v>
      </c>
      <c r="R98" s="25">
        <f>SUM(ENERO:DICIEMBRE!R98)</f>
        <v>7</v>
      </c>
      <c r="S98" s="25">
        <f>SUM(ENERO:DICIEMBRE!S98)</f>
        <v>1</v>
      </c>
      <c r="T98" s="25">
        <f>SUM(ENERO:DICIEMBRE!T98)</f>
        <v>6</v>
      </c>
      <c r="U98" s="25">
        <f>SUM(ENERO:DICIEMBRE!U98)</f>
        <v>2</v>
      </c>
      <c r="V98" s="25">
        <f>SUM(ENERO:DICIEMBRE!V98)</f>
        <v>3</v>
      </c>
      <c r="W98" s="25">
        <f>SUM(ENERO:DICIEMBRE!W98)</f>
        <v>0</v>
      </c>
      <c r="X98" s="25">
        <f>SUM(ENERO:DICIEMBRE!X98)</f>
        <v>4</v>
      </c>
      <c r="Y98" s="25">
        <f>SUM(ENERO:DICIEMBRE!Y98)</f>
        <v>2</v>
      </c>
      <c r="Z98" s="25">
        <f>SUM(ENERO:DICIEMBRE!Z98)</f>
        <v>3</v>
      </c>
      <c r="AA98" s="25">
        <f>SUM(ENERO:DICIEMBRE!AA98)</f>
        <v>0</v>
      </c>
      <c r="AB98" s="25">
        <f>SUM(ENERO:DICIEMBRE!AB98)</f>
        <v>0</v>
      </c>
      <c r="AC98" s="25">
        <f>SUM(ENERO:DICIEMBRE!AC98)</f>
        <v>0</v>
      </c>
      <c r="AD98" s="25">
        <f>SUM(ENERO:DICIEMBRE!AD98)</f>
        <v>3</v>
      </c>
      <c r="AE98" s="25">
        <f>SUM(ENERO:DICIEMBRE!AE98)</f>
        <v>1</v>
      </c>
      <c r="AF98" s="25">
        <f>SUM(ENERO:DICIEMBRE!AF98)</f>
        <v>2</v>
      </c>
      <c r="AG98" s="25">
        <f>SUM(ENERO:DICIEMBRE!AG98)</f>
        <v>3</v>
      </c>
      <c r="AH98" s="25">
        <f>SUM(ENERO:DICIEMBRE!AH98)</f>
        <v>3</v>
      </c>
      <c r="AI98" s="25">
        <f>SUM(ENERO:DICIEMBRE!AI98)</f>
        <v>4</v>
      </c>
      <c r="AJ98" s="25">
        <f>SUM(ENERO:DICIEMBRE!AJ98)</f>
        <v>4</v>
      </c>
      <c r="AK98" s="25">
        <f>SUM(ENERO:DICIEMBRE!AK98)</f>
        <v>1</v>
      </c>
      <c r="AL98" s="25">
        <f>SUM(ENERO:DICIEMBRE!AL98)</f>
        <v>4</v>
      </c>
      <c r="AM98" s="25">
        <f>SUM(ENERO:DICIEMBRE!AM98)</f>
        <v>1</v>
      </c>
      <c r="AN98" s="25">
        <f>SUM(ENERO:DICIEMBRE!AN98)</f>
        <v>62</v>
      </c>
      <c r="AO98" s="202"/>
      <c r="AP98" s="71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12"/>
      <c r="BB98" s="12"/>
      <c r="CA98" s="4" t="str">
        <f>IF(C98=0,"",IF(AN98="",IF(C98="","","* No olvide digitar la columna Beneficiarios. "),""))</f>
        <v/>
      </c>
      <c r="CB98" s="4" t="str">
        <f>IF(C98&lt;AN98,"* El número de Beneficiarios NO DEBE ser mayor que el total. ","")</f>
        <v/>
      </c>
      <c r="CG98" s="13">
        <f>IF(C98&lt;AN98,1,0)</f>
        <v>0</v>
      </c>
      <c r="CH98" s="13">
        <f>IF(C98=0,"",IF(AN98="",IF(C98="","",1),0))</f>
        <v>0</v>
      </c>
      <c r="CI98" s="13"/>
      <c r="CJ98" s="13"/>
      <c r="CK98" s="13"/>
      <c r="CL98" s="13"/>
      <c r="CM98" s="13"/>
    </row>
    <row r="99" spans="1:91" ht="32.1" customHeight="1" x14ac:dyDescent="0.2">
      <c r="A99" s="82" t="s">
        <v>101</v>
      </c>
      <c r="B99" s="8"/>
      <c r="C99" s="8"/>
      <c r="D99" s="8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X99" s="2"/>
      <c r="BY99" s="2"/>
      <c r="BZ99" s="2"/>
      <c r="CG99" s="13"/>
      <c r="CH99" s="13"/>
      <c r="CI99" s="13"/>
      <c r="CJ99" s="13"/>
      <c r="CK99" s="13"/>
      <c r="CL99" s="13"/>
      <c r="CM99" s="13"/>
    </row>
    <row r="100" spans="1:91" ht="16.350000000000001" customHeight="1" x14ac:dyDescent="0.2">
      <c r="A100" s="1808" t="s">
        <v>102</v>
      </c>
      <c r="B100" s="1869"/>
      <c r="C100" s="1809"/>
      <c r="D100" s="133" t="s">
        <v>54</v>
      </c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CG100" s="13"/>
      <c r="CH100" s="13"/>
      <c r="CI100" s="13"/>
      <c r="CJ100" s="13"/>
      <c r="CK100" s="13"/>
      <c r="CL100" s="13"/>
      <c r="CM100" s="13"/>
    </row>
    <row r="101" spans="1:91" ht="25.35" customHeight="1" x14ac:dyDescent="0.2">
      <c r="A101" s="1796" t="s">
        <v>103</v>
      </c>
      <c r="B101" s="1798"/>
      <c r="C101" s="203" t="s">
        <v>104</v>
      </c>
      <c r="D101" s="204"/>
      <c r="E101" s="136"/>
      <c r="CG101" s="13"/>
      <c r="CH101" s="13"/>
      <c r="CI101" s="13"/>
      <c r="CJ101" s="13"/>
      <c r="CK101" s="13"/>
      <c r="CL101" s="13"/>
      <c r="CM101" s="13"/>
    </row>
    <row r="102" spans="1:91" ht="25.35" customHeight="1" x14ac:dyDescent="0.2">
      <c r="A102" s="1886"/>
      <c r="B102" s="1807"/>
      <c r="C102" s="205" t="s">
        <v>105</v>
      </c>
      <c r="D102" s="157"/>
      <c r="E102" s="136"/>
      <c r="CG102" s="13"/>
      <c r="CH102" s="13"/>
      <c r="CI102" s="13"/>
      <c r="CJ102" s="13"/>
      <c r="CK102" s="13"/>
      <c r="CL102" s="13"/>
      <c r="CM102" s="13"/>
    </row>
    <row r="103" spans="1:91" ht="25.35" customHeight="1" x14ac:dyDescent="0.2">
      <c r="A103" s="1799"/>
      <c r="B103" s="1801"/>
      <c r="C103" s="206" t="s">
        <v>106</v>
      </c>
      <c r="D103" s="207"/>
      <c r="E103" s="136"/>
      <c r="CG103" s="13"/>
      <c r="CH103" s="13"/>
      <c r="CI103" s="13"/>
      <c r="CJ103" s="13"/>
      <c r="CK103" s="13"/>
      <c r="CL103" s="13"/>
      <c r="CM103" s="13"/>
    </row>
    <row r="104" spans="1:91" ht="32.1" customHeight="1" x14ac:dyDescent="0.2">
      <c r="A104" s="81" t="s">
        <v>107</v>
      </c>
      <c r="B104" s="83"/>
      <c r="C104" s="208"/>
      <c r="D104" s="208"/>
      <c r="E104" s="209"/>
      <c r="F104" s="210"/>
      <c r="G104" s="210"/>
      <c r="H104" s="100"/>
      <c r="I104" s="210"/>
      <c r="J104" s="83"/>
      <c r="K104" s="211"/>
      <c r="L104" s="212"/>
      <c r="M104" s="211"/>
      <c r="N104" s="211"/>
      <c r="O104" s="213"/>
      <c r="P104" s="83"/>
      <c r="Q104" s="211"/>
      <c r="R104" s="213"/>
      <c r="S104" s="83"/>
      <c r="T104" s="211"/>
      <c r="U104" s="83"/>
      <c r="V104" s="83"/>
      <c r="W104" s="213"/>
      <c r="X104" s="213"/>
      <c r="Y104" s="213"/>
      <c r="Z104" s="214"/>
      <c r="AA104" s="83"/>
      <c r="AB104" s="213"/>
      <c r="AC104" s="213"/>
      <c r="AD104" s="213"/>
      <c r="AE104" s="213"/>
      <c r="AF104" s="214"/>
      <c r="AG104" s="83"/>
      <c r="AH104" s="213"/>
      <c r="AI104" s="213"/>
      <c r="AJ104" s="213"/>
      <c r="AK104" s="83"/>
      <c r="AL104" s="211"/>
      <c r="AM104" s="213"/>
      <c r="AN104" s="211"/>
      <c r="AO104" s="215"/>
      <c r="AP104" s="83"/>
      <c r="BX104" s="2"/>
      <c r="BY104" s="2"/>
      <c r="BZ104" s="2"/>
      <c r="CG104" s="13"/>
      <c r="CH104" s="13"/>
      <c r="CI104" s="13"/>
      <c r="CJ104" s="13"/>
      <c r="CK104" s="13"/>
      <c r="CL104" s="13"/>
      <c r="CM104" s="13"/>
    </row>
    <row r="105" spans="1:91" ht="16.350000000000001" customHeight="1" x14ac:dyDescent="0.2">
      <c r="A105" s="1822" t="s">
        <v>90</v>
      </c>
      <c r="B105" s="1793"/>
      <c r="C105" s="1796" t="s">
        <v>5</v>
      </c>
      <c r="D105" s="1797"/>
      <c r="E105" s="1798"/>
      <c r="F105" s="1808" t="s">
        <v>6</v>
      </c>
      <c r="G105" s="1869"/>
      <c r="H105" s="1869"/>
      <c r="I105" s="1869"/>
      <c r="J105" s="1869"/>
      <c r="K105" s="1869"/>
      <c r="L105" s="1869"/>
      <c r="M105" s="1869"/>
      <c r="N105" s="1869"/>
      <c r="O105" s="1869"/>
      <c r="P105" s="1869"/>
      <c r="Q105" s="1869"/>
      <c r="R105" s="1869"/>
      <c r="S105" s="1869"/>
      <c r="T105" s="1869"/>
      <c r="U105" s="1869"/>
      <c r="V105" s="1869"/>
      <c r="W105" s="1869"/>
      <c r="X105" s="1869"/>
      <c r="Y105" s="1869"/>
      <c r="Z105" s="1869"/>
      <c r="AA105" s="1869"/>
      <c r="AB105" s="1869"/>
      <c r="AC105" s="1869"/>
      <c r="AD105" s="1869"/>
      <c r="AE105" s="1869"/>
      <c r="AF105" s="1869"/>
      <c r="AG105" s="1869"/>
      <c r="AH105" s="1869"/>
      <c r="AI105" s="1869"/>
      <c r="AJ105" s="1869"/>
      <c r="AK105" s="1869"/>
      <c r="AL105" s="1869"/>
      <c r="AM105" s="1809"/>
      <c r="AN105" s="1819" t="s">
        <v>7</v>
      </c>
      <c r="AO105" s="216"/>
      <c r="CG105" s="13"/>
      <c r="CH105" s="13"/>
      <c r="CI105" s="13"/>
      <c r="CJ105" s="13"/>
      <c r="CK105" s="13"/>
      <c r="CL105" s="13"/>
      <c r="CM105" s="13"/>
    </row>
    <row r="106" spans="1:91" ht="16.350000000000001" customHeight="1" x14ac:dyDescent="0.2">
      <c r="A106" s="1826"/>
      <c r="B106" s="1794"/>
      <c r="C106" s="1799"/>
      <c r="D106" s="1800"/>
      <c r="E106" s="1801"/>
      <c r="F106" s="1808" t="s">
        <v>11</v>
      </c>
      <c r="G106" s="1809"/>
      <c r="H106" s="1808" t="s">
        <v>12</v>
      </c>
      <c r="I106" s="1809"/>
      <c r="J106" s="1808" t="s">
        <v>13</v>
      </c>
      <c r="K106" s="1809"/>
      <c r="L106" s="1808" t="s">
        <v>14</v>
      </c>
      <c r="M106" s="1809"/>
      <c r="N106" s="1808" t="s">
        <v>15</v>
      </c>
      <c r="O106" s="1809"/>
      <c r="P106" s="1828" t="s">
        <v>16</v>
      </c>
      <c r="Q106" s="1816"/>
      <c r="R106" s="1828" t="s">
        <v>17</v>
      </c>
      <c r="S106" s="1816"/>
      <c r="T106" s="1828" t="s">
        <v>18</v>
      </c>
      <c r="U106" s="1816"/>
      <c r="V106" s="1828" t="s">
        <v>19</v>
      </c>
      <c r="W106" s="1816"/>
      <c r="X106" s="1828" t="s">
        <v>20</v>
      </c>
      <c r="Y106" s="1816"/>
      <c r="Z106" s="1828" t="s">
        <v>21</v>
      </c>
      <c r="AA106" s="1816"/>
      <c r="AB106" s="1828" t="s">
        <v>22</v>
      </c>
      <c r="AC106" s="1816"/>
      <c r="AD106" s="1829" t="s">
        <v>23</v>
      </c>
      <c r="AE106" s="1829"/>
      <c r="AF106" s="1828" t="s">
        <v>24</v>
      </c>
      <c r="AG106" s="1816"/>
      <c r="AH106" s="1829" t="s">
        <v>25</v>
      </c>
      <c r="AI106" s="1829"/>
      <c r="AJ106" s="1828" t="s">
        <v>26</v>
      </c>
      <c r="AK106" s="1816"/>
      <c r="AL106" s="1829" t="s">
        <v>27</v>
      </c>
      <c r="AM106" s="1816"/>
      <c r="AN106" s="1845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CG106" s="13"/>
      <c r="CH106" s="13"/>
      <c r="CI106" s="13"/>
      <c r="CJ106" s="13"/>
      <c r="CK106" s="13"/>
      <c r="CL106" s="13"/>
      <c r="CM106" s="13"/>
    </row>
    <row r="107" spans="1:91" ht="16.350000000000001" customHeight="1" x14ac:dyDescent="0.2">
      <c r="A107" s="1824"/>
      <c r="B107" s="1795"/>
      <c r="C107" s="58" t="s">
        <v>32</v>
      </c>
      <c r="D107" s="59" t="s">
        <v>41</v>
      </c>
      <c r="E107" s="60" t="s">
        <v>34</v>
      </c>
      <c r="F107" s="94" t="s">
        <v>41</v>
      </c>
      <c r="G107" s="60" t="s">
        <v>34</v>
      </c>
      <c r="H107" s="94" t="s">
        <v>41</v>
      </c>
      <c r="I107" s="60" t="s">
        <v>34</v>
      </c>
      <c r="J107" s="94" t="s">
        <v>41</v>
      </c>
      <c r="K107" s="60" t="s">
        <v>34</v>
      </c>
      <c r="L107" s="94" t="s">
        <v>41</v>
      </c>
      <c r="M107" s="60" t="s">
        <v>34</v>
      </c>
      <c r="N107" s="94" t="s">
        <v>41</v>
      </c>
      <c r="O107" s="60" t="s">
        <v>34</v>
      </c>
      <c r="P107" s="94" t="s">
        <v>41</v>
      </c>
      <c r="Q107" s="60" t="s">
        <v>34</v>
      </c>
      <c r="R107" s="94" t="s">
        <v>41</v>
      </c>
      <c r="S107" s="60" t="s">
        <v>34</v>
      </c>
      <c r="T107" s="94" t="s">
        <v>41</v>
      </c>
      <c r="U107" s="60" t="s">
        <v>34</v>
      </c>
      <c r="V107" s="94" t="s">
        <v>41</v>
      </c>
      <c r="W107" s="60" t="s">
        <v>34</v>
      </c>
      <c r="X107" s="94" t="s">
        <v>41</v>
      </c>
      <c r="Y107" s="60" t="s">
        <v>34</v>
      </c>
      <c r="Z107" s="94" t="s">
        <v>41</v>
      </c>
      <c r="AA107" s="60" t="s">
        <v>34</v>
      </c>
      <c r="AB107" s="94" t="s">
        <v>41</v>
      </c>
      <c r="AC107" s="60" t="s">
        <v>34</v>
      </c>
      <c r="AD107" s="103" t="s">
        <v>41</v>
      </c>
      <c r="AE107" s="103" t="s">
        <v>34</v>
      </c>
      <c r="AF107" s="94" t="s">
        <v>41</v>
      </c>
      <c r="AG107" s="60" t="s">
        <v>34</v>
      </c>
      <c r="AH107" s="103" t="s">
        <v>41</v>
      </c>
      <c r="AI107" s="103" t="s">
        <v>34</v>
      </c>
      <c r="AJ107" s="94" t="s">
        <v>41</v>
      </c>
      <c r="AK107" s="60" t="s">
        <v>34</v>
      </c>
      <c r="AL107" s="103" t="s">
        <v>41</v>
      </c>
      <c r="AM107" s="60" t="s">
        <v>34</v>
      </c>
      <c r="AN107" s="1820"/>
      <c r="AO107" s="217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CG107" s="13"/>
      <c r="CH107" s="13"/>
      <c r="CI107" s="13"/>
      <c r="CJ107" s="13"/>
      <c r="CK107" s="13"/>
      <c r="CL107" s="13"/>
      <c r="CM107" s="13"/>
    </row>
    <row r="108" spans="1:91" ht="16.350000000000001" customHeight="1" x14ac:dyDescent="0.2">
      <c r="A108" s="1877" t="s">
        <v>108</v>
      </c>
      <c r="B108" s="1878"/>
      <c r="C108" s="170">
        <f>SUM(D108+E108)</f>
        <v>0</v>
      </c>
      <c r="D108" s="218">
        <f t="shared" ref="D108:E110" si="15">SUM(F108+H108+J108+L108+N108+P108+R108+T108+V108+X108+Z108+AB108+AD108+AF108+AH108+AJ108+AL108)</f>
        <v>0</v>
      </c>
      <c r="E108" s="65">
        <f t="shared" si="15"/>
        <v>0</v>
      </c>
      <c r="F108" s="25">
        <f>SUM(ENERO:DICIEMBRE!F108)</f>
        <v>0</v>
      </c>
      <c r="G108" s="25">
        <f>SUM(ENERO:DICIEMBRE!G108)</f>
        <v>0</v>
      </c>
      <c r="H108" s="25">
        <f>SUM(ENERO:DICIEMBRE!H108)</f>
        <v>0</v>
      </c>
      <c r="I108" s="25">
        <f>SUM(ENERO:DICIEMBRE!I108)</f>
        <v>0</v>
      </c>
      <c r="J108" s="25">
        <f>SUM(ENERO:DICIEMBRE!J108)</f>
        <v>0</v>
      </c>
      <c r="K108" s="25">
        <f>SUM(ENERO:DICIEMBRE!K108)</f>
        <v>0</v>
      </c>
      <c r="L108" s="25">
        <f>SUM(ENERO:DICIEMBRE!L108)</f>
        <v>0</v>
      </c>
      <c r="M108" s="25">
        <f>SUM(ENERO:DICIEMBRE!M108)</f>
        <v>0</v>
      </c>
      <c r="N108" s="25">
        <f>SUM(ENERO:DICIEMBRE!N108)</f>
        <v>0</v>
      </c>
      <c r="O108" s="25">
        <f>SUM(ENERO:DICIEMBRE!O108)</f>
        <v>0</v>
      </c>
      <c r="P108" s="25">
        <f>SUM(ENERO:DICIEMBRE!P108)</f>
        <v>0</v>
      </c>
      <c r="Q108" s="25">
        <f>SUM(ENERO:DICIEMBRE!Q108)</f>
        <v>0</v>
      </c>
      <c r="R108" s="25">
        <f>SUM(ENERO:DICIEMBRE!R108)</f>
        <v>0</v>
      </c>
      <c r="S108" s="25">
        <f>SUM(ENERO:DICIEMBRE!S108)</f>
        <v>0</v>
      </c>
      <c r="T108" s="25">
        <f>SUM(ENERO:DICIEMBRE!T108)</f>
        <v>0</v>
      </c>
      <c r="U108" s="25">
        <f>SUM(ENERO:DICIEMBRE!U108)</f>
        <v>0</v>
      </c>
      <c r="V108" s="25">
        <f>SUM(ENERO:DICIEMBRE!V108)</f>
        <v>0</v>
      </c>
      <c r="W108" s="25">
        <f>SUM(ENERO:DICIEMBRE!W108)</f>
        <v>0</v>
      </c>
      <c r="X108" s="25">
        <f>SUM(ENERO:DICIEMBRE!X108)</f>
        <v>0</v>
      </c>
      <c r="Y108" s="25">
        <f>SUM(ENERO:DICIEMBRE!Y108)</f>
        <v>0</v>
      </c>
      <c r="Z108" s="25">
        <f>SUM(ENERO:DICIEMBRE!Z108)</f>
        <v>0</v>
      </c>
      <c r="AA108" s="25">
        <f>SUM(ENERO:DICIEMBRE!AA108)</f>
        <v>0</v>
      </c>
      <c r="AB108" s="25">
        <f>SUM(ENERO:DICIEMBRE!AB108)</f>
        <v>0</v>
      </c>
      <c r="AC108" s="25">
        <f>SUM(ENERO:DICIEMBRE!AC108)</f>
        <v>0</v>
      </c>
      <c r="AD108" s="25">
        <f>SUM(ENERO:DICIEMBRE!AD108)</f>
        <v>0</v>
      </c>
      <c r="AE108" s="25">
        <f>SUM(ENERO:DICIEMBRE!AE108)</f>
        <v>0</v>
      </c>
      <c r="AF108" s="25">
        <f>SUM(ENERO:DICIEMBRE!AF108)</f>
        <v>0</v>
      </c>
      <c r="AG108" s="25">
        <f>SUM(ENERO:DICIEMBRE!AG108)</f>
        <v>0</v>
      </c>
      <c r="AH108" s="25">
        <f>SUM(ENERO:DICIEMBRE!AH108)</f>
        <v>0</v>
      </c>
      <c r="AI108" s="25">
        <f>SUM(ENERO:DICIEMBRE!AI108)</f>
        <v>0</v>
      </c>
      <c r="AJ108" s="25">
        <f>SUM(ENERO:DICIEMBRE!AJ108)</f>
        <v>0</v>
      </c>
      <c r="AK108" s="25">
        <f>SUM(ENERO:DICIEMBRE!AK108)</f>
        <v>0</v>
      </c>
      <c r="AL108" s="25">
        <f>SUM(ENERO:DICIEMBRE!AL108)</f>
        <v>0</v>
      </c>
      <c r="AM108" s="25">
        <f>SUM(ENERO:DICIEMBRE!AM108)</f>
        <v>0</v>
      </c>
      <c r="AN108" s="25">
        <f>SUM(ENERO:DICIEMBRE!AN108)</f>
        <v>0</v>
      </c>
      <c r="AO108" s="71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12"/>
      <c r="CG108" s="13">
        <v>0</v>
      </c>
      <c r="CH108" s="13">
        <v>0</v>
      </c>
      <c r="CI108" s="13"/>
      <c r="CJ108" s="13"/>
      <c r="CK108" s="13"/>
      <c r="CL108" s="13"/>
      <c r="CM108" s="13"/>
    </row>
    <row r="109" spans="1:91" ht="16.350000000000001" customHeight="1" x14ac:dyDescent="0.2">
      <c r="A109" s="1848" t="s">
        <v>109</v>
      </c>
      <c r="B109" s="1849"/>
      <c r="C109" s="63">
        <f>SUM(D109+E109)</f>
        <v>101</v>
      </c>
      <c r="D109" s="64">
        <f t="shared" si="15"/>
        <v>52</v>
      </c>
      <c r="E109" s="73">
        <f t="shared" si="15"/>
        <v>49</v>
      </c>
      <c r="F109" s="25">
        <f>SUM(ENERO:DICIEMBRE!F109)</f>
        <v>1</v>
      </c>
      <c r="G109" s="25">
        <f>SUM(ENERO:DICIEMBRE!G109)</f>
        <v>0</v>
      </c>
      <c r="H109" s="25">
        <f>SUM(ENERO:DICIEMBRE!H109)</f>
        <v>0</v>
      </c>
      <c r="I109" s="25">
        <f>SUM(ENERO:DICIEMBRE!I109)</f>
        <v>0</v>
      </c>
      <c r="J109" s="25">
        <f>SUM(ENERO:DICIEMBRE!J109)</f>
        <v>0</v>
      </c>
      <c r="K109" s="25">
        <f>SUM(ENERO:DICIEMBRE!K109)</f>
        <v>0</v>
      </c>
      <c r="L109" s="25">
        <f>SUM(ENERO:DICIEMBRE!L109)</f>
        <v>0</v>
      </c>
      <c r="M109" s="25">
        <f>SUM(ENERO:DICIEMBRE!M109)</f>
        <v>1</v>
      </c>
      <c r="N109" s="25">
        <f>SUM(ENERO:DICIEMBRE!N109)</f>
        <v>4</v>
      </c>
      <c r="O109" s="25">
        <f>SUM(ENERO:DICIEMBRE!O109)</f>
        <v>1</v>
      </c>
      <c r="P109" s="25">
        <f>SUM(ENERO:DICIEMBRE!P109)</f>
        <v>1</v>
      </c>
      <c r="Q109" s="25">
        <f>SUM(ENERO:DICIEMBRE!Q109)</f>
        <v>0</v>
      </c>
      <c r="R109" s="25">
        <f>SUM(ENERO:DICIEMBRE!R109)</f>
        <v>0</v>
      </c>
      <c r="S109" s="25">
        <f>SUM(ENERO:DICIEMBRE!S109)</f>
        <v>2</v>
      </c>
      <c r="T109" s="25">
        <f>SUM(ENERO:DICIEMBRE!T109)</f>
        <v>2</v>
      </c>
      <c r="U109" s="25">
        <f>SUM(ENERO:DICIEMBRE!U109)</f>
        <v>0</v>
      </c>
      <c r="V109" s="25">
        <f>SUM(ENERO:DICIEMBRE!V109)</f>
        <v>0</v>
      </c>
      <c r="W109" s="25">
        <f>SUM(ENERO:DICIEMBRE!W109)</f>
        <v>0</v>
      </c>
      <c r="X109" s="25">
        <f>SUM(ENERO:DICIEMBRE!X109)</f>
        <v>2</v>
      </c>
      <c r="Y109" s="25">
        <f>SUM(ENERO:DICIEMBRE!Y109)</f>
        <v>1</v>
      </c>
      <c r="Z109" s="25">
        <f>SUM(ENERO:DICIEMBRE!Z109)</f>
        <v>4</v>
      </c>
      <c r="AA109" s="25">
        <f>SUM(ENERO:DICIEMBRE!AA109)</f>
        <v>1</v>
      </c>
      <c r="AB109" s="25">
        <f>SUM(ENERO:DICIEMBRE!AB109)</f>
        <v>2</v>
      </c>
      <c r="AC109" s="25">
        <f>SUM(ENERO:DICIEMBRE!AC109)</f>
        <v>4</v>
      </c>
      <c r="AD109" s="25">
        <f>SUM(ENERO:DICIEMBRE!AD109)</f>
        <v>3</v>
      </c>
      <c r="AE109" s="25">
        <f>SUM(ENERO:DICIEMBRE!AE109)</f>
        <v>3</v>
      </c>
      <c r="AF109" s="25">
        <f>SUM(ENERO:DICIEMBRE!AF109)</f>
        <v>4</v>
      </c>
      <c r="AG109" s="25">
        <f>SUM(ENERO:DICIEMBRE!AG109)</f>
        <v>2</v>
      </c>
      <c r="AH109" s="25">
        <f>SUM(ENERO:DICIEMBRE!AH109)</f>
        <v>9</v>
      </c>
      <c r="AI109" s="25">
        <f>SUM(ENERO:DICIEMBRE!AI109)</f>
        <v>6</v>
      </c>
      <c r="AJ109" s="25">
        <f>SUM(ENERO:DICIEMBRE!AJ109)</f>
        <v>13</v>
      </c>
      <c r="AK109" s="25">
        <f>SUM(ENERO:DICIEMBRE!AK109)</f>
        <v>6</v>
      </c>
      <c r="AL109" s="25">
        <f>SUM(ENERO:DICIEMBRE!AL109)</f>
        <v>7</v>
      </c>
      <c r="AM109" s="25">
        <f>SUM(ENERO:DICIEMBRE!AM109)</f>
        <v>22</v>
      </c>
      <c r="AN109" s="25">
        <f>SUM(ENERO:DICIEMBRE!AN109)</f>
        <v>101</v>
      </c>
      <c r="AO109" s="71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12"/>
      <c r="CA109" s="4" t="str">
        <f>IF(C109=0,"",IF(AN109="",IF(C109="","","* No olvide digitar la columna Beneficiarios. "),""))</f>
        <v/>
      </c>
      <c r="CB109" s="4" t="str">
        <f>IF(C109&lt;AN109,"* El número de Beneficiarios NO DEBE ser mayor que el total. ","")</f>
        <v/>
      </c>
      <c r="CG109" s="13">
        <f>IF(C109&lt;AN109,1,0)</f>
        <v>0</v>
      </c>
      <c r="CH109" s="13">
        <f>IF(C109=0,"",IF(AN109="",IF(C109="","",1),0))</f>
        <v>0</v>
      </c>
      <c r="CI109" s="13"/>
      <c r="CJ109" s="13"/>
      <c r="CK109" s="13"/>
      <c r="CL109" s="13"/>
      <c r="CM109" s="13"/>
    </row>
    <row r="110" spans="1:91" ht="16.350000000000001" customHeight="1" x14ac:dyDescent="0.2">
      <c r="A110" s="1883" t="s">
        <v>110</v>
      </c>
      <c r="B110" s="1884"/>
      <c r="C110" s="77">
        <f>SUM(D110+E110)</f>
        <v>70</v>
      </c>
      <c r="D110" s="78">
        <f t="shared" si="15"/>
        <v>45</v>
      </c>
      <c r="E110" s="49">
        <f t="shared" si="15"/>
        <v>25</v>
      </c>
      <c r="F110" s="25">
        <f>SUM(ENERO:DICIEMBRE!F110)</f>
        <v>0</v>
      </c>
      <c r="G110" s="25">
        <f>SUM(ENERO:DICIEMBRE!G110)</f>
        <v>0</v>
      </c>
      <c r="H110" s="25">
        <f>SUM(ENERO:DICIEMBRE!H110)</f>
        <v>0</v>
      </c>
      <c r="I110" s="25">
        <f>SUM(ENERO:DICIEMBRE!I110)</f>
        <v>0</v>
      </c>
      <c r="J110" s="25">
        <f>SUM(ENERO:DICIEMBRE!J110)</f>
        <v>0</v>
      </c>
      <c r="K110" s="25">
        <f>SUM(ENERO:DICIEMBRE!K110)</f>
        <v>0</v>
      </c>
      <c r="L110" s="25">
        <f>SUM(ENERO:DICIEMBRE!L110)</f>
        <v>1</v>
      </c>
      <c r="M110" s="25">
        <f>SUM(ENERO:DICIEMBRE!M110)</f>
        <v>0</v>
      </c>
      <c r="N110" s="25">
        <f>SUM(ENERO:DICIEMBRE!N110)</f>
        <v>0</v>
      </c>
      <c r="O110" s="25">
        <f>SUM(ENERO:DICIEMBRE!O110)</f>
        <v>0</v>
      </c>
      <c r="P110" s="25">
        <f>SUM(ENERO:DICIEMBRE!P110)</f>
        <v>0</v>
      </c>
      <c r="Q110" s="25">
        <f>SUM(ENERO:DICIEMBRE!Q110)</f>
        <v>0</v>
      </c>
      <c r="R110" s="25">
        <f>SUM(ENERO:DICIEMBRE!R110)</f>
        <v>0</v>
      </c>
      <c r="S110" s="25">
        <f>SUM(ENERO:DICIEMBRE!S110)</f>
        <v>0</v>
      </c>
      <c r="T110" s="25">
        <f>SUM(ENERO:DICIEMBRE!T110)</f>
        <v>0</v>
      </c>
      <c r="U110" s="25">
        <f>SUM(ENERO:DICIEMBRE!U110)</f>
        <v>0</v>
      </c>
      <c r="V110" s="25">
        <f>SUM(ENERO:DICIEMBRE!V110)</f>
        <v>1</v>
      </c>
      <c r="W110" s="25">
        <f>SUM(ENERO:DICIEMBRE!W110)</f>
        <v>2</v>
      </c>
      <c r="X110" s="25">
        <f>SUM(ENERO:DICIEMBRE!X110)</f>
        <v>0</v>
      </c>
      <c r="Y110" s="25">
        <f>SUM(ENERO:DICIEMBRE!Y110)</f>
        <v>0</v>
      </c>
      <c r="Z110" s="25">
        <f>SUM(ENERO:DICIEMBRE!Z110)</f>
        <v>3</v>
      </c>
      <c r="AA110" s="25">
        <f>SUM(ENERO:DICIEMBRE!AA110)</f>
        <v>0</v>
      </c>
      <c r="AB110" s="25">
        <f>SUM(ENERO:DICIEMBRE!AB110)</f>
        <v>3</v>
      </c>
      <c r="AC110" s="25">
        <f>SUM(ENERO:DICIEMBRE!AC110)</f>
        <v>1</v>
      </c>
      <c r="AD110" s="25">
        <f>SUM(ENERO:DICIEMBRE!AD110)</f>
        <v>2</v>
      </c>
      <c r="AE110" s="25">
        <f>SUM(ENERO:DICIEMBRE!AE110)</f>
        <v>4</v>
      </c>
      <c r="AF110" s="25">
        <f>SUM(ENERO:DICIEMBRE!AF110)</f>
        <v>7</v>
      </c>
      <c r="AG110" s="25">
        <f>SUM(ENERO:DICIEMBRE!AG110)</f>
        <v>2</v>
      </c>
      <c r="AH110" s="25">
        <f>SUM(ENERO:DICIEMBRE!AH110)</f>
        <v>11</v>
      </c>
      <c r="AI110" s="25">
        <f>SUM(ENERO:DICIEMBRE!AI110)</f>
        <v>3</v>
      </c>
      <c r="AJ110" s="25">
        <f>SUM(ENERO:DICIEMBRE!AJ110)</f>
        <v>3</v>
      </c>
      <c r="AK110" s="25">
        <f>SUM(ENERO:DICIEMBRE!AK110)</f>
        <v>5</v>
      </c>
      <c r="AL110" s="25">
        <f>SUM(ENERO:DICIEMBRE!AL110)</f>
        <v>14</v>
      </c>
      <c r="AM110" s="25">
        <f>SUM(ENERO:DICIEMBRE!AM110)</f>
        <v>8</v>
      </c>
      <c r="AN110" s="25">
        <f>SUM(ENERO:DICIEMBRE!AN110)</f>
        <v>69</v>
      </c>
      <c r="AO110" s="71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12"/>
      <c r="CA110" s="4" t="str">
        <f>IF(C110=0,"",IF(AN110="",IF(C110="","","* No olvide digitar la columna Beneficiarios. "),""))</f>
        <v/>
      </c>
      <c r="CB110" s="4" t="str">
        <f>IF(C110&lt;AN110,"* El número de Beneficiarios NO DEBE ser mayor que el total. ","")</f>
        <v/>
      </c>
      <c r="CG110" s="13">
        <f>IF(C110&lt;AN110,1,0)</f>
        <v>0</v>
      </c>
      <c r="CH110" s="13">
        <f>IF(C110=0,"",IF(AN110="",IF(C110="","",1),0))</f>
        <v>0</v>
      </c>
      <c r="CI110" s="13"/>
      <c r="CJ110" s="13"/>
      <c r="CK110" s="13"/>
      <c r="CL110" s="13"/>
      <c r="CM110" s="13"/>
    </row>
    <row r="111" spans="1:91" ht="32.1" customHeight="1" x14ac:dyDescent="0.2">
      <c r="A111" s="82" t="s">
        <v>111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X111" s="2"/>
      <c r="BY111" s="2"/>
      <c r="BZ111" s="2"/>
      <c r="CG111" s="13"/>
      <c r="CH111" s="13"/>
      <c r="CI111" s="13"/>
      <c r="CJ111" s="13"/>
      <c r="CK111" s="13"/>
      <c r="CL111" s="13"/>
      <c r="CM111" s="13"/>
    </row>
    <row r="112" spans="1:91" ht="16.350000000000001" customHeight="1" x14ac:dyDescent="0.2">
      <c r="A112" s="1822" t="s">
        <v>112</v>
      </c>
      <c r="B112" s="1793"/>
      <c r="C112" s="1822" t="s">
        <v>54</v>
      </c>
      <c r="D112" s="1823"/>
      <c r="E112" s="1793"/>
      <c r="F112" s="1808" t="s">
        <v>113</v>
      </c>
      <c r="G112" s="1809"/>
      <c r="H112" s="1885" t="s">
        <v>114</v>
      </c>
      <c r="I112" s="1809"/>
      <c r="J112" s="1808" t="s">
        <v>115</v>
      </c>
      <c r="K112" s="1809"/>
      <c r="L112" s="1808" t="s">
        <v>116</v>
      </c>
      <c r="M112" s="1809"/>
      <c r="N112" s="1808" t="s">
        <v>117</v>
      </c>
      <c r="O112" s="1809"/>
      <c r="P112" s="1828" t="s">
        <v>118</v>
      </c>
      <c r="Q112" s="1816"/>
      <c r="R112" s="1828" t="s">
        <v>119</v>
      </c>
      <c r="S112" s="1816"/>
      <c r="T112" s="1828" t="s">
        <v>120</v>
      </c>
      <c r="U112" s="1829"/>
      <c r="V112" s="1828" t="s">
        <v>121</v>
      </c>
      <c r="W112" s="1829"/>
      <c r="X112" s="1881" t="s">
        <v>122</v>
      </c>
      <c r="Y112" s="1875" t="s">
        <v>123</v>
      </c>
      <c r="Z112" s="1829"/>
      <c r="AA112" s="1829"/>
      <c r="AB112" s="1816"/>
      <c r="AC112" s="1834" t="s">
        <v>124</v>
      </c>
      <c r="AD112" s="1876"/>
      <c r="AE112" s="1829" t="s">
        <v>125</v>
      </c>
      <c r="AF112" s="1829"/>
      <c r="AG112" s="1829"/>
      <c r="AH112" s="1816"/>
      <c r="AI112" s="1819" t="s">
        <v>126</v>
      </c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CG112" s="13"/>
      <c r="CH112" s="13"/>
      <c r="CI112" s="13"/>
      <c r="CJ112" s="13"/>
      <c r="CK112" s="13"/>
      <c r="CL112" s="13"/>
      <c r="CM112" s="13"/>
    </row>
    <row r="113" spans="1:91" ht="25.35" customHeight="1" x14ac:dyDescent="0.2">
      <c r="A113" s="1824"/>
      <c r="B113" s="1795"/>
      <c r="C113" s="58" t="s">
        <v>32</v>
      </c>
      <c r="D113" s="59" t="s">
        <v>33</v>
      </c>
      <c r="E113" s="234" t="s">
        <v>34</v>
      </c>
      <c r="F113" s="61" t="s">
        <v>41</v>
      </c>
      <c r="G113" s="235" t="s">
        <v>34</v>
      </c>
      <c r="H113" s="61" t="s">
        <v>41</v>
      </c>
      <c r="I113" s="235" t="s">
        <v>34</v>
      </c>
      <c r="J113" s="61" t="s">
        <v>41</v>
      </c>
      <c r="K113" s="235" t="s">
        <v>34</v>
      </c>
      <c r="L113" s="61" t="s">
        <v>41</v>
      </c>
      <c r="M113" s="235" t="s">
        <v>34</v>
      </c>
      <c r="N113" s="61" t="s">
        <v>41</v>
      </c>
      <c r="O113" s="235" t="s">
        <v>34</v>
      </c>
      <c r="P113" s="61" t="s">
        <v>41</v>
      </c>
      <c r="Q113" s="235" t="s">
        <v>34</v>
      </c>
      <c r="R113" s="61" t="s">
        <v>41</v>
      </c>
      <c r="S113" s="235" t="s">
        <v>34</v>
      </c>
      <c r="T113" s="61" t="s">
        <v>41</v>
      </c>
      <c r="U113" s="236" t="s">
        <v>34</v>
      </c>
      <c r="V113" s="61" t="s">
        <v>41</v>
      </c>
      <c r="W113" s="236" t="s">
        <v>34</v>
      </c>
      <c r="X113" s="1882"/>
      <c r="Y113" s="237" t="s">
        <v>127</v>
      </c>
      <c r="Z113" s="238" t="s">
        <v>128</v>
      </c>
      <c r="AA113" s="239" t="s">
        <v>129</v>
      </c>
      <c r="AB113" s="133" t="s">
        <v>130</v>
      </c>
      <c r="AC113" s="240" t="s">
        <v>131</v>
      </c>
      <c r="AD113" s="241" t="s">
        <v>132</v>
      </c>
      <c r="AE113" s="242" t="s">
        <v>133</v>
      </c>
      <c r="AF113" s="133" t="s">
        <v>134</v>
      </c>
      <c r="AG113" s="243" t="s">
        <v>135</v>
      </c>
      <c r="AH113" s="133" t="s">
        <v>136</v>
      </c>
      <c r="AI113" s="1820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CG113" s="13"/>
      <c r="CH113" s="13"/>
      <c r="CI113" s="13"/>
      <c r="CJ113" s="13"/>
      <c r="CK113" s="13"/>
      <c r="CL113" s="13"/>
      <c r="CM113" s="13"/>
    </row>
    <row r="114" spans="1:91" ht="16.350000000000001" customHeight="1" x14ac:dyDescent="0.2">
      <c r="A114" s="1877" t="s">
        <v>137</v>
      </c>
      <c r="B114" s="1878"/>
      <c r="C114" s="88">
        <f>SUM(D114+E114)</f>
        <v>52</v>
      </c>
      <c r="D114" s="89">
        <f>SUM(F114+H114+J114+L114+N114+P114+R114+T114+V114)</f>
        <v>18</v>
      </c>
      <c r="E114" s="90">
        <f>SUM(G114+I114+K114+M114+O114+Q114+S114+U114+W114)</f>
        <v>34</v>
      </c>
      <c r="F114" s="25">
        <f>SUM(ENERO:DICIEMBRE!F114)</f>
        <v>2</v>
      </c>
      <c r="G114" s="25">
        <f>SUM(ENERO:DICIEMBRE!G114)</f>
        <v>0</v>
      </c>
      <c r="H114" s="25">
        <f>SUM(ENERO:DICIEMBRE!H114)</f>
        <v>1</v>
      </c>
      <c r="I114" s="25">
        <f>SUM(ENERO:DICIEMBRE!I114)</f>
        <v>6</v>
      </c>
      <c r="J114" s="25">
        <f>SUM(ENERO:DICIEMBRE!J114)</f>
        <v>3</v>
      </c>
      <c r="K114" s="25">
        <f>SUM(ENERO:DICIEMBRE!K114)</f>
        <v>6</v>
      </c>
      <c r="L114" s="25">
        <f>SUM(ENERO:DICIEMBRE!L114)</f>
        <v>4</v>
      </c>
      <c r="M114" s="25">
        <f>SUM(ENERO:DICIEMBRE!M114)</f>
        <v>5</v>
      </c>
      <c r="N114" s="25">
        <f>SUM(ENERO:DICIEMBRE!N114)</f>
        <v>5</v>
      </c>
      <c r="O114" s="25">
        <f>SUM(ENERO:DICIEMBRE!O114)</f>
        <v>4</v>
      </c>
      <c r="P114" s="25">
        <f>SUM(ENERO:DICIEMBRE!P114)</f>
        <v>1</v>
      </c>
      <c r="Q114" s="25">
        <f>SUM(ENERO:DICIEMBRE!Q114)</f>
        <v>10</v>
      </c>
      <c r="R114" s="25">
        <f>SUM(ENERO:DICIEMBRE!R114)</f>
        <v>2</v>
      </c>
      <c r="S114" s="25">
        <f>SUM(ENERO:DICIEMBRE!S114)</f>
        <v>3</v>
      </c>
      <c r="T114" s="25">
        <f>SUM(ENERO:DICIEMBRE!T114)</f>
        <v>0</v>
      </c>
      <c r="U114" s="25">
        <f>SUM(ENERO:DICIEMBRE!U114)</f>
        <v>0</v>
      </c>
      <c r="V114" s="25">
        <f>SUM(ENERO:DICIEMBRE!V114)</f>
        <v>0</v>
      </c>
      <c r="W114" s="25">
        <f>SUM(ENERO:DICIEMBRE!W114)</f>
        <v>0</v>
      </c>
      <c r="X114" s="25">
        <f>SUM(ENERO:DICIEMBRE!X114)</f>
        <v>4</v>
      </c>
      <c r="Y114" s="25">
        <f>SUM(ENERO:DICIEMBRE!Y114)</f>
        <v>31</v>
      </c>
      <c r="Z114" s="25">
        <f>SUM(ENERO:DICIEMBRE!Z114)</f>
        <v>21</v>
      </c>
      <c r="AA114" s="244"/>
      <c r="AB114" s="245"/>
      <c r="AC114" s="25">
        <f>SUM(ENERO:DICIEMBRE!AC114)</f>
        <v>32</v>
      </c>
      <c r="AD114" s="25">
        <f>SUM(ENERO:DICIEMBRE!AD114)</f>
        <v>20</v>
      </c>
      <c r="AE114" s="25">
        <f>SUM(ENERO:DICIEMBRE!AE114)</f>
        <v>2</v>
      </c>
      <c r="AF114" s="25">
        <f>SUM(ENERO:DICIEMBRE!AF114)</f>
        <v>2</v>
      </c>
      <c r="AG114" s="25">
        <f>SUM(ENERO:DICIEMBRE!AG114)</f>
        <v>32</v>
      </c>
      <c r="AH114" s="25">
        <f>SUM(ENERO:DICIEMBRE!AH114)</f>
        <v>2</v>
      </c>
      <c r="AI114" s="25">
        <f>SUM(ENERO:DICIEMBRE!AI114)</f>
        <v>14</v>
      </c>
      <c r="AJ114" s="71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12"/>
      <c r="AW114" s="12"/>
      <c r="AX114" s="12"/>
      <c r="AY114" s="12"/>
      <c r="AZ114" s="12"/>
      <c r="BA114" s="12"/>
      <c r="CG114" s="13">
        <v>0</v>
      </c>
      <c r="CH114" s="13">
        <v>0</v>
      </c>
      <c r="CI114" s="13">
        <v>0</v>
      </c>
      <c r="CJ114" s="13"/>
      <c r="CK114" s="13"/>
      <c r="CL114" s="13"/>
      <c r="CM114" s="13"/>
    </row>
    <row r="115" spans="1:91" ht="16.350000000000001" customHeight="1" x14ac:dyDescent="0.2">
      <c r="A115" s="1879" t="s">
        <v>138</v>
      </c>
      <c r="B115" s="1880"/>
      <c r="C115" s="246">
        <f>SUM(D115+E115)</f>
        <v>429</v>
      </c>
      <c r="D115" s="247">
        <f>SUM(F115+H115+J115+L115+N115+P115+R115+T115+V115)</f>
        <v>286</v>
      </c>
      <c r="E115" s="248">
        <f>SUM(G115+I115+K115+M115+O115+Q115+S115+U115+W115)</f>
        <v>143</v>
      </c>
      <c r="F115" s="25">
        <f>SUM(ENERO:DICIEMBRE!F115)</f>
        <v>2</v>
      </c>
      <c r="G115" s="25">
        <f>SUM(ENERO:DICIEMBRE!G115)</f>
        <v>3</v>
      </c>
      <c r="H115" s="25">
        <f>SUM(ENERO:DICIEMBRE!H115)</f>
        <v>13</v>
      </c>
      <c r="I115" s="25">
        <f>SUM(ENERO:DICIEMBRE!I115)</f>
        <v>9</v>
      </c>
      <c r="J115" s="25">
        <f>SUM(ENERO:DICIEMBRE!J115)</f>
        <v>58</v>
      </c>
      <c r="K115" s="25">
        <f>SUM(ENERO:DICIEMBRE!K115)</f>
        <v>26</v>
      </c>
      <c r="L115" s="25">
        <f>SUM(ENERO:DICIEMBRE!L115)</f>
        <v>78</v>
      </c>
      <c r="M115" s="25">
        <f>SUM(ENERO:DICIEMBRE!M115)</f>
        <v>41</v>
      </c>
      <c r="N115" s="25">
        <f>SUM(ENERO:DICIEMBRE!N115)</f>
        <v>70</v>
      </c>
      <c r="O115" s="25">
        <f>SUM(ENERO:DICIEMBRE!O115)</f>
        <v>22</v>
      </c>
      <c r="P115" s="25">
        <f>SUM(ENERO:DICIEMBRE!P115)</f>
        <v>37</v>
      </c>
      <c r="Q115" s="25">
        <f>SUM(ENERO:DICIEMBRE!Q115)</f>
        <v>27</v>
      </c>
      <c r="R115" s="25">
        <f>SUM(ENERO:DICIEMBRE!R115)</f>
        <v>21</v>
      </c>
      <c r="S115" s="25">
        <f>SUM(ENERO:DICIEMBRE!S115)</f>
        <v>10</v>
      </c>
      <c r="T115" s="25">
        <f>SUM(ENERO:DICIEMBRE!T115)</f>
        <v>5</v>
      </c>
      <c r="U115" s="25">
        <f>SUM(ENERO:DICIEMBRE!U115)</f>
        <v>4</v>
      </c>
      <c r="V115" s="25">
        <f>SUM(ENERO:DICIEMBRE!V115)</f>
        <v>2</v>
      </c>
      <c r="W115" s="25">
        <f>SUM(ENERO:DICIEMBRE!W115)</f>
        <v>1</v>
      </c>
      <c r="X115" s="25">
        <f>SUM(ENERO:DICIEMBRE!X115)</f>
        <v>5</v>
      </c>
      <c r="Y115" s="255"/>
      <c r="Z115" s="256"/>
      <c r="AA115" s="25">
        <f>SUM(ENERO:DICIEMBRE!AA115)</f>
        <v>196</v>
      </c>
      <c r="AB115" s="25">
        <f>SUM(ENERO:DICIEMBRE!AB115)</f>
        <v>233</v>
      </c>
      <c r="AC115" s="25">
        <f>SUM(ENERO:DICIEMBRE!AC115)</f>
        <v>169</v>
      </c>
      <c r="AD115" s="25">
        <f>SUM(ENERO:DICIEMBRE!AD115)</f>
        <v>260</v>
      </c>
      <c r="AE115" s="25">
        <f>SUM(ENERO:DICIEMBRE!AE115)</f>
        <v>78</v>
      </c>
      <c r="AF115" s="25">
        <f>SUM(ENERO:DICIEMBRE!AF115)</f>
        <v>27</v>
      </c>
      <c r="AG115" s="25">
        <f>SUM(ENERO:DICIEMBRE!AG115)</f>
        <v>216</v>
      </c>
      <c r="AH115" s="25">
        <f>SUM(ENERO:DICIEMBRE!AH115)</f>
        <v>68</v>
      </c>
      <c r="AI115" s="25">
        <f>SUM(ENERO:DICIEMBRE!AI115)</f>
        <v>40</v>
      </c>
      <c r="AJ115" s="71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12"/>
      <c r="AW115" s="12"/>
      <c r="AX115" s="12"/>
      <c r="CG115" s="13">
        <v>0</v>
      </c>
      <c r="CH115" s="13">
        <v>0</v>
      </c>
      <c r="CI115" s="13">
        <v>0</v>
      </c>
      <c r="CJ115" s="13"/>
      <c r="CK115" s="13"/>
      <c r="CL115" s="13"/>
      <c r="CM115" s="13"/>
    </row>
    <row r="116" spans="1:91" ht="32.1" customHeight="1" x14ac:dyDescent="0.2">
      <c r="A116" s="82" t="s">
        <v>139</v>
      </c>
      <c r="B116" s="11"/>
      <c r="C116" s="11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"/>
      <c r="V116" s="8"/>
      <c r="W116" s="8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BX116" s="2"/>
      <c r="BY116" s="2"/>
      <c r="BZ116" s="2"/>
      <c r="CG116" s="13"/>
      <c r="CH116" s="13"/>
      <c r="CI116" s="13"/>
      <c r="CJ116" s="13"/>
      <c r="CK116" s="13"/>
      <c r="CL116" s="13"/>
      <c r="CM116" s="13"/>
    </row>
    <row r="117" spans="1:91" ht="16.350000000000001" customHeight="1" x14ac:dyDescent="0.2">
      <c r="A117" s="1822" t="s">
        <v>112</v>
      </c>
      <c r="B117" s="1793"/>
      <c r="C117" s="1817" t="s">
        <v>54</v>
      </c>
      <c r="D117" s="1808" t="s">
        <v>6</v>
      </c>
      <c r="E117" s="1869"/>
      <c r="F117" s="1869"/>
      <c r="G117" s="1869"/>
      <c r="H117" s="1869"/>
      <c r="I117" s="1812"/>
      <c r="J117" s="1798" t="s">
        <v>7</v>
      </c>
      <c r="K117" s="8"/>
      <c r="L117" s="7"/>
      <c r="M117" s="7"/>
      <c r="N117" s="7"/>
      <c r="O117" s="7"/>
      <c r="P117" s="7"/>
      <c r="Q117" s="7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BR117" s="3"/>
      <c r="BS117" s="3"/>
      <c r="BT117" s="3"/>
      <c r="CG117" s="13"/>
      <c r="CH117" s="13"/>
      <c r="CI117" s="13"/>
      <c r="CJ117" s="13"/>
      <c r="CK117" s="13"/>
      <c r="CL117" s="13"/>
      <c r="CM117" s="13"/>
    </row>
    <row r="118" spans="1:91" ht="21.6" customHeight="1" x14ac:dyDescent="0.2">
      <c r="A118" s="1824"/>
      <c r="B118" s="1795"/>
      <c r="C118" s="1818"/>
      <c r="D118" s="61" t="s">
        <v>13</v>
      </c>
      <c r="E118" s="144" t="s">
        <v>14</v>
      </c>
      <c r="F118" s="144" t="s">
        <v>15</v>
      </c>
      <c r="G118" s="144" t="s">
        <v>140</v>
      </c>
      <c r="H118" s="144" t="s">
        <v>141</v>
      </c>
      <c r="I118" s="261" t="s">
        <v>142</v>
      </c>
      <c r="J118" s="1801"/>
      <c r="K118" s="8"/>
      <c r="L118" s="7"/>
      <c r="M118" s="7"/>
      <c r="N118" s="7"/>
      <c r="O118" s="7"/>
      <c r="P118" s="7"/>
      <c r="Q118" s="7"/>
      <c r="BR118" s="3"/>
      <c r="BS118" s="3"/>
      <c r="BT118" s="3"/>
      <c r="CG118" s="13"/>
      <c r="CH118" s="13"/>
      <c r="CI118" s="13"/>
      <c r="CJ118" s="13"/>
      <c r="CK118" s="13"/>
      <c r="CL118" s="13"/>
      <c r="CM118" s="13"/>
    </row>
    <row r="119" spans="1:91" ht="26.25" customHeight="1" x14ac:dyDescent="0.2">
      <c r="A119" s="1819" t="s">
        <v>143</v>
      </c>
      <c r="B119" s="262" t="s">
        <v>144</v>
      </c>
      <c r="C119" s="263">
        <f>SUM(D119:I119)</f>
        <v>5</v>
      </c>
      <c r="D119" s="25">
        <f>SUM(ENERO:DICIEMBRE!D119)</f>
        <v>1</v>
      </c>
      <c r="E119" s="25">
        <f>SUM(ENERO:DICIEMBRE!E119)</f>
        <v>0</v>
      </c>
      <c r="F119" s="25">
        <f>SUM(ENERO:DICIEMBRE!F119)</f>
        <v>2</v>
      </c>
      <c r="G119" s="25">
        <f>SUM(ENERO:DICIEMBRE!G119)</f>
        <v>1</v>
      </c>
      <c r="H119" s="25">
        <f>SUM(ENERO:DICIEMBRE!H119)</f>
        <v>1</v>
      </c>
      <c r="I119" s="25">
        <f>SUM(ENERO:DICIEMBRE!I119)</f>
        <v>0</v>
      </c>
      <c r="J119" s="25">
        <f>SUM(ENERO:DICIEMBRE!J119)</f>
        <v>5</v>
      </c>
      <c r="K119" s="71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12"/>
      <c r="X119" s="12"/>
      <c r="Y119" s="12"/>
      <c r="BR119" s="3"/>
      <c r="BS119" s="3"/>
      <c r="BT119" s="3"/>
      <c r="CG119" s="13"/>
      <c r="CH119" s="13">
        <v>0</v>
      </c>
      <c r="CI119" s="13">
        <v>0</v>
      </c>
      <c r="CJ119" s="13"/>
      <c r="CK119" s="13"/>
      <c r="CL119" s="13"/>
      <c r="CM119" s="13"/>
    </row>
    <row r="120" spans="1:91" ht="18" customHeight="1" x14ac:dyDescent="0.2">
      <c r="A120" s="1820"/>
      <c r="B120" s="264" t="s">
        <v>145</v>
      </c>
      <c r="C120" s="265">
        <f>SUM(D120:I120)</f>
        <v>2</v>
      </c>
      <c r="D120" s="25">
        <f>SUM(ENERO:DICIEMBRE!D120)</f>
        <v>0</v>
      </c>
      <c r="E120" s="25">
        <f>SUM(ENERO:DICIEMBRE!E120)</f>
        <v>2</v>
      </c>
      <c r="F120" s="25">
        <f>SUM(ENERO:DICIEMBRE!F120)</f>
        <v>0</v>
      </c>
      <c r="G120" s="25">
        <f>SUM(ENERO:DICIEMBRE!G120)</f>
        <v>0</v>
      </c>
      <c r="H120" s="25">
        <f>SUM(ENERO:DICIEMBRE!H120)</f>
        <v>0</v>
      </c>
      <c r="I120" s="25">
        <f>SUM(ENERO:DICIEMBRE!I120)</f>
        <v>0</v>
      </c>
      <c r="J120" s="25">
        <f>SUM(ENERO:DICIEMBRE!J120)</f>
        <v>2</v>
      </c>
      <c r="K120" s="71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12"/>
      <c r="X120" s="12"/>
      <c r="Y120" s="12"/>
      <c r="BR120" s="3"/>
      <c r="BS120" s="3"/>
      <c r="BT120" s="3"/>
      <c r="CG120" s="13"/>
      <c r="CH120" s="13">
        <v>0</v>
      </c>
      <c r="CI120" s="13">
        <v>0</v>
      </c>
      <c r="CJ120" s="13"/>
      <c r="CK120" s="13"/>
      <c r="CL120" s="13"/>
      <c r="CM120" s="13"/>
    </row>
    <row r="121" spans="1:91" ht="32.1" customHeight="1" x14ac:dyDescent="0.2">
      <c r="A121" s="82" t="s">
        <v>146</v>
      </c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"/>
      <c r="P121" s="8"/>
      <c r="Q121" s="85"/>
      <c r="R121" s="85"/>
      <c r="S121" s="85"/>
      <c r="T121" s="85"/>
      <c r="U121" s="85"/>
      <c r="V121" s="85"/>
      <c r="W121" s="85"/>
      <c r="X121" s="12"/>
      <c r="Y121" s="12"/>
      <c r="Z121" s="12"/>
      <c r="AA121" s="12"/>
      <c r="AB121" s="12"/>
      <c r="AC121" s="12"/>
      <c r="AD121" s="12"/>
      <c r="AE121" s="12"/>
      <c r="BX121" s="2"/>
      <c r="BY121" s="2"/>
      <c r="BZ121" s="2"/>
      <c r="CG121" s="13"/>
      <c r="CH121" s="13"/>
      <c r="CI121" s="13"/>
      <c r="CJ121" s="13"/>
      <c r="CK121" s="13"/>
      <c r="CL121" s="13"/>
      <c r="CM121" s="13"/>
    </row>
    <row r="122" spans="1:91" ht="16.350000000000001" customHeight="1" x14ac:dyDescent="0.2">
      <c r="A122" s="1819" t="s">
        <v>147</v>
      </c>
      <c r="B122" s="1819" t="s">
        <v>148</v>
      </c>
      <c r="C122" s="8"/>
      <c r="D122" s="26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CG122" s="13"/>
      <c r="CH122" s="13"/>
      <c r="CI122" s="13"/>
      <c r="CJ122" s="13"/>
      <c r="CK122" s="13"/>
      <c r="CL122" s="13"/>
      <c r="CM122" s="13"/>
    </row>
    <row r="123" spans="1:91" ht="16.350000000000001" customHeight="1" x14ac:dyDescent="0.2">
      <c r="A123" s="1820"/>
      <c r="B123" s="1820"/>
      <c r="C123" s="8"/>
      <c r="D123" s="26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CG123" s="13"/>
      <c r="CH123" s="13"/>
      <c r="CI123" s="13"/>
      <c r="CJ123" s="13"/>
      <c r="CK123" s="13"/>
      <c r="CL123" s="13"/>
      <c r="CM123" s="13"/>
    </row>
    <row r="124" spans="1:91" ht="16.350000000000001" customHeight="1" x14ac:dyDescent="0.2">
      <c r="A124" s="269" t="s">
        <v>149</v>
      </c>
      <c r="B124" s="25">
        <f>SUM(ENERO:DICIEMBRE!B124)</f>
        <v>14</v>
      </c>
      <c r="C124" s="136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CG124" s="13"/>
      <c r="CH124" s="13"/>
      <c r="CI124" s="13"/>
      <c r="CJ124" s="13"/>
      <c r="CK124" s="13"/>
      <c r="CL124" s="13"/>
      <c r="CM124" s="13"/>
    </row>
    <row r="125" spans="1:91" ht="16.350000000000001" customHeight="1" x14ac:dyDescent="0.2">
      <c r="A125" s="270" t="s">
        <v>150</v>
      </c>
      <c r="B125" s="25">
        <f>SUM(ENERO:DICIEMBRE!B125)</f>
        <v>0</v>
      </c>
      <c r="C125" s="136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CG125" s="13"/>
      <c r="CH125" s="13"/>
      <c r="CI125" s="13"/>
      <c r="CJ125" s="13"/>
      <c r="CK125" s="13"/>
      <c r="CL125" s="13"/>
      <c r="CM125" s="13"/>
    </row>
    <row r="126" spans="1:91" ht="16.350000000000001" customHeight="1" x14ac:dyDescent="0.2">
      <c r="A126" s="270" t="s">
        <v>151</v>
      </c>
      <c r="B126" s="25">
        <f>SUM(ENERO:DICIEMBRE!B126)</f>
        <v>78</v>
      </c>
      <c r="C126" s="136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CG126" s="13"/>
      <c r="CH126" s="13"/>
      <c r="CI126" s="13"/>
      <c r="CJ126" s="13"/>
      <c r="CK126" s="13"/>
      <c r="CL126" s="13"/>
      <c r="CM126" s="13"/>
    </row>
    <row r="127" spans="1:91" ht="16.350000000000001" customHeight="1" x14ac:dyDescent="0.2">
      <c r="A127" s="270" t="s">
        <v>152</v>
      </c>
      <c r="B127" s="25">
        <f>SUM(ENERO:DICIEMBRE!B127)</f>
        <v>26</v>
      </c>
      <c r="C127" s="136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CG127" s="13"/>
      <c r="CH127" s="13"/>
      <c r="CI127" s="13"/>
      <c r="CJ127" s="13"/>
      <c r="CK127" s="13"/>
      <c r="CL127" s="13"/>
      <c r="CM127" s="13"/>
    </row>
    <row r="128" spans="1:91" ht="16.350000000000001" customHeight="1" x14ac:dyDescent="0.2">
      <c r="A128" s="270" t="s">
        <v>153</v>
      </c>
      <c r="B128" s="25">
        <f>SUM(ENERO:DICIEMBRE!B128)</f>
        <v>1</v>
      </c>
      <c r="C128" s="136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CG128" s="13"/>
      <c r="CH128" s="13"/>
      <c r="CI128" s="13"/>
      <c r="CJ128" s="13"/>
      <c r="CK128" s="13"/>
      <c r="CL128" s="13"/>
      <c r="CM128" s="13"/>
    </row>
    <row r="129" spans="1:91" ht="16.350000000000001" customHeight="1" x14ac:dyDescent="0.2">
      <c r="A129" s="271" t="s">
        <v>154</v>
      </c>
      <c r="B129" s="25">
        <f>SUM(ENERO:DICIEMBRE!B129)</f>
        <v>36</v>
      </c>
      <c r="C129" s="136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CG129" s="13"/>
      <c r="CH129" s="13"/>
      <c r="CI129" s="13"/>
      <c r="CJ129" s="13"/>
      <c r="CK129" s="13"/>
      <c r="CL129" s="13"/>
      <c r="CM129" s="13"/>
    </row>
    <row r="130" spans="1:91" ht="16.350000000000001" customHeight="1" x14ac:dyDescent="0.2">
      <c r="A130" s="271" t="s">
        <v>155</v>
      </c>
      <c r="B130" s="25">
        <f>SUM(ENERO:DICIEMBRE!B130)</f>
        <v>80</v>
      </c>
      <c r="C130" s="136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CG130" s="13"/>
      <c r="CH130" s="13"/>
      <c r="CI130" s="13"/>
      <c r="CJ130" s="13"/>
      <c r="CK130" s="13"/>
      <c r="CL130" s="13"/>
      <c r="CM130" s="13"/>
    </row>
    <row r="131" spans="1:91" ht="16.350000000000001" customHeight="1" x14ac:dyDescent="0.2">
      <c r="A131" s="271" t="s">
        <v>156</v>
      </c>
      <c r="B131" s="25">
        <f>SUM(ENERO:DICIEMBRE!B131)</f>
        <v>8</v>
      </c>
      <c r="C131" s="136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CG131" s="13"/>
      <c r="CH131" s="13"/>
      <c r="CI131" s="13"/>
      <c r="CJ131" s="13"/>
      <c r="CK131" s="13"/>
      <c r="CL131" s="13"/>
      <c r="CM131" s="13"/>
    </row>
    <row r="132" spans="1:91" ht="16.350000000000001" customHeight="1" x14ac:dyDescent="0.2">
      <c r="A132" s="271" t="s">
        <v>157</v>
      </c>
      <c r="B132" s="25">
        <f>SUM(ENERO:DICIEMBRE!B132)</f>
        <v>8</v>
      </c>
      <c r="C132" s="136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CG132" s="13"/>
      <c r="CH132" s="13"/>
      <c r="CI132" s="13"/>
      <c r="CJ132" s="13"/>
      <c r="CK132" s="13"/>
      <c r="CL132" s="13"/>
      <c r="CM132" s="13"/>
    </row>
    <row r="133" spans="1:91" ht="16.350000000000001" customHeight="1" x14ac:dyDescent="0.2">
      <c r="A133" s="272" t="s">
        <v>158</v>
      </c>
      <c r="B133" s="25">
        <f>SUM(ENERO:DICIEMBRE!B133)</f>
        <v>101</v>
      </c>
      <c r="C133" s="136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CG133" s="13"/>
      <c r="CH133" s="13"/>
      <c r="CI133" s="13"/>
      <c r="CJ133" s="13"/>
      <c r="CK133" s="13"/>
      <c r="CL133" s="13"/>
      <c r="CM133" s="13"/>
    </row>
    <row r="134" spans="1:91" ht="16.350000000000001" customHeight="1" x14ac:dyDescent="0.2">
      <c r="A134" s="274" t="s">
        <v>159</v>
      </c>
      <c r="B134" s="25">
        <f>SUM(ENERO:DICIEMBRE!B134)</f>
        <v>2144</v>
      </c>
      <c r="C134" s="136"/>
      <c r="D134" s="8"/>
      <c r="E134" s="8"/>
      <c r="F134" s="8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"/>
      <c r="CG134" s="13"/>
      <c r="CH134" s="13"/>
      <c r="CI134" s="13"/>
      <c r="CJ134" s="13"/>
      <c r="CK134" s="13"/>
      <c r="CL134" s="13"/>
      <c r="CM134" s="13"/>
    </row>
    <row r="135" spans="1:91" ht="16.350000000000001" customHeight="1" x14ac:dyDescent="0.2">
      <c r="A135" s="274" t="s">
        <v>160</v>
      </c>
      <c r="B135" s="25">
        <f>SUM(ENERO:DICIEMBRE!B135)</f>
        <v>487</v>
      </c>
      <c r="C135" s="136"/>
      <c r="D135" s="8"/>
      <c r="E135" s="8"/>
      <c r="F135" s="8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"/>
      <c r="CG135" s="13"/>
      <c r="CH135" s="13"/>
      <c r="CI135" s="13"/>
      <c r="CJ135" s="13"/>
      <c r="CK135" s="13"/>
      <c r="CL135" s="13"/>
      <c r="CM135" s="13"/>
    </row>
    <row r="136" spans="1:91" ht="16.350000000000001" customHeight="1" x14ac:dyDescent="0.2">
      <c r="A136" s="275" t="s">
        <v>54</v>
      </c>
      <c r="B136" s="143">
        <f>SUM(B124:B135)</f>
        <v>2983</v>
      </c>
      <c r="C136" s="8"/>
      <c r="D136" s="8"/>
      <c r="E136" s="8"/>
      <c r="F136" s="8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"/>
      <c r="CG136" s="13"/>
      <c r="CH136" s="13"/>
      <c r="CI136" s="13"/>
      <c r="CJ136" s="13"/>
      <c r="CK136" s="13"/>
      <c r="CL136" s="13"/>
      <c r="CM136" s="13"/>
    </row>
    <row r="137" spans="1:91" ht="32.1" customHeight="1" x14ac:dyDescent="0.2">
      <c r="A137" s="81" t="s">
        <v>161</v>
      </c>
      <c r="B137" s="1"/>
      <c r="C137" s="1"/>
      <c r="D137" s="8"/>
      <c r="E137" s="276"/>
      <c r="F137" s="8"/>
      <c r="G137" s="277"/>
      <c r="H137" s="85"/>
      <c r="I137" s="85"/>
      <c r="J137" s="85"/>
      <c r="K137" s="85"/>
      <c r="L137" s="85"/>
      <c r="M137" s="278"/>
      <c r="N137" s="278"/>
      <c r="O137" s="278"/>
      <c r="P137" s="85"/>
      <c r="Q137" s="85"/>
      <c r="R137" s="85"/>
      <c r="S137" s="85"/>
      <c r="T137" s="85"/>
      <c r="U137" s="85"/>
      <c r="V137" s="85"/>
      <c r="W137" s="8"/>
      <c r="BX137" s="2"/>
      <c r="BY137" s="2"/>
      <c r="BZ137" s="2"/>
      <c r="CG137" s="13"/>
      <c r="CH137" s="13"/>
      <c r="CI137" s="13"/>
      <c r="CJ137" s="13"/>
      <c r="CK137" s="13"/>
      <c r="CL137" s="13"/>
      <c r="CM137" s="13"/>
    </row>
    <row r="138" spans="1:91" ht="25.35" customHeight="1" x14ac:dyDescent="0.2">
      <c r="A138" s="1808" t="s">
        <v>162</v>
      </c>
      <c r="B138" s="1869"/>
      <c r="C138" s="1869"/>
      <c r="D138" s="1809"/>
      <c r="E138" s="133" t="s">
        <v>163</v>
      </c>
      <c r="F138" s="133" t="s">
        <v>164</v>
      </c>
      <c r="G138" s="279"/>
      <c r="H138" s="280"/>
      <c r="I138" s="280"/>
      <c r="J138" s="280"/>
      <c r="K138" s="280"/>
      <c r="L138" s="85"/>
      <c r="M138" s="85"/>
      <c r="N138" s="85"/>
      <c r="O138" s="85"/>
      <c r="P138" s="85"/>
      <c r="Q138" s="85"/>
      <c r="R138" s="85"/>
      <c r="S138" s="85"/>
      <c r="T138" s="101"/>
      <c r="U138" s="101"/>
      <c r="V138" s="101"/>
      <c r="W138" s="7"/>
      <c r="CG138" s="13"/>
      <c r="CH138" s="13"/>
      <c r="CI138" s="13"/>
      <c r="CJ138" s="13"/>
      <c r="CK138" s="13"/>
      <c r="CL138" s="13"/>
      <c r="CM138" s="13"/>
    </row>
    <row r="139" spans="1:91" ht="16.350000000000001" customHeight="1" x14ac:dyDescent="0.2">
      <c r="A139" s="133" t="s">
        <v>165</v>
      </c>
      <c r="B139" s="1872" t="s">
        <v>166</v>
      </c>
      <c r="C139" s="1873"/>
      <c r="D139" s="1874"/>
      <c r="E139" s="281"/>
      <c r="F139" s="281"/>
      <c r="G139" s="106" t="str">
        <f>CA139</f>
        <v/>
      </c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85"/>
      <c r="T139" s="101"/>
      <c r="U139" s="101"/>
      <c r="V139" s="101"/>
      <c r="W139" s="7"/>
      <c r="CA139" s="107" t="str">
        <f>IF(E139&lt;F139,"* El número de llamadas válidas NO DEBE ser mayor al total de llamadas.","")</f>
        <v/>
      </c>
      <c r="CG139" s="108">
        <f>IF(E139&lt;F139,1,0)</f>
        <v>0</v>
      </c>
      <c r="CH139" s="13"/>
      <c r="CI139" s="13"/>
      <c r="CJ139" s="13"/>
      <c r="CK139" s="13"/>
      <c r="CL139" s="13"/>
      <c r="CM139" s="13"/>
    </row>
    <row r="140" spans="1:91" ht="32.1" customHeight="1" x14ac:dyDescent="0.2">
      <c r="A140" s="82" t="s">
        <v>167</v>
      </c>
      <c r="B140" s="82"/>
      <c r="C140" s="82"/>
      <c r="D140" s="82"/>
      <c r="E140" s="82"/>
      <c r="F140" s="82"/>
      <c r="G140" s="57"/>
      <c r="H140" s="57"/>
      <c r="I140" s="57"/>
      <c r="J140" s="57"/>
      <c r="K140" s="57"/>
      <c r="L140" s="282"/>
      <c r="M140" s="85"/>
      <c r="N140" s="85"/>
      <c r="O140" s="85"/>
      <c r="P140" s="85"/>
      <c r="Q140" s="85"/>
      <c r="R140" s="12"/>
      <c r="S140" s="12"/>
      <c r="T140" s="12"/>
      <c r="U140" s="12"/>
      <c r="V140" s="12"/>
      <c r="BX140" s="2"/>
      <c r="BY140" s="2"/>
      <c r="BZ140" s="2"/>
      <c r="CG140" s="13"/>
      <c r="CH140" s="13"/>
      <c r="CI140" s="13"/>
      <c r="CJ140" s="13"/>
      <c r="CK140" s="13"/>
      <c r="CL140" s="13"/>
      <c r="CM140" s="13"/>
    </row>
    <row r="141" spans="1:91" ht="27" customHeight="1" x14ac:dyDescent="0.2">
      <c r="A141" s="1822" t="s">
        <v>162</v>
      </c>
      <c r="B141" s="1823"/>
      <c r="C141" s="1793"/>
      <c r="D141" s="1828" t="s">
        <v>168</v>
      </c>
      <c r="E141" s="1829"/>
      <c r="F141" s="1816"/>
      <c r="G141" s="1819" t="s">
        <v>7</v>
      </c>
      <c r="H141" s="1869" t="s">
        <v>169</v>
      </c>
      <c r="I141" s="1869"/>
      <c r="J141" s="1809"/>
      <c r="K141" s="1808" t="s">
        <v>170</v>
      </c>
      <c r="L141" s="1869"/>
      <c r="M141" s="1809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CG141" s="13"/>
      <c r="CH141" s="13"/>
      <c r="CI141" s="13"/>
      <c r="CJ141" s="13"/>
      <c r="CK141" s="13"/>
      <c r="CL141" s="13"/>
      <c r="CM141" s="13"/>
    </row>
    <row r="142" spans="1:91" ht="27" customHeight="1" x14ac:dyDescent="0.2">
      <c r="A142" s="1824"/>
      <c r="B142" s="1825"/>
      <c r="C142" s="1795"/>
      <c r="D142" s="283" t="s">
        <v>54</v>
      </c>
      <c r="E142" s="17" t="s">
        <v>171</v>
      </c>
      <c r="F142" s="18" t="s">
        <v>172</v>
      </c>
      <c r="G142" s="1820"/>
      <c r="H142" s="17" t="s">
        <v>173</v>
      </c>
      <c r="I142" s="19" t="s">
        <v>174</v>
      </c>
      <c r="J142" s="18" t="s">
        <v>175</v>
      </c>
      <c r="K142" s="17" t="s">
        <v>173</v>
      </c>
      <c r="L142" s="19" t="s">
        <v>174</v>
      </c>
      <c r="M142" s="18" t="s">
        <v>175</v>
      </c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CG142" s="13"/>
      <c r="CH142" s="13"/>
      <c r="CI142" s="13"/>
      <c r="CJ142" s="13"/>
      <c r="CK142" s="13"/>
      <c r="CL142" s="13"/>
      <c r="CM142" s="13"/>
    </row>
    <row r="143" spans="1:91" ht="16.350000000000001" customHeight="1" x14ac:dyDescent="0.2">
      <c r="A143" s="1819" t="s">
        <v>176</v>
      </c>
      <c r="B143" s="1870" t="s">
        <v>177</v>
      </c>
      <c r="C143" s="1871"/>
      <c r="D143" s="263">
        <f>SUM(E143+F143)</f>
        <v>0</v>
      </c>
      <c r="E143" s="25"/>
      <c r="F143" s="91"/>
      <c r="G143" s="27"/>
      <c r="H143" s="25"/>
      <c r="I143" s="284"/>
      <c r="J143" s="91"/>
      <c r="K143" s="25"/>
      <c r="L143" s="284"/>
      <c r="M143" s="91"/>
      <c r="N143" s="71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12"/>
      <c r="AA143" s="12"/>
      <c r="CG143" s="13"/>
      <c r="CH143" s="13"/>
      <c r="CI143" s="13">
        <v>0</v>
      </c>
      <c r="CJ143" s="13"/>
      <c r="CK143" s="13"/>
      <c r="CL143" s="13"/>
      <c r="CM143" s="13"/>
    </row>
    <row r="144" spans="1:91" ht="16.350000000000001" customHeight="1" x14ac:dyDescent="0.2">
      <c r="A144" s="1820"/>
      <c r="B144" s="285" t="s">
        <v>178</v>
      </c>
      <c r="C144" s="286"/>
      <c r="D144" s="287">
        <f>SUM(E144+F144)</f>
        <v>0</v>
      </c>
      <c r="E144" s="288"/>
      <c r="F144" s="289"/>
      <c r="G144" s="290"/>
      <c r="H144" s="288"/>
      <c r="I144" s="291"/>
      <c r="J144" s="289"/>
      <c r="K144" s="288"/>
      <c r="L144" s="291"/>
      <c r="M144" s="289"/>
      <c r="N144" s="71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12"/>
      <c r="AA144" s="12"/>
      <c r="CG144" s="13"/>
      <c r="CH144" s="13"/>
      <c r="CI144" s="13">
        <v>0</v>
      </c>
      <c r="CJ144" s="13"/>
      <c r="CK144" s="13"/>
      <c r="CL144" s="13"/>
      <c r="CM144" s="13"/>
    </row>
    <row r="145" spans="1:104" ht="32.1" customHeight="1" x14ac:dyDescent="0.2">
      <c r="A145" s="81" t="s">
        <v>179</v>
      </c>
      <c r="B145" s="8"/>
      <c r="C145" s="292"/>
      <c r="D145" s="292"/>
      <c r="E145" s="293"/>
      <c r="F145" s="8"/>
      <c r="G145" s="8"/>
      <c r="H145" s="8"/>
      <c r="I145" s="8"/>
      <c r="J145" s="8"/>
      <c r="K145" s="8"/>
      <c r="L145" s="8"/>
      <c r="M145" s="8"/>
      <c r="N145" s="85"/>
      <c r="O145" s="85"/>
      <c r="P145" s="85"/>
      <c r="Q145" s="85"/>
      <c r="R145" s="85"/>
      <c r="S145" s="85"/>
      <c r="T145" s="85"/>
      <c r="U145" s="85"/>
      <c r="V145" s="85"/>
      <c r="W145" s="12"/>
      <c r="X145" s="12"/>
      <c r="Y145" s="12"/>
      <c r="Z145" s="12"/>
      <c r="AA145" s="12"/>
      <c r="BX145" s="2"/>
      <c r="BY145" s="2"/>
      <c r="BZ145" s="2"/>
      <c r="CG145" s="13"/>
      <c r="CH145" s="13"/>
      <c r="CI145" s="13"/>
      <c r="CJ145" s="13"/>
      <c r="CK145" s="13"/>
      <c r="CL145" s="13"/>
      <c r="CM145" s="13"/>
    </row>
    <row r="146" spans="1:104" ht="58.35" customHeight="1" x14ac:dyDescent="0.2">
      <c r="A146" s="1828" t="s">
        <v>180</v>
      </c>
      <c r="B146" s="1816"/>
      <c r="C146" s="133" t="s">
        <v>5</v>
      </c>
      <c r="D146" s="133" t="s">
        <v>181</v>
      </c>
      <c r="E146" s="61" t="s">
        <v>182</v>
      </c>
      <c r="F146" s="60" t="s">
        <v>68</v>
      </c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101"/>
      <c r="T146" s="101"/>
      <c r="U146" s="101"/>
      <c r="V146" s="101"/>
      <c r="W146" s="12"/>
      <c r="X146" s="12"/>
      <c r="Y146" s="12"/>
      <c r="Z146" s="12"/>
      <c r="AA146" s="12"/>
      <c r="CG146" s="13"/>
      <c r="CH146" s="13"/>
      <c r="CI146" s="13"/>
      <c r="CJ146" s="13"/>
      <c r="CK146" s="13"/>
      <c r="CL146" s="13"/>
      <c r="CM146" s="13"/>
    </row>
    <row r="147" spans="1:104" ht="16.350000000000001" customHeight="1" x14ac:dyDescent="0.2">
      <c r="A147" s="1819" t="s">
        <v>183</v>
      </c>
      <c r="B147" s="62" t="s">
        <v>184</v>
      </c>
      <c r="C147" s="142"/>
      <c r="D147" s="294"/>
      <c r="E147" s="295"/>
      <c r="F147" s="296"/>
      <c r="G147" s="71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101"/>
      <c r="T147" s="101"/>
      <c r="U147" s="101"/>
      <c r="V147" s="101"/>
      <c r="W147" s="12"/>
      <c r="X147" s="12"/>
      <c r="CG147" s="13">
        <v>0</v>
      </c>
      <c r="CH147" s="13"/>
      <c r="CI147" s="13"/>
      <c r="CJ147" s="13"/>
      <c r="CK147" s="13"/>
      <c r="CL147" s="13"/>
      <c r="CM147" s="13"/>
    </row>
    <row r="148" spans="1:104" ht="16.350000000000001" customHeight="1" x14ac:dyDescent="0.2">
      <c r="A148" s="1820"/>
      <c r="B148" s="93" t="s">
        <v>185</v>
      </c>
      <c r="C148" s="52"/>
      <c r="D148" s="50"/>
      <c r="E148" s="297"/>
      <c r="F148" s="298"/>
      <c r="G148" s="71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101"/>
      <c r="T148" s="101"/>
      <c r="U148" s="101"/>
      <c r="V148" s="101"/>
      <c r="W148" s="12"/>
      <c r="X148" s="12"/>
      <c r="CG148" s="13">
        <v>0</v>
      </c>
      <c r="CH148" s="13"/>
      <c r="CI148" s="13"/>
      <c r="CJ148" s="13"/>
      <c r="CK148" s="13"/>
      <c r="CL148" s="13"/>
      <c r="CM148" s="13"/>
    </row>
    <row r="149" spans="1:104" ht="16.350000000000001" customHeight="1" x14ac:dyDescent="0.2">
      <c r="A149" s="299" t="s">
        <v>186</v>
      </c>
      <c r="B149" s="72" t="s">
        <v>184</v>
      </c>
      <c r="C149" s="281"/>
      <c r="D149" s="300"/>
      <c r="E149" s="301"/>
      <c r="F149" s="302"/>
      <c r="G149" s="71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101"/>
      <c r="T149" s="101"/>
      <c r="U149" s="101"/>
      <c r="V149" s="101"/>
      <c r="W149" s="12"/>
      <c r="X149" s="12"/>
      <c r="CG149" s="13">
        <v>0</v>
      </c>
      <c r="CH149" s="13"/>
      <c r="CI149" s="13"/>
      <c r="CJ149" s="13"/>
      <c r="CK149" s="13"/>
      <c r="CL149" s="13"/>
      <c r="CM149" s="13"/>
    </row>
    <row r="150" spans="1:104" ht="16.350000000000001" customHeight="1" x14ac:dyDescent="0.2">
      <c r="A150" s="1819" t="s">
        <v>187</v>
      </c>
      <c r="B150" s="62" t="s">
        <v>188</v>
      </c>
      <c r="C150" s="142"/>
      <c r="D150" s="303"/>
      <c r="E150" s="304"/>
      <c r="F150" s="305"/>
      <c r="G150" s="71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101"/>
      <c r="T150" s="101"/>
      <c r="U150" s="101"/>
      <c r="V150" s="101"/>
      <c r="W150" s="12"/>
      <c r="X150" s="12"/>
      <c r="CG150" s="13">
        <v>0</v>
      </c>
      <c r="CH150" s="13"/>
      <c r="CI150" s="13"/>
      <c r="CJ150" s="13"/>
      <c r="CK150" s="13"/>
      <c r="CL150" s="13"/>
      <c r="CM150" s="13"/>
    </row>
    <row r="151" spans="1:104" ht="16.350000000000001" customHeight="1" x14ac:dyDescent="0.2">
      <c r="A151" s="1845"/>
      <c r="B151" s="30" t="s">
        <v>189</v>
      </c>
      <c r="C151" s="36"/>
      <c r="D151" s="34"/>
      <c r="E151" s="306"/>
      <c r="F151" s="74"/>
      <c r="G151" s="71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101"/>
      <c r="T151" s="101"/>
      <c r="U151" s="101"/>
      <c r="V151" s="101"/>
      <c r="W151" s="12"/>
      <c r="X151" s="12"/>
      <c r="CG151" s="13">
        <v>0</v>
      </c>
      <c r="CH151" s="13"/>
      <c r="CI151" s="13"/>
      <c r="CJ151" s="13"/>
      <c r="CK151" s="13"/>
      <c r="CL151" s="13"/>
      <c r="CM151" s="13"/>
    </row>
    <row r="152" spans="1:104" ht="16.350000000000001" customHeight="1" x14ac:dyDescent="0.2">
      <c r="A152" s="1820"/>
      <c r="B152" s="93" t="s">
        <v>190</v>
      </c>
      <c r="C152" s="52"/>
      <c r="D152" s="50"/>
      <c r="E152" s="307"/>
      <c r="F152" s="79"/>
      <c r="G152" s="71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101"/>
      <c r="T152" s="101"/>
      <c r="U152" s="101"/>
      <c r="V152" s="101"/>
      <c r="W152" s="12"/>
      <c r="X152" s="12"/>
      <c r="CG152" s="13">
        <v>0</v>
      </c>
      <c r="CH152" s="13"/>
      <c r="CI152" s="13"/>
      <c r="CJ152" s="13"/>
      <c r="CK152" s="13"/>
      <c r="CL152" s="13"/>
      <c r="CM152" s="13"/>
    </row>
    <row r="153" spans="1:104" s="82" customFormat="1" ht="32.1" customHeight="1" x14ac:dyDescent="0.2">
      <c r="A153" s="308" t="s">
        <v>191</v>
      </c>
      <c r="CA153" s="309"/>
      <c r="CB153" s="309"/>
      <c r="CC153" s="309"/>
      <c r="CD153" s="309"/>
      <c r="CE153" s="309"/>
      <c r="CF153" s="309"/>
      <c r="CG153" s="310"/>
      <c r="CH153" s="310"/>
      <c r="CI153" s="310"/>
      <c r="CJ153" s="310"/>
      <c r="CK153" s="310"/>
      <c r="CL153" s="310"/>
      <c r="CM153" s="310"/>
      <c r="CN153" s="309"/>
      <c r="CO153" s="309"/>
      <c r="CP153" s="309"/>
      <c r="CQ153" s="309"/>
      <c r="CR153" s="309"/>
      <c r="CS153" s="309"/>
      <c r="CT153" s="309"/>
      <c r="CU153" s="309"/>
      <c r="CV153" s="309"/>
      <c r="CW153" s="309"/>
      <c r="CX153" s="309"/>
      <c r="CY153" s="309"/>
      <c r="CZ153" s="309"/>
    </row>
    <row r="154" spans="1:104" s="82" customFormat="1" ht="16.350000000000001" customHeight="1" x14ac:dyDescent="0.2">
      <c r="A154" s="1822" t="s">
        <v>162</v>
      </c>
      <c r="B154" s="1823"/>
      <c r="C154" s="1793"/>
      <c r="D154" s="1828" t="s">
        <v>192</v>
      </c>
      <c r="E154" s="1829"/>
      <c r="F154" s="1859"/>
      <c r="G154" s="1860" t="s">
        <v>181</v>
      </c>
      <c r="H154" s="1864" t="s">
        <v>193</v>
      </c>
      <c r="I154" s="1798" t="s">
        <v>68</v>
      </c>
      <c r="BX154" s="311"/>
      <c r="BY154" s="311"/>
      <c r="BZ154" s="311"/>
      <c r="CA154" s="309"/>
      <c r="CB154" s="309"/>
      <c r="CC154" s="309"/>
      <c r="CD154" s="309"/>
      <c r="CE154" s="309"/>
      <c r="CF154" s="309"/>
      <c r="CG154" s="310"/>
      <c r="CH154" s="310"/>
      <c r="CI154" s="310"/>
      <c r="CJ154" s="310"/>
      <c r="CK154" s="310"/>
      <c r="CL154" s="310"/>
      <c r="CM154" s="310"/>
      <c r="CN154" s="309"/>
      <c r="CO154" s="309"/>
      <c r="CP154" s="309"/>
      <c r="CQ154" s="309"/>
      <c r="CR154" s="309"/>
      <c r="CS154" s="309"/>
      <c r="CT154" s="309"/>
      <c r="CU154" s="309"/>
      <c r="CV154" s="309"/>
      <c r="CW154" s="309"/>
      <c r="CX154" s="309"/>
      <c r="CY154" s="309"/>
      <c r="CZ154" s="309"/>
    </row>
    <row r="155" spans="1:104" s="82" customFormat="1" ht="16.350000000000001" customHeight="1" x14ac:dyDescent="0.2">
      <c r="A155" s="1824"/>
      <c r="B155" s="1825"/>
      <c r="C155" s="1795"/>
      <c r="D155" s="283" t="s">
        <v>194</v>
      </c>
      <c r="E155" s="61" t="s">
        <v>183</v>
      </c>
      <c r="F155" s="312" t="s">
        <v>187</v>
      </c>
      <c r="G155" s="1861"/>
      <c r="H155" s="1865"/>
      <c r="I155" s="1801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BX155" s="311"/>
      <c r="BY155" s="311"/>
      <c r="BZ155" s="311"/>
      <c r="CA155" s="309"/>
      <c r="CB155" s="309"/>
      <c r="CC155" s="309"/>
      <c r="CD155" s="309"/>
      <c r="CE155" s="309"/>
      <c r="CF155" s="309"/>
      <c r="CG155" s="310"/>
      <c r="CH155" s="310"/>
      <c r="CI155" s="310"/>
      <c r="CJ155" s="310"/>
      <c r="CK155" s="310"/>
      <c r="CL155" s="310"/>
      <c r="CM155" s="310"/>
      <c r="CN155" s="309"/>
      <c r="CO155" s="309"/>
      <c r="CP155" s="309"/>
      <c r="CQ155" s="309"/>
      <c r="CR155" s="309"/>
      <c r="CS155" s="309"/>
      <c r="CT155" s="309"/>
      <c r="CU155" s="309"/>
      <c r="CV155" s="309"/>
      <c r="CW155" s="309"/>
      <c r="CX155" s="309"/>
      <c r="CY155" s="309"/>
      <c r="CZ155" s="309"/>
    </row>
    <row r="156" spans="1:104" ht="16.350000000000001" customHeight="1" x14ac:dyDescent="0.2">
      <c r="A156" s="1866" t="s">
        <v>195</v>
      </c>
      <c r="B156" s="1846" t="s">
        <v>190</v>
      </c>
      <c r="C156" s="1847"/>
      <c r="D156" s="263">
        <f t="shared" ref="D156:D161" si="16">SUM(E156:F156)</f>
        <v>0</v>
      </c>
      <c r="E156" s="25">
        <f>SUM(ENERO:DICIEMBRE!E156)</f>
        <v>0</v>
      </c>
      <c r="F156" s="25">
        <f>SUM(ENERO:DICIEMBRE!F156)</f>
        <v>0</v>
      </c>
      <c r="G156" s="25">
        <f>SUM(ENERO:DICIEMBRE!G156)</f>
        <v>0</v>
      </c>
      <c r="H156" s="25">
        <f>SUM(ENERO:DICIEMBRE!H156)</f>
        <v>0</v>
      </c>
      <c r="I156" s="25">
        <f>SUM(ENERO:DICIEMBRE!I156)</f>
        <v>0</v>
      </c>
      <c r="J156" s="71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12"/>
      <c r="W156" s="12"/>
      <c r="X156" s="12"/>
      <c r="Y156" s="12"/>
      <c r="Z156" s="12"/>
      <c r="AA156" s="12"/>
      <c r="CG156" s="13">
        <v>0</v>
      </c>
      <c r="CH156" s="13"/>
      <c r="CI156" s="13"/>
      <c r="CJ156" s="13"/>
      <c r="CK156" s="13"/>
      <c r="CL156" s="13"/>
      <c r="CM156" s="13"/>
    </row>
    <row r="157" spans="1:104" ht="16.350000000000001" customHeight="1" x14ac:dyDescent="0.2">
      <c r="A157" s="1867"/>
      <c r="B157" s="1848" t="s">
        <v>188</v>
      </c>
      <c r="C157" s="1849"/>
      <c r="D157" s="313">
        <f t="shared" si="16"/>
        <v>2015</v>
      </c>
      <c r="E157" s="25">
        <f>SUM(ENERO:DICIEMBRE!E157)</f>
        <v>2015</v>
      </c>
      <c r="F157" s="25">
        <f>SUM(ENERO:DICIEMBRE!F157)</f>
        <v>0</v>
      </c>
      <c r="G157" s="25">
        <f>SUM(ENERO:DICIEMBRE!G157)</f>
        <v>2015</v>
      </c>
      <c r="H157" s="25">
        <f>SUM(ENERO:DICIEMBRE!H157)</f>
        <v>0</v>
      </c>
      <c r="I157" s="25">
        <f>SUM(ENERO:DICIEMBRE!I157)</f>
        <v>0</v>
      </c>
      <c r="J157" s="71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12"/>
      <c r="W157" s="12"/>
      <c r="X157" s="12"/>
      <c r="Y157" s="12"/>
      <c r="Z157" s="12"/>
      <c r="AA157" s="12"/>
      <c r="CG157" s="13">
        <v>0</v>
      </c>
      <c r="CH157" s="13"/>
      <c r="CI157" s="13"/>
      <c r="CJ157" s="13"/>
      <c r="CK157" s="13"/>
      <c r="CL157" s="13"/>
      <c r="CM157" s="13"/>
    </row>
    <row r="158" spans="1:104" ht="16.350000000000001" customHeight="1" x14ac:dyDescent="0.2">
      <c r="A158" s="1868"/>
      <c r="B158" s="1850" t="s">
        <v>189</v>
      </c>
      <c r="C158" s="1851"/>
      <c r="D158" s="265">
        <f t="shared" si="16"/>
        <v>0</v>
      </c>
      <c r="E158" s="25">
        <f>SUM(ENERO:DICIEMBRE!E158)</f>
        <v>0</v>
      </c>
      <c r="F158" s="25">
        <f>SUM(ENERO:DICIEMBRE!F158)</f>
        <v>0</v>
      </c>
      <c r="G158" s="25">
        <f>SUM(ENERO:DICIEMBRE!G158)</f>
        <v>0</v>
      </c>
      <c r="H158" s="25">
        <f>SUM(ENERO:DICIEMBRE!H158)</f>
        <v>0</v>
      </c>
      <c r="I158" s="25">
        <f>SUM(ENERO:DICIEMBRE!I158)</f>
        <v>0</v>
      </c>
      <c r="J158" s="71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12"/>
      <c r="W158" s="12"/>
      <c r="X158" s="12"/>
      <c r="Y158" s="12"/>
      <c r="Z158" s="12"/>
      <c r="AA158" s="12"/>
      <c r="CG158" s="13">
        <v>0</v>
      </c>
      <c r="CH158" s="13"/>
      <c r="CI158" s="13"/>
      <c r="CJ158" s="13"/>
      <c r="CK158" s="13"/>
      <c r="CL158" s="13"/>
      <c r="CM158" s="13"/>
    </row>
    <row r="159" spans="1:104" ht="16.350000000000001" customHeight="1" x14ac:dyDescent="0.2">
      <c r="A159" s="1819" t="s">
        <v>196</v>
      </c>
      <c r="B159" s="1846" t="s">
        <v>190</v>
      </c>
      <c r="C159" s="1847"/>
      <c r="D159" s="263">
        <f t="shared" si="16"/>
        <v>0</v>
      </c>
      <c r="E159" s="25">
        <f>SUM(ENERO:DICIEMBRE!E159)</f>
        <v>0</v>
      </c>
      <c r="F159" s="25">
        <f>SUM(ENERO:DICIEMBRE!F159)</f>
        <v>0</v>
      </c>
      <c r="G159" s="25">
        <f>SUM(ENERO:DICIEMBRE!G159)</f>
        <v>0</v>
      </c>
      <c r="H159" s="25">
        <f>SUM(ENERO:DICIEMBRE!H159)</f>
        <v>0</v>
      </c>
      <c r="I159" s="25">
        <f>SUM(ENERO:DICIEMBRE!I159)</f>
        <v>0</v>
      </c>
      <c r="J159" s="71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12"/>
      <c r="W159" s="12"/>
      <c r="X159" s="12"/>
      <c r="Y159" s="12"/>
      <c r="Z159" s="12"/>
      <c r="AA159" s="12"/>
      <c r="CG159" s="13">
        <v>0</v>
      </c>
      <c r="CH159" s="13"/>
      <c r="CI159" s="13"/>
      <c r="CJ159" s="13"/>
      <c r="CK159" s="13"/>
      <c r="CL159" s="13"/>
      <c r="CM159" s="13"/>
    </row>
    <row r="160" spans="1:104" ht="16.350000000000001" customHeight="1" x14ac:dyDescent="0.2">
      <c r="A160" s="1845"/>
      <c r="B160" s="1848" t="s">
        <v>188</v>
      </c>
      <c r="C160" s="1849"/>
      <c r="D160" s="313">
        <f t="shared" si="16"/>
        <v>2223</v>
      </c>
      <c r="E160" s="25">
        <f>SUM(ENERO:DICIEMBRE!E160)</f>
        <v>2223</v>
      </c>
      <c r="F160" s="25">
        <f>SUM(ENERO:DICIEMBRE!F160)</f>
        <v>0</v>
      </c>
      <c r="G160" s="25">
        <f>SUM(ENERO:DICIEMBRE!G160)</f>
        <v>2223</v>
      </c>
      <c r="H160" s="25">
        <f>SUM(ENERO:DICIEMBRE!H160)</f>
        <v>0</v>
      </c>
      <c r="I160" s="25">
        <f>SUM(ENERO:DICIEMBRE!I160)</f>
        <v>0</v>
      </c>
      <c r="J160" s="71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12"/>
      <c r="W160" s="12"/>
      <c r="X160" s="12"/>
      <c r="Y160" s="12"/>
      <c r="Z160" s="12"/>
      <c r="AA160" s="12"/>
      <c r="CG160" s="13">
        <v>0</v>
      </c>
      <c r="CH160" s="13"/>
      <c r="CI160" s="13"/>
      <c r="CJ160" s="13"/>
      <c r="CK160" s="13"/>
      <c r="CL160" s="13"/>
      <c r="CM160" s="13"/>
    </row>
    <row r="161" spans="1:91" ht="16.350000000000001" customHeight="1" x14ac:dyDescent="0.2">
      <c r="A161" s="1820"/>
      <c r="B161" s="1850" t="s">
        <v>189</v>
      </c>
      <c r="C161" s="1851"/>
      <c r="D161" s="265">
        <f t="shared" si="16"/>
        <v>0</v>
      </c>
      <c r="E161" s="25">
        <f>SUM(ENERO:DICIEMBRE!E161)</f>
        <v>0</v>
      </c>
      <c r="F161" s="25">
        <f>SUM(ENERO:DICIEMBRE!F161)</f>
        <v>0</v>
      </c>
      <c r="G161" s="25">
        <f>SUM(ENERO:DICIEMBRE!G161)</f>
        <v>0</v>
      </c>
      <c r="H161" s="25">
        <f>SUM(ENERO:DICIEMBRE!H161)</f>
        <v>0</v>
      </c>
      <c r="I161" s="25">
        <f>SUM(ENERO:DICIEMBRE!I161)</f>
        <v>0</v>
      </c>
      <c r="J161" s="71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12"/>
      <c r="W161" s="12"/>
      <c r="X161" s="12"/>
      <c r="Y161" s="12"/>
      <c r="Z161" s="12"/>
      <c r="AA161" s="12"/>
      <c r="CG161" s="13">
        <v>0</v>
      </c>
      <c r="CH161" s="13"/>
      <c r="CI161" s="13"/>
      <c r="CJ161" s="13"/>
      <c r="CK161" s="13"/>
      <c r="CL161" s="13"/>
      <c r="CM161" s="13"/>
    </row>
    <row r="162" spans="1:91" ht="32.1" customHeight="1" x14ac:dyDescent="0.2">
      <c r="A162" s="10" t="s">
        <v>197</v>
      </c>
      <c r="B162" s="10"/>
      <c r="C162" s="10"/>
      <c r="D162" s="10"/>
      <c r="E162" s="8"/>
      <c r="G162" s="8"/>
      <c r="H162" s="8"/>
      <c r="I162" s="8"/>
      <c r="J162" s="85"/>
      <c r="K162" s="85"/>
      <c r="L162" s="85"/>
      <c r="M162" s="85"/>
      <c r="N162" s="85"/>
      <c r="O162" s="12"/>
      <c r="P162" s="85"/>
      <c r="Q162" s="85"/>
      <c r="R162" s="85"/>
      <c r="S162" s="85"/>
      <c r="T162" s="85"/>
      <c r="U162" s="85"/>
      <c r="V162" s="85"/>
      <c r="W162" s="85"/>
      <c r="X162" s="12"/>
      <c r="Y162" s="12"/>
      <c r="Z162" s="12"/>
      <c r="AA162" s="12"/>
      <c r="BX162" s="2"/>
      <c r="BY162" s="2"/>
      <c r="BZ162" s="2"/>
      <c r="CG162" s="13"/>
      <c r="CH162" s="13"/>
      <c r="CI162" s="13"/>
      <c r="CJ162" s="13"/>
      <c r="CK162" s="13"/>
      <c r="CL162" s="13"/>
      <c r="CM162" s="13"/>
    </row>
    <row r="163" spans="1:91" ht="16.350000000000001" customHeight="1" x14ac:dyDescent="0.2">
      <c r="A163" s="1852" t="s">
        <v>198</v>
      </c>
      <c r="B163" s="1852"/>
      <c r="C163" s="1853" t="s">
        <v>199</v>
      </c>
      <c r="D163" s="1854"/>
      <c r="E163" s="1855"/>
      <c r="F163" s="1834" t="s">
        <v>6</v>
      </c>
      <c r="G163" s="1862"/>
      <c r="H163" s="1862"/>
      <c r="I163" s="1862"/>
      <c r="J163" s="1862"/>
      <c r="K163" s="1862"/>
      <c r="L163" s="1862"/>
      <c r="M163" s="1862"/>
      <c r="N163" s="1862"/>
      <c r="O163" s="1862"/>
      <c r="P163" s="1862"/>
      <c r="Q163" s="1862"/>
      <c r="R163" s="1862"/>
      <c r="S163" s="1862"/>
      <c r="T163" s="1862"/>
      <c r="U163" s="1862"/>
      <c r="V163" s="1862"/>
      <c r="W163" s="1862"/>
      <c r="X163" s="1862"/>
      <c r="Y163" s="1862"/>
      <c r="Z163" s="1862"/>
      <c r="AA163" s="1862"/>
      <c r="AB163" s="1862"/>
      <c r="AC163" s="1862"/>
      <c r="AD163" s="1862"/>
      <c r="AE163" s="1862"/>
      <c r="AF163" s="1862"/>
      <c r="AG163" s="1862"/>
      <c r="AH163" s="1862"/>
      <c r="AI163" s="1862"/>
      <c r="AJ163" s="1862"/>
      <c r="AK163" s="1862"/>
      <c r="AL163" s="1862"/>
      <c r="AM163" s="1835"/>
      <c r="CG163" s="13"/>
      <c r="CH163" s="13"/>
      <c r="CI163" s="13"/>
      <c r="CJ163" s="13"/>
      <c r="CK163" s="13"/>
      <c r="CL163" s="13"/>
      <c r="CM163" s="13"/>
    </row>
    <row r="164" spans="1:91" ht="16.350000000000001" customHeight="1" x14ac:dyDescent="0.2">
      <c r="A164" s="1852"/>
      <c r="B164" s="1852"/>
      <c r="C164" s="1856"/>
      <c r="D164" s="1857"/>
      <c r="E164" s="1858"/>
      <c r="F164" s="1863" t="s">
        <v>11</v>
      </c>
      <c r="G164" s="1863"/>
      <c r="H164" s="1863" t="s">
        <v>12</v>
      </c>
      <c r="I164" s="1863"/>
      <c r="J164" s="1863" t="s">
        <v>13</v>
      </c>
      <c r="K164" s="1863"/>
      <c r="L164" s="1809" t="s">
        <v>14</v>
      </c>
      <c r="M164" s="1808"/>
      <c r="N164" s="1863" t="s">
        <v>15</v>
      </c>
      <c r="O164" s="1863"/>
      <c r="P164" s="1816" t="s">
        <v>16</v>
      </c>
      <c r="Q164" s="1828"/>
      <c r="R164" s="1844" t="s">
        <v>17</v>
      </c>
      <c r="S164" s="1844"/>
      <c r="T164" s="1816" t="s">
        <v>18</v>
      </c>
      <c r="U164" s="1828"/>
      <c r="V164" s="1844" t="s">
        <v>19</v>
      </c>
      <c r="W164" s="1844"/>
      <c r="X164" s="1816" t="s">
        <v>20</v>
      </c>
      <c r="Y164" s="1828"/>
      <c r="Z164" s="1828" t="s">
        <v>21</v>
      </c>
      <c r="AA164" s="1816"/>
      <c r="AB164" s="1844" t="s">
        <v>22</v>
      </c>
      <c r="AC164" s="1844"/>
      <c r="AD164" s="1844" t="s">
        <v>23</v>
      </c>
      <c r="AE164" s="1844"/>
      <c r="AF164" s="1844" t="s">
        <v>24</v>
      </c>
      <c r="AG164" s="1844"/>
      <c r="AH164" s="1844" t="s">
        <v>25</v>
      </c>
      <c r="AI164" s="1844"/>
      <c r="AJ164" s="1844" t="s">
        <v>26</v>
      </c>
      <c r="AK164" s="1844"/>
      <c r="AL164" s="1844" t="s">
        <v>27</v>
      </c>
      <c r="AM164" s="1844"/>
      <c r="CG164" s="13"/>
      <c r="CH164" s="13"/>
      <c r="CI164" s="13"/>
      <c r="CJ164" s="13"/>
      <c r="CK164" s="13"/>
      <c r="CL164" s="13"/>
      <c r="CM164" s="13"/>
    </row>
    <row r="165" spans="1:91" ht="16.350000000000001" customHeight="1" x14ac:dyDescent="0.2">
      <c r="A165" s="1852"/>
      <c r="B165" s="1852"/>
      <c r="C165" s="315" t="s">
        <v>32</v>
      </c>
      <c r="D165" s="316" t="s">
        <v>33</v>
      </c>
      <c r="E165" s="317" t="s">
        <v>34</v>
      </c>
      <c r="F165" s="61" t="s">
        <v>41</v>
      </c>
      <c r="G165" s="60" t="s">
        <v>34</v>
      </c>
      <c r="H165" s="61" t="s">
        <v>41</v>
      </c>
      <c r="I165" s="60" t="s">
        <v>34</v>
      </c>
      <c r="J165" s="61" t="s">
        <v>41</v>
      </c>
      <c r="K165" s="60" t="s">
        <v>34</v>
      </c>
      <c r="L165" s="61" t="s">
        <v>41</v>
      </c>
      <c r="M165" s="103" t="s">
        <v>34</v>
      </c>
      <c r="N165" s="61" t="s">
        <v>41</v>
      </c>
      <c r="O165" s="60" t="s">
        <v>34</v>
      </c>
      <c r="P165" s="61" t="s">
        <v>41</v>
      </c>
      <c r="Q165" s="103" t="s">
        <v>34</v>
      </c>
      <c r="R165" s="61" t="s">
        <v>41</v>
      </c>
      <c r="S165" s="60" t="s">
        <v>34</v>
      </c>
      <c r="T165" s="61" t="s">
        <v>41</v>
      </c>
      <c r="U165" s="103" t="s">
        <v>34</v>
      </c>
      <c r="V165" s="61" t="s">
        <v>41</v>
      </c>
      <c r="W165" s="60" t="s">
        <v>34</v>
      </c>
      <c r="X165" s="61" t="s">
        <v>41</v>
      </c>
      <c r="Y165" s="103" t="s">
        <v>34</v>
      </c>
      <c r="Z165" s="61" t="s">
        <v>41</v>
      </c>
      <c r="AA165" s="60" t="s">
        <v>34</v>
      </c>
      <c r="AB165" s="61" t="s">
        <v>41</v>
      </c>
      <c r="AC165" s="60" t="s">
        <v>34</v>
      </c>
      <c r="AD165" s="61" t="s">
        <v>41</v>
      </c>
      <c r="AE165" s="60" t="s">
        <v>34</v>
      </c>
      <c r="AF165" s="61" t="s">
        <v>41</v>
      </c>
      <c r="AG165" s="60" t="s">
        <v>34</v>
      </c>
      <c r="AH165" s="61" t="s">
        <v>41</v>
      </c>
      <c r="AI165" s="60" t="s">
        <v>34</v>
      </c>
      <c r="AJ165" s="61" t="s">
        <v>41</v>
      </c>
      <c r="AK165" s="60" t="s">
        <v>34</v>
      </c>
      <c r="AL165" s="61" t="s">
        <v>41</v>
      </c>
      <c r="AM165" s="60" t="s">
        <v>34</v>
      </c>
      <c r="CG165" s="13"/>
      <c r="CH165" s="13"/>
      <c r="CI165" s="13"/>
      <c r="CJ165" s="13"/>
      <c r="CK165" s="13"/>
      <c r="CL165" s="13"/>
      <c r="CM165" s="13"/>
    </row>
    <row r="166" spans="1:91" ht="16.350000000000001" customHeight="1" x14ac:dyDescent="0.2">
      <c r="A166" s="1836" t="s">
        <v>200</v>
      </c>
      <c r="B166" s="1837"/>
      <c r="C166" s="318">
        <f>SUM(D166+E166)</f>
        <v>0</v>
      </c>
      <c r="D166" s="319">
        <f>SUM(P166+R166+T166+V166+X166+Z166+AB166+AD166+AF166+AH166+AJ166+AL166)</f>
        <v>0</v>
      </c>
      <c r="E166" s="320">
        <f>SUM(Q166+S166+U166+W166+Y166+AA166+AC166+AE166+AG166+AI166+AK166+AM166)</f>
        <v>0</v>
      </c>
      <c r="F166" s="321"/>
      <c r="G166" s="322"/>
      <c r="H166" s="323"/>
      <c r="I166" s="324"/>
      <c r="J166" s="321"/>
      <c r="K166" s="322"/>
      <c r="L166" s="323"/>
      <c r="M166" s="324"/>
      <c r="N166" s="323"/>
      <c r="O166" s="324"/>
      <c r="P166" s="325"/>
      <c r="Q166" s="326"/>
      <c r="R166" s="327"/>
      <c r="S166" s="328"/>
      <c r="T166" s="325"/>
      <c r="U166" s="326"/>
      <c r="V166" s="327"/>
      <c r="W166" s="328"/>
      <c r="X166" s="325"/>
      <c r="Y166" s="326"/>
      <c r="Z166" s="327"/>
      <c r="AA166" s="328"/>
      <c r="AB166" s="327"/>
      <c r="AC166" s="328"/>
      <c r="AD166" s="327"/>
      <c r="AE166" s="328"/>
      <c r="AF166" s="327"/>
      <c r="AG166" s="328"/>
      <c r="AH166" s="327"/>
      <c r="AI166" s="328"/>
      <c r="AJ166" s="327"/>
      <c r="AK166" s="328"/>
      <c r="AL166" s="327"/>
      <c r="AM166" s="328"/>
      <c r="AN166" s="136"/>
      <c r="CG166" s="13"/>
      <c r="CH166" s="13"/>
      <c r="CI166" s="13"/>
      <c r="CJ166" s="13"/>
      <c r="CK166" s="13"/>
      <c r="CL166" s="13"/>
      <c r="CM166" s="13"/>
    </row>
    <row r="167" spans="1:91" ht="16.350000000000001" customHeight="1" x14ac:dyDescent="0.2">
      <c r="A167" s="1838" t="s">
        <v>201</v>
      </c>
      <c r="B167" s="1839"/>
      <c r="C167" s="329">
        <f>SUM(D167+E167)</f>
        <v>0</v>
      </c>
      <c r="D167" s="330">
        <f t="shared" ref="D167:E169" si="17">SUM(F167+H167+J167+L167+N167+P167+R167+T167+V167+X167+Z167+AB167+AD167+AF167+AH167+AJ167+AL167)</f>
        <v>0</v>
      </c>
      <c r="E167" s="331">
        <f t="shared" si="17"/>
        <v>0</v>
      </c>
      <c r="F167" s="332"/>
      <c r="G167" s="333"/>
      <c r="H167" s="332"/>
      <c r="I167" s="333"/>
      <c r="J167" s="332"/>
      <c r="K167" s="333"/>
      <c r="L167" s="334"/>
      <c r="M167" s="335"/>
      <c r="N167" s="332"/>
      <c r="O167" s="333"/>
      <c r="P167" s="334"/>
      <c r="Q167" s="335"/>
      <c r="R167" s="332"/>
      <c r="S167" s="333"/>
      <c r="T167" s="334"/>
      <c r="U167" s="335"/>
      <c r="V167" s="332"/>
      <c r="W167" s="333"/>
      <c r="X167" s="334"/>
      <c r="Y167" s="335"/>
      <c r="Z167" s="332"/>
      <c r="AA167" s="333"/>
      <c r="AB167" s="332"/>
      <c r="AC167" s="333"/>
      <c r="AD167" s="332"/>
      <c r="AE167" s="333"/>
      <c r="AF167" s="332"/>
      <c r="AG167" s="333"/>
      <c r="AH167" s="332"/>
      <c r="AI167" s="333"/>
      <c r="AJ167" s="332"/>
      <c r="AK167" s="333"/>
      <c r="AL167" s="332"/>
      <c r="AM167" s="333"/>
      <c r="AN167" s="136"/>
      <c r="CG167" s="13"/>
      <c r="CH167" s="13"/>
      <c r="CI167" s="13"/>
      <c r="CJ167" s="13"/>
      <c r="CK167" s="13"/>
      <c r="CL167" s="13"/>
      <c r="CM167" s="13"/>
    </row>
    <row r="168" spans="1:91" ht="16.350000000000001" customHeight="1" x14ac:dyDescent="0.2">
      <c r="A168" s="1840" t="s">
        <v>202</v>
      </c>
      <c r="B168" s="1841"/>
      <c r="C168" s="329">
        <f>SUM(D168+E168)</f>
        <v>0</v>
      </c>
      <c r="D168" s="330">
        <f t="shared" si="17"/>
        <v>0</v>
      </c>
      <c r="E168" s="331">
        <f t="shared" si="17"/>
        <v>0</v>
      </c>
      <c r="F168" s="332"/>
      <c r="G168" s="333"/>
      <c r="H168" s="332"/>
      <c r="I168" s="333"/>
      <c r="J168" s="332"/>
      <c r="K168" s="333"/>
      <c r="L168" s="334"/>
      <c r="M168" s="335"/>
      <c r="N168" s="332"/>
      <c r="O168" s="333"/>
      <c r="P168" s="334"/>
      <c r="Q168" s="335"/>
      <c r="R168" s="332"/>
      <c r="S168" s="333"/>
      <c r="T168" s="334"/>
      <c r="U168" s="335"/>
      <c r="V168" s="332"/>
      <c r="W168" s="333"/>
      <c r="X168" s="334"/>
      <c r="Y168" s="335"/>
      <c r="Z168" s="332"/>
      <c r="AA168" s="333"/>
      <c r="AB168" s="332"/>
      <c r="AC168" s="333"/>
      <c r="AD168" s="332"/>
      <c r="AE168" s="333"/>
      <c r="AF168" s="332"/>
      <c r="AG168" s="333"/>
      <c r="AH168" s="332"/>
      <c r="AI168" s="333"/>
      <c r="AJ168" s="332"/>
      <c r="AK168" s="333"/>
      <c r="AL168" s="332"/>
      <c r="AM168" s="333"/>
      <c r="AN168" s="136"/>
      <c r="CG168" s="13"/>
      <c r="CH168" s="13"/>
      <c r="CI168" s="13"/>
      <c r="CJ168" s="13"/>
      <c r="CK168" s="13"/>
      <c r="CL168" s="13"/>
      <c r="CM168" s="13"/>
    </row>
    <row r="169" spans="1:91" ht="16.350000000000001" customHeight="1" x14ac:dyDescent="0.2">
      <c r="A169" s="1842" t="s">
        <v>68</v>
      </c>
      <c r="B169" s="1843"/>
      <c r="C169" s="336">
        <f>SUM(D169+E169)</f>
        <v>0</v>
      </c>
      <c r="D169" s="337">
        <f t="shared" si="17"/>
        <v>0</v>
      </c>
      <c r="E169" s="338">
        <f t="shared" si="17"/>
        <v>0</v>
      </c>
      <c r="F169" s="339"/>
      <c r="G169" s="340"/>
      <c r="H169" s="339"/>
      <c r="I169" s="340"/>
      <c r="J169" s="339"/>
      <c r="K169" s="340"/>
      <c r="L169" s="341"/>
      <c r="M169" s="342"/>
      <c r="N169" s="339"/>
      <c r="O169" s="340"/>
      <c r="P169" s="341"/>
      <c r="Q169" s="342"/>
      <c r="R169" s="339"/>
      <c r="S169" s="340"/>
      <c r="T169" s="341"/>
      <c r="U169" s="342"/>
      <c r="V169" s="339"/>
      <c r="W169" s="340"/>
      <c r="X169" s="341"/>
      <c r="Y169" s="342"/>
      <c r="Z169" s="339"/>
      <c r="AA169" s="340"/>
      <c r="AB169" s="339"/>
      <c r="AC169" s="340"/>
      <c r="AD169" s="339"/>
      <c r="AE169" s="340"/>
      <c r="AF169" s="339"/>
      <c r="AG169" s="340"/>
      <c r="AH169" s="339"/>
      <c r="AI169" s="340"/>
      <c r="AJ169" s="339"/>
      <c r="AK169" s="340"/>
      <c r="AL169" s="339"/>
      <c r="AM169" s="340"/>
      <c r="AN169" s="136"/>
      <c r="CG169" s="13"/>
      <c r="CH169" s="13"/>
      <c r="CI169" s="13"/>
      <c r="CJ169" s="13"/>
      <c r="CK169" s="13"/>
      <c r="CL169" s="13"/>
      <c r="CM169" s="13"/>
    </row>
    <row r="170" spans="1:91" ht="32.1" customHeight="1" x14ac:dyDescent="0.2">
      <c r="A170" s="343" t="s">
        <v>203</v>
      </c>
      <c r="B170" s="343"/>
      <c r="C170" s="10"/>
      <c r="D170" s="10"/>
      <c r="E170" s="11"/>
      <c r="F170" s="9"/>
      <c r="G170" s="8"/>
      <c r="H170" s="8"/>
      <c r="I170" s="1"/>
      <c r="J170" s="1"/>
      <c r="K170" s="1"/>
      <c r="L170" s="83"/>
      <c r="M170" s="213"/>
      <c r="N170" s="83"/>
      <c r="O170" s="344"/>
      <c r="P170" s="211"/>
      <c r="Q170" s="211"/>
      <c r="R170" s="211"/>
      <c r="S170" s="213"/>
      <c r="T170" s="83"/>
      <c r="U170" s="211"/>
      <c r="V170" s="211"/>
      <c r="W170" s="213"/>
      <c r="X170" s="213"/>
      <c r="Y170" s="83"/>
      <c r="Z170" s="213"/>
      <c r="AA170" s="83"/>
      <c r="AB170" s="213"/>
      <c r="AC170" s="211"/>
      <c r="BX170" s="2"/>
      <c r="BY170" s="2"/>
      <c r="BZ170" s="2"/>
      <c r="CG170" s="13"/>
      <c r="CH170" s="13"/>
      <c r="CI170" s="13"/>
      <c r="CJ170" s="13"/>
      <c r="CK170" s="13"/>
      <c r="CL170" s="13"/>
      <c r="CM170" s="13"/>
    </row>
    <row r="171" spans="1:91" ht="16.350000000000001" customHeight="1" x14ac:dyDescent="0.2">
      <c r="A171" s="1822" t="s">
        <v>112</v>
      </c>
      <c r="B171" s="1793"/>
      <c r="C171" s="1822" t="s">
        <v>54</v>
      </c>
      <c r="D171" s="1823"/>
      <c r="E171" s="1793"/>
      <c r="F171" s="1828" t="s">
        <v>204</v>
      </c>
      <c r="G171" s="1829"/>
      <c r="H171" s="1829"/>
      <c r="I171" s="1829"/>
      <c r="J171" s="1829"/>
      <c r="K171" s="1829"/>
      <c r="L171" s="1829"/>
      <c r="M171" s="1829"/>
      <c r="N171" s="1829"/>
      <c r="O171" s="1829"/>
      <c r="P171" s="1829"/>
      <c r="Q171" s="1829"/>
      <c r="R171" s="1829"/>
      <c r="S171" s="1829"/>
      <c r="T171" s="1829"/>
      <c r="U171" s="1816"/>
      <c r="V171" s="1798" t="s">
        <v>205</v>
      </c>
      <c r="W171" s="1813" t="s">
        <v>206</v>
      </c>
      <c r="X171" s="1813" t="s">
        <v>207</v>
      </c>
      <c r="Y171" s="1813" t="s">
        <v>208</v>
      </c>
      <c r="Z171" s="1813" t="s">
        <v>209</v>
      </c>
      <c r="AA171" s="1813" t="s">
        <v>210</v>
      </c>
      <c r="AB171" s="1815" t="s">
        <v>211</v>
      </c>
      <c r="AC171" s="1815"/>
      <c r="AD171" s="1815"/>
      <c r="AE171" s="1815"/>
      <c r="AF171" s="1834" t="s">
        <v>124</v>
      </c>
      <c r="AG171" s="1835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CG171" s="13"/>
      <c r="CH171" s="13"/>
      <c r="CI171" s="13"/>
      <c r="CJ171" s="13"/>
      <c r="CK171" s="13"/>
      <c r="CL171" s="13"/>
      <c r="CM171" s="13"/>
    </row>
    <row r="172" spans="1:91" ht="16.350000000000001" customHeight="1" x14ac:dyDescent="0.2">
      <c r="A172" s="1826"/>
      <c r="B172" s="1794"/>
      <c r="C172" s="1826"/>
      <c r="D172" s="1827"/>
      <c r="E172" s="1794"/>
      <c r="F172" s="1813" t="s">
        <v>11</v>
      </c>
      <c r="G172" s="1813"/>
      <c r="H172" s="1813" t="s">
        <v>12</v>
      </c>
      <c r="I172" s="1813"/>
      <c r="J172" s="1813" t="s">
        <v>13</v>
      </c>
      <c r="K172" s="1813"/>
      <c r="L172" s="1813" t="s">
        <v>212</v>
      </c>
      <c r="M172" s="1813"/>
      <c r="N172" s="1813" t="s">
        <v>115</v>
      </c>
      <c r="O172" s="1813"/>
      <c r="P172" s="1815" t="s">
        <v>213</v>
      </c>
      <c r="Q172" s="1815"/>
      <c r="R172" s="1815" t="s">
        <v>214</v>
      </c>
      <c r="S172" s="1815"/>
      <c r="T172" s="1795" t="s">
        <v>215</v>
      </c>
      <c r="U172" s="1818"/>
      <c r="V172" s="1807"/>
      <c r="W172" s="1813"/>
      <c r="X172" s="1813"/>
      <c r="Y172" s="1813"/>
      <c r="Z172" s="1813"/>
      <c r="AA172" s="1813"/>
      <c r="AB172" s="1813" t="s">
        <v>127</v>
      </c>
      <c r="AC172" s="1813" t="s">
        <v>128</v>
      </c>
      <c r="AD172" s="1813" t="s">
        <v>129</v>
      </c>
      <c r="AE172" s="1813" t="s">
        <v>130</v>
      </c>
      <c r="AF172" s="1833" t="s">
        <v>131</v>
      </c>
      <c r="AG172" s="1833" t="s">
        <v>132</v>
      </c>
      <c r="AH172" s="217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CG172" s="13"/>
      <c r="CH172" s="13"/>
      <c r="CI172" s="13"/>
      <c r="CJ172" s="13"/>
      <c r="CK172" s="13"/>
      <c r="CL172" s="13"/>
      <c r="CM172" s="13"/>
    </row>
    <row r="173" spans="1:91" ht="16.350000000000001" customHeight="1" x14ac:dyDescent="0.2">
      <c r="A173" s="1824"/>
      <c r="B173" s="1795"/>
      <c r="C173" s="345" t="s">
        <v>32</v>
      </c>
      <c r="D173" s="346" t="s">
        <v>41</v>
      </c>
      <c r="E173" s="234" t="s">
        <v>34</v>
      </c>
      <c r="F173" s="347" t="s">
        <v>41</v>
      </c>
      <c r="G173" s="348" t="s">
        <v>34</v>
      </c>
      <c r="H173" s="347" t="s">
        <v>41</v>
      </c>
      <c r="I173" s="348" t="s">
        <v>34</v>
      </c>
      <c r="J173" s="347" t="s">
        <v>41</v>
      </c>
      <c r="K173" s="348" t="s">
        <v>34</v>
      </c>
      <c r="L173" s="347" t="s">
        <v>41</v>
      </c>
      <c r="M173" s="348" t="s">
        <v>34</v>
      </c>
      <c r="N173" s="347" t="s">
        <v>41</v>
      </c>
      <c r="O173" s="348" t="s">
        <v>34</v>
      </c>
      <c r="P173" s="347" t="s">
        <v>41</v>
      </c>
      <c r="Q173" s="348" t="s">
        <v>34</v>
      </c>
      <c r="R173" s="347" t="s">
        <v>41</v>
      </c>
      <c r="S173" s="348" t="s">
        <v>34</v>
      </c>
      <c r="T173" s="104" t="s">
        <v>41</v>
      </c>
      <c r="U173" s="348" t="s">
        <v>34</v>
      </c>
      <c r="V173" s="1801"/>
      <c r="W173" s="1813"/>
      <c r="X173" s="1813"/>
      <c r="Y173" s="1813"/>
      <c r="Z173" s="1813"/>
      <c r="AA173" s="1813"/>
      <c r="AB173" s="1813"/>
      <c r="AC173" s="1813"/>
      <c r="AD173" s="1813"/>
      <c r="AE173" s="1813"/>
      <c r="AF173" s="1833"/>
      <c r="AG173" s="1833"/>
      <c r="AH173" s="217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CG173" s="13"/>
      <c r="CH173" s="13"/>
      <c r="CI173" s="13"/>
      <c r="CJ173" s="13"/>
      <c r="CK173" s="13"/>
      <c r="CL173" s="13"/>
      <c r="CM173" s="13"/>
    </row>
    <row r="174" spans="1:91" ht="26.25" customHeight="1" x14ac:dyDescent="0.2">
      <c r="A174" s="1813" t="s">
        <v>216</v>
      </c>
      <c r="B174" s="349" t="s">
        <v>217</v>
      </c>
      <c r="C174" s="350">
        <f>SUM(D174:E174)</f>
        <v>27</v>
      </c>
      <c r="D174" s="351">
        <f>SUM(F174+H174+J174+L174+N174+P174+R174+T174)</f>
        <v>7</v>
      </c>
      <c r="E174" s="83">
        <f>G174+I174+K174+M174+O174+Q174+S174+U174</f>
        <v>20</v>
      </c>
      <c r="F174" s="25">
        <f>SUM(ENERO:DICIEMBRE!F174)</f>
        <v>2</v>
      </c>
      <c r="G174" s="25">
        <f>SUM(ENERO:DICIEMBRE!G174)</f>
        <v>0</v>
      </c>
      <c r="H174" s="25">
        <f>SUM(ENERO:DICIEMBRE!H174)</f>
        <v>1</v>
      </c>
      <c r="I174" s="25">
        <f>SUM(ENERO:DICIEMBRE!I174)</f>
        <v>2</v>
      </c>
      <c r="J174" s="25">
        <f>SUM(ENERO:DICIEMBRE!J174)</f>
        <v>0</v>
      </c>
      <c r="K174" s="25">
        <f>SUM(ENERO:DICIEMBRE!K174)</f>
        <v>7</v>
      </c>
      <c r="L174" s="25">
        <f>SUM(ENERO:DICIEMBRE!L174)</f>
        <v>1</v>
      </c>
      <c r="M174" s="25">
        <f>SUM(ENERO:DICIEMBRE!M174)</f>
        <v>0</v>
      </c>
      <c r="N174" s="25">
        <f>SUM(ENERO:DICIEMBRE!N174)</f>
        <v>1</v>
      </c>
      <c r="O174" s="25">
        <f>SUM(ENERO:DICIEMBRE!O174)</f>
        <v>3</v>
      </c>
      <c r="P174" s="25">
        <f>SUM(ENERO:DICIEMBRE!P174)</f>
        <v>2</v>
      </c>
      <c r="Q174" s="25">
        <f>SUM(ENERO:DICIEMBRE!Q174)</f>
        <v>3</v>
      </c>
      <c r="R174" s="25">
        <f>SUM(ENERO:DICIEMBRE!R174)</f>
        <v>0</v>
      </c>
      <c r="S174" s="25">
        <f>SUM(ENERO:DICIEMBRE!S174)</f>
        <v>5</v>
      </c>
      <c r="T174" s="25">
        <f>SUM(ENERO:DICIEMBRE!T174)</f>
        <v>0</v>
      </c>
      <c r="U174" s="25">
        <f>SUM(ENERO:DICIEMBRE!U174)</f>
        <v>0</v>
      </c>
      <c r="V174" s="25">
        <f>SUM(ENERO:DICIEMBRE!V174)</f>
        <v>1</v>
      </c>
      <c r="W174" s="25">
        <f>SUM(ENERO:DICIEMBRE!W174)</f>
        <v>6</v>
      </c>
      <c r="X174" s="25">
        <f>SUM(ENERO:DICIEMBRE!X174)</f>
        <v>14</v>
      </c>
      <c r="Y174" s="25">
        <f>SUM(ENERO:DICIEMBRE!Y174)</f>
        <v>12</v>
      </c>
      <c r="Z174" s="25">
        <f>SUM(ENERO:DICIEMBRE!Z174)</f>
        <v>13</v>
      </c>
      <c r="AA174" s="25">
        <f>SUM(ENERO:DICIEMBRE!AA174)</f>
        <v>0</v>
      </c>
      <c r="AB174" s="25">
        <f>SUM(ENERO:DICIEMBRE!AB174)</f>
        <v>0</v>
      </c>
      <c r="AC174" s="25">
        <f>SUM(ENERO:DICIEMBRE!AC174)</f>
        <v>2</v>
      </c>
      <c r="AD174" s="25">
        <f>SUM(ENERO:DICIEMBRE!AD174)</f>
        <v>19</v>
      </c>
      <c r="AE174" s="25">
        <f>SUM(ENERO:DICIEMBRE!AE174)</f>
        <v>6</v>
      </c>
      <c r="AF174" s="25">
        <f>SUM(ENERO:DICIEMBRE!AF174)</f>
        <v>27</v>
      </c>
      <c r="AG174" s="25">
        <f>SUM(ENERO:DICIEMBRE!AG174)</f>
        <v>0</v>
      </c>
      <c r="AH174" s="71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12"/>
      <c r="AT174" s="12"/>
      <c r="BW174" s="3"/>
      <c r="CG174" s="13">
        <v>0</v>
      </c>
      <c r="CH174" s="13">
        <v>0</v>
      </c>
      <c r="CI174" s="13">
        <v>0</v>
      </c>
      <c r="CJ174" s="13">
        <v>0</v>
      </c>
      <c r="CK174" s="13"/>
      <c r="CL174" s="13"/>
      <c r="CM174" s="13"/>
    </row>
    <row r="175" spans="1:91" ht="26.25" customHeight="1" x14ac:dyDescent="0.2">
      <c r="A175" s="1813"/>
      <c r="B175" s="93" t="s">
        <v>218</v>
      </c>
      <c r="C175" s="352">
        <f>SUM(D175:E175)</f>
        <v>20</v>
      </c>
      <c r="D175" s="48">
        <f>SUM(F175+H175+J175+L175+N175+P175+R175+T175)</f>
        <v>2</v>
      </c>
      <c r="E175" s="353">
        <f>G175+I175+K175+M175+O175+Q175+S175+U175</f>
        <v>18</v>
      </c>
      <c r="F175" s="25">
        <f>SUM(ENERO:DICIEMBRE!F175)</f>
        <v>0</v>
      </c>
      <c r="G175" s="25">
        <f>SUM(ENERO:DICIEMBRE!G175)</f>
        <v>3</v>
      </c>
      <c r="H175" s="25">
        <f>SUM(ENERO:DICIEMBRE!H175)</f>
        <v>2</v>
      </c>
      <c r="I175" s="25">
        <f>SUM(ENERO:DICIEMBRE!I175)</f>
        <v>1</v>
      </c>
      <c r="J175" s="25">
        <f>SUM(ENERO:DICIEMBRE!J175)</f>
        <v>0</v>
      </c>
      <c r="K175" s="25">
        <f>SUM(ENERO:DICIEMBRE!K175)</f>
        <v>7</v>
      </c>
      <c r="L175" s="25">
        <f>SUM(ENERO:DICIEMBRE!L175)</f>
        <v>0</v>
      </c>
      <c r="M175" s="25">
        <f>SUM(ENERO:DICIEMBRE!M175)</f>
        <v>4</v>
      </c>
      <c r="N175" s="25">
        <f>SUM(ENERO:DICIEMBRE!N175)</f>
        <v>0</v>
      </c>
      <c r="O175" s="25">
        <f>SUM(ENERO:DICIEMBRE!O175)</f>
        <v>1</v>
      </c>
      <c r="P175" s="25">
        <f>SUM(ENERO:DICIEMBRE!P175)</f>
        <v>0</v>
      </c>
      <c r="Q175" s="25">
        <f>SUM(ENERO:DICIEMBRE!Q175)</f>
        <v>1</v>
      </c>
      <c r="R175" s="25">
        <f>SUM(ENERO:DICIEMBRE!R175)</f>
        <v>0</v>
      </c>
      <c r="S175" s="25">
        <f>SUM(ENERO:DICIEMBRE!S175)</f>
        <v>0</v>
      </c>
      <c r="T175" s="25">
        <f>SUM(ENERO:DICIEMBRE!T175)</f>
        <v>0</v>
      </c>
      <c r="U175" s="25">
        <f>SUM(ENERO:DICIEMBRE!U175)</f>
        <v>1</v>
      </c>
      <c r="V175" s="25">
        <f>SUM(ENERO:DICIEMBRE!V175)</f>
        <v>0</v>
      </c>
      <c r="W175" s="25">
        <f>SUM(ENERO:DICIEMBRE!W175)</f>
        <v>1</v>
      </c>
      <c r="X175" s="25">
        <f>SUM(ENERO:DICIEMBRE!X175)</f>
        <v>17</v>
      </c>
      <c r="Y175" s="25">
        <f>SUM(ENERO:DICIEMBRE!Y175)</f>
        <v>3</v>
      </c>
      <c r="Z175" s="25">
        <f>SUM(ENERO:DICIEMBRE!Z175)</f>
        <v>3</v>
      </c>
      <c r="AA175" s="25">
        <f>SUM(ENERO:DICIEMBRE!AA175)</f>
        <v>0</v>
      </c>
      <c r="AB175" s="25">
        <f>SUM(ENERO:DICIEMBRE!AB175)</f>
        <v>1</v>
      </c>
      <c r="AC175" s="25">
        <f>SUM(ENERO:DICIEMBRE!AC175)</f>
        <v>5</v>
      </c>
      <c r="AD175" s="25">
        <f>SUM(ENERO:DICIEMBRE!AD175)</f>
        <v>11</v>
      </c>
      <c r="AE175" s="25">
        <f>SUM(ENERO:DICIEMBRE!AE175)</f>
        <v>3</v>
      </c>
      <c r="AF175" s="25">
        <f>SUM(ENERO:DICIEMBRE!AF175)</f>
        <v>20</v>
      </c>
      <c r="AG175" s="25">
        <f>SUM(ENERO:DICIEMBRE!AG175)</f>
        <v>0</v>
      </c>
      <c r="AH175" s="71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12"/>
      <c r="AT175" s="12"/>
      <c r="BW175" s="3"/>
      <c r="CG175" s="13">
        <v>0</v>
      </c>
      <c r="CH175" s="13">
        <v>0</v>
      </c>
      <c r="CI175" s="13">
        <v>0</v>
      </c>
      <c r="CJ175" s="13">
        <v>0</v>
      </c>
      <c r="CK175" s="13"/>
      <c r="CL175" s="13"/>
      <c r="CM175" s="13"/>
    </row>
    <row r="176" spans="1:91" ht="32.1" customHeight="1" x14ac:dyDescent="0.2">
      <c r="A176" s="82" t="s">
        <v>219</v>
      </c>
      <c r="B176" s="8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BX176" s="2"/>
      <c r="BY176" s="2"/>
      <c r="BZ176" s="2"/>
      <c r="CG176" s="13"/>
      <c r="CH176" s="13"/>
      <c r="CI176" s="13"/>
      <c r="CJ176" s="13"/>
      <c r="CK176" s="13"/>
      <c r="CL176" s="13"/>
      <c r="CM176" s="13"/>
    </row>
    <row r="177" spans="1:91" ht="16.350000000000001" customHeight="1" x14ac:dyDescent="0.2">
      <c r="A177" s="1817" t="s">
        <v>4</v>
      </c>
      <c r="B177" s="1817" t="s">
        <v>54</v>
      </c>
      <c r="C177" s="1819" t="s">
        <v>66</v>
      </c>
      <c r="D177" s="1798" t="s">
        <v>220</v>
      </c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BX177" s="2"/>
      <c r="CG177" s="13"/>
      <c r="CH177" s="13"/>
      <c r="CI177" s="13"/>
      <c r="CJ177" s="13"/>
      <c r="CK177" s="13"/>
      <c r="CL177" s="13"/>
      <c r="CM177" s="13"/>
    </row>
    <row r="178" spans="1:91" ht="16.350000000000001" customHeight="1" x14ac:dyDescent="0.2">
      <c r="A178" s="1818"/>
      <c r="B178" s="1818"/>
      <c r="C178" s="1820"/>
      <c r="D178" s="1801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BX178" s="2"/>
      <c r="CG178" s="13"/>
      <c r="CH178" s="13"/>
      <c r="CI178" s="13"/>
      <c r="CJ178" s="13"/>
      <c r="CK178" s="13"/>
      <c r="CL178" s="13"/>
      <c r="CM178" s="13"/>
    </row>
    <row r="179" spans="1:91" ht="20.25" customHeight="1" x14ac:dyDescent="0.2">
      <c r="A179" s="349" t="s">
        <v>221</v>
      </c>
      <c r="B179" s="356">
        <f>SUM(C179:D179)</f>
        <v>47</v>
      </c>
      <c r="C179" s="25">
        <f>SUM(ENERO:DICIEMBRE!C179)</f>
        <v>4</v>
      </c>
      <c r="D179" s="25">
        <f>SUM(ENERO:DICIEMBRE!D179)</f>
        <v>43</v>
      </c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BX179" s="2"/>
      <c r="CG179" s="13"/>
      <c r="CH179" s="13"/>
      <c r="CI179" s="13"/>
      <c r="CJ179" s="13"/>
      <c r="CK179" s="13"/>
      <c r="CL179" s="13"/>
      <c r="CM179" s="13"/>
    </row>
    <row r="180" spans="1:91" ht="20.25" customHeight="1" x14ac:dyDescent="0.2">
      <c r="A180" s="93" t="s">
        <v>222</v>
      </c>
      <c r="B180" s="357">
        <f>SUM(C180)</f>
        <v>0</v>
      </c>
      <c r="C180" s="25">
        <f>SUM(ENERO:DICIEMBRE!C180)</f>
        <v>0</v>
      </c>
      <c r="D180" s="359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BX180" s="2"/>
      <c r="CG180" s="13"/>
      <c r="CH180" s="13"/>
      <c r="CI180" s="13"/>
      <c r="CJ180" s="13"/>
      <c r="CK180" s="13"/>
      <c r="CL180" s="13"/>
      <c r="CM180" s="13"/>
    </row>
    <row r="181" spans="1:91" ht="32.1" customHeight="1" x14ac:dyDescent="0.2">
      <c r="A181" s="360" t="s">
        <v>223</v>
      </c>
      <c r="B181" s="343"/>
      <c r="C181" s="361"/>
      <c r="D181" s="10"/>
      <c r="F181" s="214"/>
      <c r="G181" s="213"/>
      <c r="H181" s="83"/>
      <c r="I181" s="213"/>
      <c r="J181" s="211"/>
      <c r="K181" s="211"/>
      <c r="L181" s="213"/>
      <c r="M181" s="83"/>
      <c r="N181" s="213"/>
      <c r="O181" s="213"/>
      <c r="P181" s="83"/>
      <c r="Q181" s="213"/>
      <c r="R181" s="213"/>
      <c r="S181" s="83"/>
      <c r="T181" s="213"/>
      <c r="U181" s="213"/>
      <c r="V181" s="211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BX181" s="2"/>
      <c r="BY181" s="2"/>
      <c r="BZ181" s="2"/>
      <c r="CG181" s="13"/>
      <c r="CH181" s="13"/>
      <c r="CI181" s="13"/>
      <c r="CJ181" s="13"/>
      <c r="CK181" s="13"/>
      <c r="CL181" s="13"/>
      <c r="CM181" s="13"/>
    </row>
    <row r="182" spans="1:91" ht="16.350000000000001" customHeight="1" x14ac:dyDescent="0.2">
      <c r="A182" s="1817" t="s">
        <v>112</v>
      </c>
      <c r="B182" s="1822" t="s">
        <v>54</v>
      </c>
      <c r="C182" s="1823"/>
      <c r="D182" s="1793"/>
      <c r="E182" s="1830" t="s">
        <v>6</v>
      </c>
      <c r="F182" s="1831"/>
      <c r="G182" s="1831"/>
      <c r="H182" s="1831"/>
      <c r="I182" s="1831"/>
      <c r="J182" s="1831"/>
      <c r="K182" s="1831"/>
      <c r="L182" s="1831"/>
      <c r="M182" s="1831"/>
      <c r="N182" s="1831"/>
      <c r="O182" s="1831"/>
      <c r="P182" s="1831"/>
      <c r="Q182" s="1831"/>
      <c r="R182" s="1831"/>
      <c r="S182" s="1831"/>
      <c r="T182" s="1831"/>
      <c r="U182" s="1831"/>
      <c r="V182" s="1832"/>
      <c r="CG182" s="13"/>
      <c r="CH182" s="13"/>
      <c r="CI182" s="13"/>
      <c r="CJ182" s="13"/>
      <c r="CK182" s="13"/>
      <c r="CL182" s="13"/>
      <c r="CM182" s="13"/>
    </row>
    <row r="183" spans="1:91" ht="16.350000000000001" customHeight="1" x14ac:dyDescent="0.2">
      <c r="A183" s="1821"/>
      <c r="B183" s="1824"/>
      <c r="C183" s="1825"/>
      <c r="D183" s="1795"/>
      <c r="E183" s="1813" t="s">
        <v>113</v>
      </c>
      <c r="F183" s="1813"/>
      <c r="G183" s="1814" t="s">
        <v>224</v>
      </c>
      <c r="H183" s="1813"/>
      <c r="I183" s="1813" t="s">
        <v>15</v>
      </c>
      <c r="J183" s="1813"/>
      <c r="K183" s="1813" t="s">
        <v>225</v>
      </c>
      <c r="L183" s="1813"/>
      <c r="M183" s="1813" t="s">
        <v>118</v>
      </c>
      <c r="N183" s="1813"/>
      <c r="O183" s="1815" t="s">
        <v>119</v>
      </c>
      <c r="P183" s="1815"/>
      <c r="Q183" s="1815" t="s">
        <v>226</v>
      </c>
      <c r="R183" s="1815"/>
      <c r="S183" s="1815" t="s">
        <v>227</v>
      </c>
      <c r="T183" s="1815"/>
      <c r="U183" s="1816" t="s">
        <v>228</v>
      </c>
      <c r="V183" s="1815"/>
      <c r="CG183" s="13"/>
      <c r="CH183" s="13"/>
      <c r="CI183" s="13"/>
      <c r="CJ183" s="13"/>
      <c r="CK183" s="13"/>
      <c r="CL183" s="13"/>
      <c r="CM183" s="13"/>
    </row>
    <row r="184" spans="1:91" ht="16.350000000000001" customHeight="1" x14ac:dyDescent="0.2">
      <c r="A184" s="1818"/>
      <c r="B184" s="14" t="s">
        <v>32</v>
      </c>
      <c r="C184" s="15" t="s">
        <v>33</v>
      </c>
      <c r="D184" s="362" t="s">
        <v>34</v>
      </c>
      <c r="E184" s="347" t="s">
        <v>41</v>
      </c>
      <c r="F184" s="348" t="s">
        <v>34</v>
      </c>
      <c r="G184" s="347" t="s">
        <v>41</v>
      </c>
      <c r="H184" s="348" t="s">
        <v>34</v>
      </c>
      <c r="I184" s="347" t="s">
        <v>41</v>
      </c>
      <c r="J184" s="348" t="s">
        <v>34</v>
      </c>
      <c r="K184" s="347" t="s">
        <v>41</v>
      </c>
      <c r="L184" s="60" t="s">
        <v>34</v>
      </c>
      <c r="M184" s="347" t="s">
        <v>41</v>
      </c>
      <c r="N184" s="60" t="s">
        <v>34</v>
      </c>
      <c r="O184" s="347" t="s">
        <v>41</v>
      </c>
      <c r="P184" s="60" t="s">
        <v>34</v>
      </c>
      <c r="Q184" s="347" t="s">
        <v>41</v>
      </c>
      <c r="R184" s="348" t="s">
        <v>34</v>
      </c>
      <c r="S184" s="347" t="s">
        <v>41</v>
      </c>
      <c r="T184" s="348" t="s">
        <v>34</v>
      </c>
      <c r="U184" s="104" t="s">
        <v>41</v>
      </c>
      <c r="V184" s="348" t="s">
        <v>34</v>
      </c>
      <c r="CG184" s="13"/>
      <c r="CH184" s="13"/>
      <c r="CI184" s="13"/>
      <c r="CJ184" s="13"/>
      <c r="CK184" s="13"/>
      <c r="CL184" s="13"/>
      <c r="CM184" s="13"/>
    </row>
    <row r="185" spans="1:91" ht="16.350000000000001" customHeight="1" x14ac:dyDescent="0.2">
      <c r="A185" s="363" t="s">
        <v>229</v>
      </c>
      <c r="B185" s="364">
        <f>SUM(C185+D185)</f>
        <v>212</v>
      </c>
      <c r="C185" s="365">
        <f>SUM(E185+G185+I185+K185+M185+O185+Q185+S185+U185)</f>
        <v>56</v>
      </c>
      <c r="D185" s="124">
        <f>SUM(F185+H185+J185+L185+N185+P185+R185+T185+V185)</f>
        <v>156</v>
      </c>
      <c r="E185" s="25">
        <f>SUM(ENERO:DICIEMBRE!E185)</f>
        <v>0</v>
      </c>
      <c r="F185" s="25">
        <f>SUM(ENERO:DICIEMBRE!F185)</f>
        <v>1</v>
      </c>
      <c r="G185" s="25">
        <f>SUM(ENERO:DICIEMBRE!G185)</f>
        <v>12</v>
      </c>
      <c r="H185" s="25">
        <f>SUM(ENERO:DICIEMBRE!H185)</f>
        <v>64</v>
      </c>
      <c r="I185" s="25">
        <f>SUM(ENERO:DICIEMBRE!I185)</f>
        <v>13</v>
      </c>
      <c r="J185" s="25">
        <f>SUM(ENERO:DICIEMBRE!J185)</f>
        <v>30</v>
      </c>
      <c r="K185" s="25">
        <f>SUM(ENERO:DICIEMBRE!K185)</f>
        <v>20</v>
      </c>
      <c r="L185" s="25">
        <f>SUM(ENERO:DICIEMBRE!L185)</f>
        <v>42</v>
      </c>
      <c r="M185" s="25">
        <f>SUM(ENERO:DICIEMBRE!M185)</f>
        <v>5</v>
      </c>
      <c r="N185" s="25">
        <f>SUM(ENERO:DICIEMBRE!N185)</f>
        <v>13</v>
      </c>
      <c r="O185" s="25">
        <f>SUM(ENERO:DICIEMBRE!O185)</f>
        <v>4</v>
      </c>
      <c r="P185" s="25">
        <f>SUM(ENERO:DICIEMBRE!P185)</f>
        <v>6</v>
      </c>
      <c r="Q185" s="25">
        <f>SUM(ENERO:DICIEMBRE!Q185)</f>
        <v>2</v>
      </c>
      <c r="R185" s="25">
        <f>SUM(ENERO:DICIEMBRE!R185)</f>
        <v>0</v>
      </c>
      <c r="S185" s="25">
        <f>SUM(ENERO:DICIEMBRE!S185)</f>
        <v>0</v>
      </c>
      <c r="T185" s="25">
        <f>SUM(ENERO:DICIEMBRE!T185)</f>
        <v>0</v>
      </c>
      <c r="U185" s="25">
        <f>SUM(ENERO:DICIEMBRE!U185)</f>
        <v>0</v>
      </c>
      <c r="V185" s="25">
        <f>SUM(ENERO:DICIEMBRE!V185)</f>
        <v>0</v>
      </c>
      <c r="W185" s="136"/>
      <c r="CG185" s="13"/>
      <c r="CH185" s="13"/>
      <c r="CI185" s="13"/>
      <c r="CJ185" s="13"/>
      <c r="CK185" s="13"/>
      <c r="CL185" s="13"/>
      <c r="CM185" s="13"/>
    </row>
    <row r="186" spans="1:91" ht="32.1" customHeight="1" x14ac:dyDescent="0.2">
      <c r="A186" s="82" t="s">
        <v>230</v>
      </c>
      <c r="B186" s="82"/>
      <c r="BX186" s="2"/>
      <c r="BY186" s="2"/>
      <c r="BZ186" s="2"/>
      <c r="CG186" s="13"/>
      <c r="CH186" s="13"/>
      <c r="CI186" s="13"/>
      <c r="CJ186" s="13"/>
      <c r="CK186" s="13"/>
      <c r="CL186" s="13"/>
      <c r="CM186" s="13"/>
    </row>
    <row r="187" spans="1:91" ht="16.350000000000001" customHeight="1" x14ac:dyDescent="0.2">
      <c r="A187" s="1793" t="s">
        <v>231</v>
      </c>
      <c r="B187" s="1796" t="s">
        <v>54</v>
      </c>
      <c r="C187" s="1797"/>
      <c r="D187" s="1798"/>
      <c r="E187" s="1802" t="s">
        <v>6</v>
      </c>
      <c r="F187" s="1803"/>
      <c r="G187" s="1803"/>
      <c r="H187" s="1803"/>
      <c r="I187" s="1803"/>
      <c r="J187" s="1803"/>
      <c r="K187" s="1803"/>
      <c r="L187" s="1804"/>
      <c r="M187" s="1797" t="s">
        <v>232</v>
      </c>
      <c r="N187" s="1805"/>
      <c r="O187" s="1798" t="s">
        <v>233</v>
      </c>
      <c r="BX187" s="2"/>
      <c r="BY187" s="2"/>
      <c r="BZ187" s="2"/>
      <c r="CG187" s="13"/>
      <c r="CH187" s="13"/>
      <c r="CI187" s="13"/>
      <c r="CJ187" s="13"/>
      <c r="CK187" s="13"/>
      <c r="CL187" s="13"/>
      <c r="CM187" s="13"/>
    </row>
    <row r="188" spans="1:91" ht="16.350000000000001" customHeight="1" x14ac:dyDescent="0.2">
      <c r="A188" s="1794"/>
      <c r="B188" s="1799"/>
      <c r="C188" s="1800"/>
      <c r="D188" s="1801"/>
      <c r="E188" s="1808" t="s">
        <v>11</v>
      </c>
      <c r="F188" s="1809"/>
      <c r="G188" s="1808" t="s">
        <v>12</v>
      </c>
      <c r="H188" s="1809"/>
      <c r="I188" s="1810" t="s">
        <v>13</v>
      </c>
      <c r="J188" s="1811"/>
      <c r="K188" s="1808" t="s">
        <v>234</v>
      </c>
      <c r="L188" s="1812"/>
      <c r="M188" s="1800"/>
      <c r="N188" s="1806"/>
      <c r="O188" s="1807"/>
      <c r="BX188" s="2"/>
      <c r="BY188" s="2"/>
      <c r="BZ188" s="2"/>
      <c r="CG188" s="13"/>
      <c r="CH188" s="13"/>
      <c r="CI188" s="13"/>
      <c r="CJ188" s="13"/>
      <c r="CK188" s="13"/>
      <c r="CL188" s="13"/>
      <c r="CM188" s="13"/>
    </row>
    <row r="189" spans="1:91" ht="16.350000000000001" customHeight="1" x14ac:dyDescent="0.2">
      <c r="A189" s="1794"/>
      <c r="B189" s="234" t="s">
        <v>32</v>
      </c>
      <c r="C189" s="363" t="s">
        <v>33</v>
      </c>
      <c r="D189" s="234" t="s">
        <v>34</v>
      </c>
      <c r="E189" s="347" t="s">
        <v>41</v>
      </c>
      <c r="F189" s="367" t="s">
        <v>34</v>
      </c>
      <c r="G189" s="347" t="s">
        <v>41</v>
      </c>
      <c r="H189" s="367" t="s">
        <v>34</v>
      </c>
      <c r="I189" s="368" t="s">
        <v>41</v>
      </c>
      <c r="J189" s="369" t="s">
        <v>34</v>
      </c>
      <c r="K189" s="347" t="s">
        <v>41</v>
      </c>
      <c r="L189" s="370" t="s">
        <v>34</v>
      </c>
      <c r="M189" s="371" t="s">
        <v>235</v>
      </c>
      <c r="N189" s="372" t="s">
        <v>236</v>
      </c>
      <c r="O189" s="1801"/>
      <c r="BX189" s="2"/>
      <c r="BY189" s="2"/>
      <c r="BZ189" s="2"/>
      <c r="CG189" s="13"/>
      <c r="CH189" s="13"/>
      <c r="CI189" s="13"/>
      <c r="CJ189" s="13"/>
      <c r="CK189" s="13"/>
      <c r="CL189" s="13"/>
      <c r="CM189" s="13"/>
    </row>
    <row r="190" spans="1:91" ht="16.350000000000001" customHeight="1" x14ac:dyDescent="0.2">
      <c r="A190" s="1795"/>
      <c r="B190" s="373">
        <f t="shared" ref="B190:B195" si="18">+C190+D190</f>
        <v>86</v>
      </c>
      <c r="C190" s="374">
        <f t="shared" ref="C190:D195" si="19">+E190+G190+I190+K190</f>
        <v>54</v>
      </c>
      <c r="D190" s="375">
        <f t="shared" si="19"/>
        <v>32</v>
      </c>
      <c r="E190" s="376">
        <f t="shared" ref="E190:O190" si="20">SUM(E191:E195)</f>
        <v>17</v>
      </c>
      <c r="F190" s="377">
        <f t="shared" si="20"/>
        <v>8</v>
      </c>
      <c r="G190" s="376">
        <f t="shared" si="20"/>
        <v>9</v>
      </c>
      <c r="H190" s="377">
        <f t="shared" si="20"/>
        <v>3</v>
      </c>
      <c r="I190" s="376">
        <f t="shared" si="20"/>
        <v>6</v>
      </c>
      <c r="J190" s="378">
        <f t="shared" si="20"/>
        <v>3</v>
      </c>
      <c r="K190" s="364">
        <f t="shared" si="20"/>
        <v>22</v>
      </c>
      <c r="L190" s="379">
        <f t="shared" si="20"/>
        <v>18</v>
      </c>
      <c r="M190" s="380">
        <f t="shared" si="20"/>
        <v>65</v>
      </c>
      <c r="N190" s="377">
        <f t="shared" si="20"/>
        <v>21</v>
      </c>
      <c r="O190" s="381">
        <f t="shared" si="20"/>
        <v>26</v>
      </c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BX190" s="2"/>
      <c r="BY190" s="2"/>
      <c r="BZ190" s="2"/>
      <c r="CG190" s="13"/>
      <c r="CH190" s="13"/>
      <c r="CI190" s="13"/>
      <c r="CJ190" s="13"/>
      <c r="CK190" s="13"/>
      <c r="CL190" s="13"/>
      <c r="CM190" s="13"/>
    </row>
    <row r="191" spans="1:91" ht="16.350000000000001" customHeight="1" x14ac:dyDescent="0.2">
      <c r="A191" s="349" t="s">
        <v>237</v>
      </c>
      <c r="B191" s="356">
        <f t="shared" si="18"/>
        <v>78</v>
      </c>
      <c r="C191" s="356">
        <f t="shared" si="19"/>
        <v>51</v>
      </c>
      <c r="D191" s="382">
        <f t="shared" si="19"/>
        <v>27</v>
      </c>
      <c r="E191" s="25">
        <f>SUM(ENERO:DICIEMBRE!E191)</f>
        <v>16</v>
      </c>
      <c r="F191" s="25">
        <f>SUM(ENERO:DICIEMBRE!F191)</f>
        <v>8</v>
      </c>
      <c r="G191" s="25">
        <f>SUM(ENERO:DICIEMBRE!G191)</f>
        <v>9</v>
      </c>
      <c r="H191" s="25">
        <f>SUM(ENERO:DICIEMBRE!H191)</f>
        <v>2</v>
      </c>
      <c r="I191" s="25">
        <f>SUM(ENERO:DICIEMBRE!I191)</f>
        <v>5</v>
      </c>
      <c r="J191" s="25">
        <f>SUM(ENERO:DICIEMBRE!J191)</f>
        <v>3</v>
      </c>
      <c r="K191" s="25">
        <f>SUM(ENERO:DICIEMBRE!K191)</f>
        <v>21</v>
      </c>
      <c r="L191" s="25">
        <f>SUM(ENERO:DICIEMBRE!L191)</f>
        <v>14</v>
      </c>
      <c r="M191" s="25">
        <f>SUM(ENERO:DICIEMBRE!M191)</f>
        <v>60</v>
      </c>
      <c r="N191" s="25">
        <f>SUM(ENERO:DICIEMBRE!N191)</f>
        <v>18</v>
      </c>
      <c r="O191" s="25">
        <f>SUM(ENERO:DICIEMBRE!O191)</f>
        <v>25</v>
      </c>
      <c r="P191" s="71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12"/>
      <c r="AC191" s="12"/>
      <c r="AD191" s="12"/>
      <c r="AE191" s="12"/>
      <c r="BX191" s="2"/>
      <c r="BY191" s="2"/>
      <c r="BZ191" s="2"/>
      <c r="CG191" s="13">
        <v>0</v>
      </c>
      <c r="CH191" s="13">
        <v>0</v>
      </c>
      <c r="CI191" s="13"/>
      <c r="CJ191" s="13"/>
      <c r="CK191" s="13"/>
      <c r="CL191" s="13"/>
      <c r="CM191" s="13"/>
    </row>
    <row r="192" spans="1:91" ht="16.350000000000001" customHeight="1" x14ac:dyDescent="0.2">
      <c r="A192" s="30" t="s">
        <v>238</v>
      </c>
      <c r="B192" s="385">
        <f t="shared" si="18"/>
        <v>6</v>
      </c>
      <c r="C192" s="385">
        <f t="shared" si="19"/>
        <v>1</v>
      </c>
      <c r="D192" s="386">
        <f t="shared" si="19"/>
        <v>5</v>
      </c>
      <c r="E192" s="25">
        <f>SUM(ENERO:DICIEMBRE!E192)</f>
        <v>0</v>
      </c>
      <c r="F192" s="25">
        <f>SUM(ENERO:DICIEMBRE!F192)</f>
        <v>0</v>
      </c>
      <c r="G192" s="25">
        <f>SUM(ENERO:DICIEMBRE!G192)</f>
        <v>0</v>
      </c>
      <c r="H192" s="25">
        <f>SUM(ENERO:DICIEMBRE!H192)</f>
        <v>1</v>
      </c>
      <c r="I192" s="25">
        <f>SUM(ENERO:DICIEMBRE!I192)</f>
        <v>0</v>
      </c>
      <c r="J192" s="25">
        <f>SUM(ENERO:DICIEMBRE!J192)</f>
        <v>0</v>
      </c>
      <c r="K192" s="25">
        <f>SUM(ENERO:DICIEMBRE!K192)</f>
        <v>1</v>
      </c>
      <c r="L192" s="25">
        <f>SUM(ENERO:DICIEMBRE!L192)</f>
        <v>4</v>
      </c>
      <c r="M192" s="25">
        <f>SUM(ENERO:DICIEMBRE!M192)</f>
        <v>3</v>
      </c>
      <c r="N192" s="25">
        <f>SUM(ENERO:DICIEMBRE!N192)</f>
        <v>3</v>
      </c>
      <c r="O192" s="25">
        <f>SUM(ENERO:DICIEMBRE!O192)</f>
        <v>1</v>
      </c>
      <c r="P192" s="71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12"/>
      <c r="AC192" s="12"/>
      <c r="AD192" s="12"/>
      <c r="AE192" s="12"/>
      <c r="BX192" s="2"/>
      <c r="BY192" s="2"/>
      <c r="BZ192" s="2"/>
      <c r="CG192" s="13">
        <v>0</v>
      </c>
      <c r="CH192" s="13">
        <v>0</v>
      </c>
      <c r="CI192" s="13"/>
      <c r="CJ192" s="13"/>
      <c r="CK192" s="13"/>
      <c r="CL192" s="13"/>
      <c r="CM192" s="13"/>
    </row>
    <row r="193" spans="1:104" ht="16.350000000000001" customHeight="1" x14ac:dyDescent="0.2">
      <c r="A193" s="30" t="s">
        <v>239</v>
      </c>
      <c r="B193" s="385">
        <f t="shared" si="18"/>
        <v>1</v>
      </c>
      <c r="C193" s="385">
        <f t="shared" si="19"/>
        <v>1</v>
      </c>
      <c r="D193" s="386">
        <f t="shared" si="19"/>
        <v>0</v>
      </c>
      <c r="E193" s="25">
        <f>SUM(ENERO:DICIEMBRE!E193)</f>
        <v>0</v>
      </c>
      <c r="F193" s="25">
        <f>SUM(ENERO:DICIEMBRE!F193)</f>
        <v>0</v>
      </c>
      <c r="G193" s="25">
        <f>SUM(ENERO:DICIEMBRE!G193)</f>
        <v>0</v>
      </c>
      <c r="H193" s="25">
        <f>SUM(ENERO:DICIEMBRE!H193)</f>
        <v>0</v>
      </c>
      <c r="I193" s="25">
        <f>SUM(ENERO:DICIEMBRE!I193)</f>
        <v>1</v>
      </c>
      <c r="J193" s="25">
        <f>SUM(ENERO:DICIEMBRE!J193)</f>
        <v>0</v>
      </c>
      <c r="K193" s="25">
        <f>SUM(ENERO:DICIEMBRE!K193)</f>
        <v>0</v>
      </c>
      <c r="L193" s="25">
        <f>SUM(ENERO:DICIEMBRE!L193)</f>
        <v>0</v>
      </c>
      <c r="M193" s="25">
        <f>SUM(ENERO:DICIEMBRE!M193)</f>
        <v>1</v>
      </c>
      <c r="N193" s="25">
        <f>SUM(ENERO:DICIEMBRE!N193)</f>
        <v>0</v>
      </c>
      <c r="O193" s="25">
        <f>SUM(ENERO:DICIEMBRE!O193)</f>
        <v>0</v>
      </c>
      <c r="P193" s="71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12"/>
      <c r="AC193" s="12"/>
      <c r="AD193" s="12"/>
      <c r="AE193" s="12"/>
      <c r="CG193" s="13">
        <v>0</v>
      </c>
      <c r="CH193" s="13">
        <v>0</v>
      </c>
      <c r="CI193" s="13"/>
      <c r="CJ193" s="13"/>
      <c r="CK193" s="13"/>
      <c r="CL193" s="13"/>
      <c r="CM193" s="13"/>
    </row>
    <row r="194" spans="1:104" ht="16.350000000000001" customHeight="1" x14ac:dyDescent="0.2">
      <c r="A194" s="30" t="s">
        <v>240</v>
      </c>
      <c r="B194" s="385">
        <f t="shared" si="18"/>
        <v>0</v>
      </c>
      <c r="C194" s="385">
        <f t="shared" si="19"/>
        <v>0</v>
      </c>
      <c r="D194" s="386">
        <f t="shared" si="19"/>
        <v>0</v>
      </c>
      <c r="E194" s="25">
        <f>SUM(ENERO:DICIEMBRE!E194)</f>
        <v>0</v>
      </c>
      <c r="F194" s="25">
        <f>SUM(ENERO:DICIEMBRE!F194)</f>
        <v>0</v>
      </c>
      <c r="G194" s="25">
        <f>SUM(ENERO:DICIEMBRE!G194)</f>
        <v>0</v>
      </c>
      <c r="H194" s="25">
        <f>SUM(ENERO:DICIEMBRE!H194)</f>
        <v>0</v>
      </c>
      <c r="I194" s="25">
        <f>SUM(ENERO:DICIEMBRE!I194)</f>
        <v>0</v>
      </c>
      <c r="J194" s="25">
        <f>SUM(ENERO:DICIEMBRE!J194)</f>
        <v>0</v>
      </c>
      <c r="K194" s="25">
        <f>SUM(ENERO:DICIEMBRE!K194)</f>
        <v>0</v>
      </c>
      <c r="L194" s="25">
        <f>SUM(ENERO:DICIEMBRE!L194)</f>
        <v>0</v>
      </c>
      <c r="M194" s="25">
        <f>SUM(ENERO:DICIEMBRE!M194)</f>
        <v>0</v>
      </c>
      <c r="N194" s="25">
        <f>SUM(ENERO:DICIEMBRE!N194)</f>
        <v>0</v>
      </c>
      <c r="O194" s="25">
        <f>SUM(ENERO:DICIEMBRE!O194)</f>
        <v>0</v>
      </c>
      <c r="P194" s="71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12"/>
      <c r="AC194" s="12"/>
      <c r="AD194" s="12"/>
      <c r="AE194" s="12"/>
      <c r="CG194" s="13">
        <v>0</v>
      </c>
      <c r="CH194" s="13">
        <v>0</v>
      </c>
      <c r="CI194" s="13"/>
      <c r="CJ194" s="13"/>
      <c r="CK194" s="13"/>
      <c r="CL194" s="13"/>
      <c r="CM194" s="13"/>
    </row>
    <row r="195" spans="1:104" ht="16.350000000000001" customHeight="1" x14ac:dyDescent="0.2">
      <c r="A195" s="76" t="s">
        <v>241</v>
      </c>
      <c r="B195" s="395">
        <f t="shared" si="18"/>
        <v>1</v>
      </c>
      <c r="C195" s="395">
        <f t="shared" si="19"/>
        <v>1</v>
      </c>
      <c r="D195" s="396">
        <f t="shared" si="19"/>
        <v>0</v>
      </c>
      <c r="E195" s="25">
        <f>SUM(ENERO:DICIEMBRE!E195)</f>
        <v>1</v>
      </c>
      <c r="F195" s="25">
        <f>SUM(ENERO:DICIEMBRE!F195)</f>
        <v>0</v>
      </c>
      <c r="G195" s="25">
        <f>SUM(ENERO:DICIEMBRE!G195)</f>
        <v>0</v>
      </c>
      <c r="H195" s="25">
        <f>SUM(ENERO:DICIEMBRE!H195)</f>
        <v>0</v>
      </c>
      <c r="I195" s="25">
        <f>SUM(ENERO:DICIEMBRE!I195)</f>
        <v>0</v>
      </c>
      <c r="J195" s="25">
        <f>SUM(ENERO:DICIEMBRE!J195)</f>
        <v>0</v>
      </c>
      <c r="K195" s="25">
        <f>SUM(ENERO:DICIEMBRE!K195)</f>
        <v>0</v>
      </c>
      <c r="L195" s="25">
        <f>SUM(ENERO:DICIEMBRE!L195)</f>
        <v>0</v>
      </c>
      <c r="M195" s="25">
        <f>SUM(ENERO:DICIEMBRE!M195)</f>
        <v>1</v>
      </c>
      <c r="N195" s="25">
        <f>SUM(ENERO:DICIEMBRE!N195)</f>
        <v>0</v>
      </c>
      <c r="O195" s="25">
        <f>SUM(ENERO:DICIEMBRE!O195)</f>
        <v>0</v>
      </c>
      <c r="P195" s="71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12"/>
      <c r="AC195" s="12"/>
      <c r="AD195" s="12"/>
      <c r="AE195" s="12"/>
      <c r="CG195" s="13">
        <v>0</v>
      </c>
      <c r="CH195" s="13">
        <v>0</v>
      </c>
      <c r="CI195" s="13"/>
      <c r="CJ195" s="13"/>
      <c r="CK195" s="13"/>
      <c r="CL195" s="13"/>
      <c r="CM195" s="13"/>
    </row>
    <row r="200" spans="1:104" s="399" customFormat="1" hidden="1" x14ac:dyDescent="0.2">
      <c r="A200" s="399">
        <f>SUM(B12:B14,B20:B23,B28:B33,B64,B86,C91,D101:D103,C108:C110,C114:C115,C119:C120,B136,D143:D144,C147:C152,D156:D161,C166:C169,B179:B180,B185,B38:B43,B48:B53,E139:F139,C92:C98,C174:C175,B190)</f>
        <v>110457</v>
      </c>
      <c r="B200" s="399">
        <f>SUM(CG8:CM195)</f>
        <v>0</v>
      </c>
      <c r="BX200" s="400"/>
      <c r="BY200" s="400"/>
      <c r="BZ200" s="400"/>
      <c r="CA200" s="400"/>
      <c r="CB200" s="400"/>
      <c r="CC200" s="400"/>
      <c r="CD200" s="400"/>
      <c r="CE200" s="400"/>
      <c r="CF200" s="400"/>
      <c r="CG200" s="400"/>
      <c r="CH200" s="400"/>
      <c r="CI200" s="400"/>
      <c r="CJ200" s="400"/>
      <c r="CK200" s="400"/>
      <c r="CL200" s="400"/>
      <c r="CM200" s="400"/>
      <c r="CN200" s="400"/>
      <c r="CO200" s="400"/>
      <c r="CP200" s="400"/>
      <c r="CQ200" s="400"/>
      <c r="CR200" s="400"/>
      <c r="CS200" s="400"/>
      <c r="CT200" s="400"/>
      <c r="CU200" s="400"/>
      <c r="CV200" s="400"/>
      <c r="CW200" s="400"/>
      <c r="CX200" s="400"/>
      <c r="CY200" s="400"/>
      <c r="CZ200" s="400"/>
    </row>
  </sheetData>
  <mergeCells count="317">
    <mergeCell ref="A6:O6"/>
    <mergeCell ref="A9:A11"/>
    <mergeCell ref="B9:D10"/>
    <mergeCell ref="E9:AL9"/>
    <mergeCell ref="AM9:AM11"/>
    <mergeCell ref="AN9:AQ9"/>
    <mergeCell ref="U10:V10"/>
    <mergeCell ref="W10:X10"/>
    <mergeCell ref="Y10:Z10"/>
    <mergeCell ref="AA10:AB10"/>
    <mergeCell ref="AR9:AR11"/>
    <mergeCell ref="AS9:AS11"/>
    <mergeCell ref="E10:F10"/>
    <mergeCell ref="G10:H10"/>
    <mergeCell ref="I10:J10"/>
    <mergeCell ref="K10:L10"/>
    <mergeCell ref="M10:N10"/>
    <mergeCell ref="O10:P10"/>
    <mergeCell ref="Q10:R10"/>
    <mergeCell ref="S10:T10"/>
    <mergeCell ref="AO10:AO11"/>
    <mergeCell ref="AP10:AP11"/>
    <mergeCell ref="AQ10:AQ11"/>
    <mergeCell ref="A17:A19"/>
    <mergeCell ref="B17:D18"/>
    <mergeCell ref="E17:AL17"/>
    <mergeCell ref="AM17:AM19"/>
    <mergeCell ref="AN17:AN19"/>
    <mergeCell ref="E18:F18"/>
    <mergeCell ref="G18:H18"/>
    <mergeCell ref="AC10:AD10"/>
    <mergeCell ref="AE10:AF10"/>
    <mergeCell ref="AG10:AH10"/>
    <mergeCell ref="AI10:AJ10"/>
    <mergeCell ref="AK10:AL10"/>
    <mergeCell ref="AN10:AN11"/>
    <mergeCell ref="AG18:AH18"/>
    <mergeCell ref="AI18:AJ18"/>
    <mergeCell ref="AK18:AL18"/>
    <mergeCell ref="U18:V18"/>
    <mergeCell ref="W18:X18"/>
    <mergeCell ref="Y18:Z18"/>
    <mergeCell ref="AA18:AB18"/>
    <mergeCell ref="AC18:AD18"/>
    <mergeCell ref="AE18:AF18"/>
    <mergeCell ref="I18:J18"/>
    <mergeCell ref="K18:L18"/>
    <mergeCell ref="M18:N18"/>
    <mergeCell ref="O18:P18"/>
    <mergeCell ref="Q18:R18"/>
    <mergeCell ref="S18:T18"/>
    <mergeCell ref="AM25:AM27"/>
    <mergeCell ref="AN25:AN27"/>
    <mergeCell ref="E26:F26"/>
    <mergeCell ref="G26:H26"/>
    <mergeCell ref="I26:J26"/>
    <mergeCell ref="K26:L26"/>
    <mergeCell ref="M26:N26"/>
    <mergeCell ref="O26:P26"/>
    <mergeCell ref="Q26:R26"/>
    <mergeCell ref="S26:T26"/>
    <mergeCell ref="E25:AL25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35:A37"/>
    <mergeCell ref="B35:D36"/>
    <mergeCell ref="E35:AL35"/>
    <mergeCell ref="U36:V36"/>
    <mergeCell ref="W36:X36"/>
    <mergeCell ref="AK36:AL36"/>
    <mergeCell ref="Y36:Z36"/>
    <mergeCell ref="AA36:AB36"/>
    <mergeCell ref="AC36:AD36"/>
    <mergeCell ref="AE36:AF36"/>
    <mergeCell ref="AG36:AH36"/>
    <mergeCell ref="AI36:AJ36"/>
    <mergeCell ref="A25:A27"/>
    <mergeCell ref="B25:D26"/>
    <mergeCell ref="A45:A47"/>
    <mergeCell ref="B45:D46"/>
    <mergeCell ref="E45:AL45"/>
    <mergeCell ref="AM45:AM47"/>
    <mergeCell ref="AN45:AN47"/>
    <mergeCell ref="E46:F46"/>
    <mergeCell ref="G46:H46"/>
    <mergeCell ref="I46:J46"/>
    <mergeCell ref="K46:L46"/>
    <mergeCell ref="AM35:AM37"/>
    <mergeCell ref="AN35:AN37"/>
    <mergeCell ref="E36:F36"/>
    <mergeCell ref="G36:H36"/>
    <mergeCell ref="I36:J36"/>
    <mergeCell ref="K36:L36"/>
    <mergeCell ref="M36:N36"/>
    <mergeCell ref="O36:P36"/>
    <mergeCell ref="AK46:AL46"/>
    <mergeCell ref="Y46:Z46"/>
    <mergeCell ref="AA46:AB46"/>
    <mergeCell ref="AC46:AD46"/>
    <mergeCell ref="AE46:AF46"/>
    <mergeCell ref="AG46:AH46"/>
    <mergeCell ref="AI46:AJ46"/>
    <mergeCell ref="M46:N46"/>
    <mergeCell ref="O46:P46"/>
    <mergeCell ref="Q46:R46"/>
    <mergeCell ref="S46:T46"/>
    <mergeCell ref="U46:V46"/>
    <mergeCell ref="W46:X46"/>
    <mergeCell ref="Q36:R36"/>
    <mergeCell ref="S36:T36"/>
    <mergeCell ref="A55:A57"/>
    <mergeCell ref="B55:D56"/>
    <mergeCell ref="E55:AL55"/>
    <mergeCell ref="AM55:AN56"/>
    <mergeCell ref="E56:F56"/>
    <mergeCell ref="G56:H56"/>
    <mergeCell ref="I56:J56"/>
    <mergeCell ref="K56:L56"/>
    <mergeCell ref="M56:N56"/>
    <mergeCell ref="AN88:AN90"/>
    <mergeCell ref="AO88:AO90"/>
    <mergeCell ref="F89:G89"/>
    <mergeCell ref="H89:I89"/>
    <mergeCell ref="J89:K89"/>
    <mergeCell ref="L89:M89"/>
    <mergeCell ref="N89:O89"/>
    <mergeCell ref="AA56:AB56"/>
    <mergeCell ref="AC56:AD56"/>
    <mergeCell ref="AE56:AF56"/>
    <mergeCell ref="AG56:AH56"/>
    <mergeCell ref="AI56:AJ56"/>
    <mergeCell ref="AK56:AL56"/>
    <mergeCell ref="O56:P56"/>
    <mergeCell ref="Q56:R56"/>
    <mergeCell ref="S56:T56"/>
    <mergeCell ref="U56:V56"/>
    <mergeCell ref="W56:X56"/>
    <mergeCell ref="Y56:Z56"/>
    <mergeCell ref="AH89:AI89"/>
    <mergeCell ref="AJ89:AK89"/>
    <mergeCell ref="AL89:AM89"/>
    <mergeCell ref="P89:Q89"/>
    <mergeCell ref="R89:S89"/>
    <mergeCell ref="A98:B98"/>
    <mergeCell ref="AB89:AC89"/>
    <mergeCell ref="AD89:AE89"/>
    <mergeCell ref="AF89:AG89"/>
    <mergeCell ref="A88:B90"/>
    <mergeCell ref="C88:E89"/>
    <mergeCell ref="F88:AM88"/>
    <mergeCell ref="A100:C100"/>
    <mergeCell ref="A101:B103"/>
    <mergeCell ref="T89:U89"/>
    <mergeCell ref="V89:W89"/>
    <mergeCell ref="X89:Y89"/>
    <mergeCell ref="Z89:AA89"/>
    <mergeCell ref="A91:B91"/>
    <mergeCell ref="A92:A94"/>
    <mergeCell ref="A95:B95"/>
    <mergeCell ref="A96:B96"/>
    <mergeCell ref="A97:B97"/>
    <mergeCell ref="A105:B107"/>
    <mergeCell ref="C105:E106"/>
    <mergeCell ref="F105:AM105"/>
    <mergeCell ref="AN105:AN107"/>
    <mergeCell ref="F106:G106"/>
    <mergeCell ref="H106:I106"/>
    <mergeCell ref="J106:K106"/>
    <mergeCell ref="L106:M106"/>
    <mergeCell ref="AL106:AM106"/>
    <mergeCell ref="Z106:AA106"/>
    <mergeCell ref="AB106:AC106"/>
    <mergeCell ref="AD106:AE106"/>
    <mergeCell ref="AF106:AG106"/>
    <mergeCell ref="AH106:AI106"/>
    <mergeCell ref="AJ106:AK106"/>
    <mergeCell ref="N106:O106"/>
    <mergeCell ref="P106:Q106"/>
    <mergeCell ref="R106:S106"/>
    <mergeCell ref="T106:U106"/>
    <mergeCell ref="V106:W106"/>
    <mergeCell ref="X106:Y106"/>
    <mergeCell ref="A108:B108"/>
    <mergeCell ref="A109:B109"/>
    <mergeCell ref="A110:B110"/>
    <mergeCell ref="A112:B113"/>
    <mergeCell ref="C112:E112"/>
    <mergeCell ref="F112:G112"/>
    <mergeCell ref="H112:I112"/>
    <mergeCell ref="J112:K112"/>
    <mergeCell ref="L112:M112"/>
    <mergeCell ref="Y112:AB112"/>
    <mergeCell ref="AC112:AD112"/>
    <mergeCell ref="AE112:AH112"/>
    <mergeCell ref="AI112:AI113"/>
    <mergeCell ref="A114:B114"/>
    <mergeCell ref="A115:B115"/>
    <mergeCell ref="N112:O112"/>
    <mergeCell ref="P112:Q112"/>
    <mergeCell ref="R112:S112"/>
    <mergeCell ref="T112:U112"/>
    <mergeCell ref="V112:W112"/>
    <mergeCell ref="X112:X113"/>
    <mergeCell ref="A138:D138"/>
    <mergeCell ref="B139:D139"/>
    <mergeCell ref="A141:C142"/>
    <mergeCell ref="D141:F141"/>
    <mergeCell ref="G141:G142"/>
    <mergeCell ref="H141:J141"/>
    <mergeCell ref="A117:B118"/>
    <mergeCell ref="C117:C118"/>
    <mergeCell ref="D117:I117"/>
    <mergeCell ref="J117:J118"/>
    <mergeCell ref="A119:A120"/>
    <mergeCell ref="A122:A123"/>
    <mergeCell ref="B122:B123"/>
    <mergeCell ref="A156:A158"/>
    <mergeCell ref="B156:C156"/>
    <mergeCell ref="B157:C157"/>
    <mergeCell ref="B158:C158"/>
    <mergeCell ref="K141:M141"/>
    <mergeCell ref="A143:A144"/>
    <mergeCell ref="B143:C143"/>
    <mergeCell ref="A146:B146"/>
    <mergeCell ref="A147:A148"/>
    <mergeCell ref="A150:A152"/>
    <mergeCell ref="A159:A161"/>
    <mergeCell ref="B159:C159"/>
    <mergeCell ref="B160:C160"/>
    <mergeCell ref="B161:C161"/>
    <mergeCell ref="A163:B165"/>
    <mergeCell ref="C163:E164"/>
    <mergeCell ref="A154:C155"/>
    <mergeCell ref="D154:F154"/>
    <mergeCell ref="G154:G155"/>
    <mergeCell ref="F163:AM163"/>
    <mergeCell ref="F164:G164"/>
    <mergeCell ref="H164:I164"/>
    <mergeCell ref="J164:K164"/>
    <mergeCell ref="L164:M164"/>
    <mergeCell ref="N164:O164"/>
    <mergeCell ref="P164:Q164"/>
    <mergeCell ref="R164:S164"/>
    <mergeCell ref="T164:U164"/>
    <mergeCell ref="V164:W164"/>
    <mergeCell ref="AJ164:AK164"/>
    <mergeCell ref="AL164:AM164"/>
    <mergeCell ref="AH164:AI164"/>
    <mergeCell ref="H154:H155"/>
    <mergeCell ref="I154:I155"/>
    <mergeCell ref="A166:B166"/>
    <mergeCell ref="A167:B167"/>
    <mergeCell ref="A168:B168"/>
    <mergeCell ref="A169:B169"/>
    <mergeCell ref="X164:Y164"/>
    <mergeCell ref="Z164:AA164"/>
    <mergeCell ref="AB164:AC164"/>
    <mergeCell ref="AD164:AE164"/>
    <mergeCell ref="AF164:AG164"/>
    <mergeCell ref="AD172:AD173"/>
    <mergeCell ref="AE172:AE173"/>
    <mergeCell ref="AF172:AF173"/>
    <mergeCell ref="AG172:AG173"/>
    <mergeCell ref="Y171:Y173"/>
    <mergeCell ref="Z171:Z173"/>
    <mergeCell ref="AA171:AA173"/>
    <mergeCell ref="AB171:AE171"/>
    <mergeCell ref="AF171:AG171"/>
    <mergeCell ref="A174:A175"/>
    <mergeCell ref="A177:A178"/>
    <mergeCell ref="B177:B178"/>
    <mergeCell ref="C177:C178"/>
    <mergeCell ref="D177:D178"/>
    <mergeCell ref="A182:A184"/>
    <mergeCell ref="B182:D183"/>
    <mergeCell ref="AB172:AB173"/>
    <mergeCell ref="AC172:AC173"/>
    <mergeCell ref="F172:G172"/>
    <mergeCell ref="H172:I172"/>
    <mergeCell ref="J172:K172"/>
    <mergeCell ref="L172:M172"/>
    <mergeCell ref="N172:O172"/>
    <mergeCell ref="A171:B173"/>
    <mergeCell ref="C171:E172"/>
    <mergeCell ref="F171:U171"/>
    <mergeCell ref="V171:V173"/>
    <mergeCell ref="W171:W173"/>
    <mergeCell ref="X171:X173"/>
    <mergeCell ref="P172:Q172"/>
    <mergeCell ref="R172:S172"/>
    <mergeCell ref="T172:U172"/>
    <mergeCell ref="E182:V182"/>
    <mergeCell ref="E183:F183"/>
    <mergeCell ref="G183:H183"/>
    <mergeCell ref="I183:J183"/>
    <mergeCell ref="K183:L183"/>
    <mergeCell ref="M183:N183"/>
    <mergeCell ref="O183:P183"/>
    <mergeCell ref="Q183:R183"/>
    <mergeCell ref="S183:T183"/>
    <mergeCell ref="U183:V183"/>
    <mergeCell ref="A187:A190"/>
    <mergeCell ref="B187:D188"/>
    <mergeCell ref="E187:L187"/>
    <mergeCell ref="M187:N188"/>
    <mergeCell ref="O187:O189"/>
    <mergeCell ref="E188:F188"/>
    <mergeCell ref="G188:H188"/>
    <mergeCell ref="I188:J188"/>
    <mergeCell ref="K188:L188"/>
  </mergeCells>
  <dataValidations count="1">
    <dataValidation type="whole" operator="greaterThanOrEqual" allowBlank="1" showInputMessage="1" showErrorMessage="1" errorTitle="Error" error="Favor Ingrese sólo Números." sqref="E185:V185 E20:AN23 E28:AN33 E38:AN43 E48:AN53 E12:AS15 E58:AN63 C67:E85 D101:D103 F92:AO98 F108:AN110 F114:AI115 D119:J120 E139:F139 E143:M144 C147:F152 B124:B135 F166:AM169 E156:I161 F174:AG175 C179:D180 E191:O195" xr:uid="{00000000-0002-0000-0000-000000000000}">
      <formula1>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Z200"/>
  <sheetViews>
    <sheetView topLeftCell="A163" workbookViewId="0">
      <selection activeCell="A182" sqref="A182:A184"/>
    </sheetView>
  </sheetViews>
  <sheetFormatPr baseColWidth="10" defaultColWidth="11.42578125" defaultRowHeight="14.25" x14ac:dyDescent="0.2"/>
  <cols>
    <col min="1" max="1" width="44.7109375" style="2" customWidth="1"/>
    <col min="2" max="2" width="31.140625" style="2" customWidth="1"/>
    <col min="3" max="3" width="14.140625" style="2" customWidth="1"/>
    <col min="4" max="4" width="12.42578125" style="2" customWidth="1"/>
    <col min="5" max="6" width="10.42578125" style="2" customWidth="1"/>
    <col min="7" max="7" width="11.85546875" style="2" customWidth="1"/>
    <col min="8" max="8" width="11" style="2" customWidth="1"/>
    <col min="9" max="22" width="11.42578125" style="2" customWidth="1"/>
    <col min="23" max="25" width="13.5703125" style="2" customWidth="1"/>
    <col min="26" max="26" width="13" style="2" customWidth="1"/>
    <col min="27" max="37" width="11.42578125" style="2" customWidth="1"/>
    <col min="38" max="40" width="11.42578125" style="2"/>
    <col min="41" max="41" width="11.42578125" style="2" customWidth="1"/>
    <col min="42" max="43" width="11.42578125" style="2"/>
    <col min="44" max="44" width="11.42578125" style="2" customWidth="1"/>
    <col min="45" max="72" width="11.42578125" style="2"/>
    <col min="73" max="74" width="15.42578125" style="2" customWidth="1"/>
    <col min="75" max="75" width="15.7109375" style="2" customWidth="1"/>
    <col min="76" max="77" width="15.7109375" style="3" customWidth="1"/>
    <col min="78" max="78" width="15.42578125" style="3" customWidth="1"/>
    <col min="79" max="104" width="15.42578125" style="4" hidden="1" customWidth="1"/>
    <col min="105" max="105" width="11.42578125" style="2" customWidth="1"/>
    <col min="106" max="16384" width="11.42578125" style="2"/>
  </cols>
  <sheetData>
    <row r="1" spans="1:91" ht="16.350000000000001" customHeight="1" x14ac:dyDescent="0.2">
      <c r="A1" s="1" t="s">
        <v>0</v>
      </c>
    </row>
    <row r="2" spans="1:91" ht="16.350000000000001" customHeight="1" x14ac:dyDescent="0.2">
      <c r="A2" s="1" t="str">
        <f>CONCATENATE("COMUNA: ",[10]NOMBRE!B2," - ","( ",[10]NOMBRE!C2,[10]NOMBRE!D2,[10]NOMBRE!E2,[10]NOMBRE!F2,[10]NOMBRE!G2," )")</f>
        <v>COMUNA: LINARES - ( 07401 )</v>
      </c>
    </row>
    <row r="3" spans="1:91" ht="16.350000000000001" customHeight="1" x14ac:dyDescent="0.2">
      <c r="A3" s="1" t="str">
        <f>CONCATENATE("ESTABLECIMIENTO/ESTRATEGIA: ",[10]NOMBRE!B3," - ","( ",[10]NOMBRE!C3,[10]NOMBRE!D3,[10]NOMBRE!E3,[10]NOMBRE!F3,[10]NOMBRE!G3,[10]NOMBRE!H3," )")</f>
        <v>ESTABLECIMIENTO/ESTRATEGIA: HOSPITAL PRESIDENTE CARLOS IBAÑEZ DEL CAMPO - ( 116108 )</v>
      </c>
    </row>
    <row r="4" spans="1:91" ht="16.350000000000001" customHeight="1" x14ac:dyDescent="0.2">
      <c r="A4" s="1" t="str">
        <f>CONCATENATE("MES: ",[10]NOMBRE!B6," - ","( ",[10]NOMBRE!C6,[10]NOMBRE!D6," )")</f>
        <v>MES: SEPTIEMBRE - ( 09 )</v>
      </c>
    </row>
    <row r="5" spans="1:91" ht="16.350000000000001" customHeight="1" x14ac:dyDescent="0.2">
      <c r="A5" s="1" t="str">
        <f>CONCATENATE("AÑO: ",[10]NOMBRE!B7)</f>
        <v>AÑO: 2021</v>
      </c>
      <c r="AP5" s="5"/>
    </row>
    <row r="6" spans="1:91" ht="15" x14ac:dyDescent="0.2">
      <c r="A6" s="1910" t="s">
        <v>1</v>
      </c>
      <c r="B6" s="1910"/>
      <c r="C6" s="1910"/>
      <c r="D6" s="1910"/>
      <c r="E6" s="1910"/>
      <c r="F6" s="1910"/>
      <c r="G6" s="1910"/>
      <c r="H6" s="1910"/>
      <c r="I6" s="1910"/>
      <c r="J6" s="1910"/>
      <c r="K6" s="1910"/>
      <c r="L6" s="1910"/>
      <c r="M6" s="1910"/>
      <c r="N6" s="1910"/>
      <c r="O6" s="1910"/>
      <c r="P6" s="6"/>
      <c r="Q6" s="6"/>
      <c r="R6" s="6"/>
      <c r="S6" s="6"/>
      <c r="T6" s="7"/>
      <c r="U6" s="7"/>
      <c r="V6" s="7"/>
      <c r="W6" s="7"/>
      <c r="X6" s="7"/>
      <c r="Y6" s="7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</row>
    <row r="7" spans="1:91" ht="32.1" customHeight="1" x14ac:dyDescent="0.2">
      <c r="A7" s="9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BX7" s="2"/>
      <c r="BY7" s="2"/>
      <c r="BZ7" s="2"/>
    </row>
    <row r="8" spans="1:91" ht="32.1" customHeight="1" x14ac:dyDescent="0.2">
      <c r="A8" s="10" t="s"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1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X8" s="2"/>
      <c r="BY8" s="2"/>
      <c r="BZ8" s="2"/>
      <c r="CG8" s="13"/>
      <c r="CH8" s="13"/>
      <c r="CI8" s="13"/>
      <c r="CJ8" s="13"/>
      <c r="CK8" s="13"/>
      <c r="CL8" s="13"/>
      <c r="CM8" s="13"/>
    </row>
    <row r="9" spans="1:91" ht="32.1" customHeight="1" x14ac:dyDescent="0.2">
      <c r="A9" s="1817" t="s">
        <v>4</v>
      </c>
      <c r="B9" s="1796" t="s">
        <v>5</v>
      </c>
      <c r="C9" s="1797"/>
      <c r="D9" s="1798"/>
      <c r="E9" s="1808" t="s">
        <v>6</v>
      </c>
      <c r="F9" s="1869"/>
      <c r="G9" s="1869"/>
      <c r="H9" s="1869"/>
      <c r="I9" s="1869"/>
      <c r="J9" s="1869"/>
      <c r="K9" s="1869"/>
      <c r="L9" s="1869"/>
      <c r="M9" s="1869"/>
      <c r="N9" s="1869"/>
      <c r="O9" s="1869"/>
      <c r="P9" s="1869"/>
      <c r="Q9" s="1869"/>
      <c r="R9" s="1869"/>
      <c r="S9" s="1869"/>
      <c r="T9" s="1869"/>
      <c r="U9" s="1869"/>
      <c r="V9" s="1869"/>
      <c r="W9" s="1869"/>
      <c r="X9" s="1869"/>
      <c r="Y9" s="1869"/>
      <c r="Z9" s="1869"/>
      <c r="AA9" s="1869"/>
      <c r="AB9" s="1869"/>
      <c r="AC9" s="1869"/>
      <c r="AD9" s="1869"/>
      <c r="AE9" s="1869"/>
      <c r="AF9" s="1869"/>
      <c r="AG9" s="1869"/>
      <c r="AH9" s="1869"/>
      <c r="AI9" s="1869"/>
      <c r="AJ9" s="1869"/>
      <c r="AK9" s="1869"/>
      <c r="AL9" s="1809"/>
      <c r="AM9" s="1819" t="s">
        <v>7</v>
      </c>
      <c r="AN9" s="1808" t="s">
        <v>8</v>
      </c>
      <c r="AO9" s="1869"/>
      <c r="AP9" s="1869"/>
      <c r="AQ9" s="1809"/>
      <c r="AR9" s="1819" t="s">
        <v>9</v>
      </c>
      <c r="AS9" s="1819" t="s">
        <v>10</v>
      </c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CG9" s="13"/>
      <c r="CH9" s="13"/>
      <c r="CI9" s="13"/>
      <c r="CJ9" s="13"/>
      <c r="CK9" s="13"/>
      <c r="CL9" s="13"/>
      <c r="CM9" s="13"/>
    </row>
    <row r="10" spans="1:91" ht="16.350000000000001" customHeight="1" x14ac:dyDescent="0.2">
      <c r="A10" s="1821"/>
      <c r="B10" s="1799"/>
      <c r="C10" s="1800"/>
      <c r="D10" s="1801"/>
      <c r="E10" s="1808" t="s">
        <v>11</v>
      </c>
      <c r="F10" s="1809"/>
      <c r="G10" s="1808" t="s">
        <v>12</v>
      </c>
      <c r="H10" s="1809"/>
      <c r="I10" s="1808" t="s">
        <v>13</v>
      </c>
      <c r="J10" s="1809"/>
      <c r="K10" s="1808" t="s">
        <v>14</v>
      </c>
      <c r="L10" s="1809"/>
      <c r="M10" s="1808" t="s">
        <v>15</v>
      </c>
      <c r="N10" s="1809"/>
      <c r="O10" s="1828" t="s">
        <v>16</v>
      </c>
      <c r="P10" s="1816"/>
      <c r="Q10" s="1828" t="s">
        <v>17</v>
      </c>
      <c r="R10" s="1816"/>
      <c r="S10" s="1828" t="s">
        <v>18</v>
      </c>
      <c r="T10" s="1816"/>
      <c r="U10" s="1828" t="s">
        <v>19</v>
      </c>
      <c r="V10" s="1816"/>
      <c r="W10" s="1828" t="s">
        <v>20</v>
      </c>
      <c r="X10" s="1816"/>
      <c r="Y10" s="1828" t="s">
        <v>21</v>
      </c>
      <c r="Z10" s="1816"/>
      <c r="AA10" s="1828" t="s">
        <v>22</v>
      </c>
      <c r="AB10" s="1816"/>
      <c r="AC10" s="1828" t="s">
        <v>23</v>
      </c>
      <c r="AD10" s="1816"/>
      <c r="AE10" s="1828" t="s">
        <v>24</v>
      </c>
      <c r="AF10" s="1816"/>
      <c r="AG10" s="1829" t="s">
        <v>25</v>
      </c>
      <c r="AH10" s="1829"/>
      <c r="AI10" s="1828" t="s">
        <v>26</v>
      </c>
      <c r="AJ10" s="1816"/>
      <c r="AK10" s="1829" t="s">
        <v>27</v>
      </c>
      <c r="AL10" s="1816"/>
      <c r="AM10" s="1845"/>
      <c r="AN10" s="1906" t="s">
        <v>28</v>
      </c>
      <c r="AO10" s="1864" t="s">
        <v>29</v>
      </c>
      <c r="AP10" s="1864" t="s">
        <v>30</v>
      </c>
      <c r="AQ10" s="1908" t="s">
        <v>31</v>
      </c>
      <c r="AR10" s="1845"/>
      <c r="AS10" s="1845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CG10" s="13"/>
      <c r="CH10" s="13"/>
      <c r="CI10" s="13"/>
      <c r="CJ10" s="13"/>
      <c r="CK10" s="13"/>
      <c r="CL10" s="13"/>
      <c r="CM10" s="13"/>
    </row>
    <row r="11" spans="1:91" ht="32.1" customHeight="1" x14ac:dyDescent="0.2">
      <c r="A11" s="1818"/>
      <c r="B11" s="14" t="s">
        <v>32</v>
      </c>
      <c r="C11" s="15" t="s">
        <v>33</v>
      </c>
      <c r="D11" s="564" t="s">
        <v>34</v>
      </c>
      <c r="E11" s="562" t="s">
        <v>33</v>
      </c>
      <c r="F11" s="553" t="s">
        <v>34</v>
      </c>
      <c r="G11" s="562" t="s">
        <v>33</v>
      </c>
      <c r="H11" s="553" t="s">
        <v>34</v>
      </c>
      <c r="I11" s="562" t="s">
        <v>33</v>
      </c>
      <c r="J11" s="553" t="s">
        <v>34</v>
      </c>
      <c r="K11" s="562" t="s">
        <v>33</v>
      </c>
      <c r="L11" s="553" t="s">
        <v>34</v>
      </c>
      <c r="M11" s="562" t="s">
        <v>33</v>
      </c>
      <c r="N11" s="553" t="s">
        <v>34</v>
      </c>
      <c r="O11" s="562" t="s">
        <v>33</v>
      </c>
      <c r="P11" s="553" t="s">
        <v>34</v>
      </c>
      <c r="Q11" s="562" t="s">
        <v>33</v>
      </c>
      <c r="R11" s="553" t="s">
        <v>34</v>
      </c>
      <c r="S11" s="562" t="s">
        <v>33</v>
      </c>
      <c r="T11" s="553" t="s">
        <v>34</v>
      </c>
      <c r="U11" s="562" t="s">
        <v>33</v>
      </c>
      <c r="V11" s="553" t="s">
        <v>34</v>
      </c>
      <c r="W11" s="562" t="s">
        <v>33</v>
      </c>
      <c r="X11" s="553" t="s">
        <v>34</v>
      </c>
      <c r="Y11" s="562" t="s">
        <v>33</v>
      </c>
      <c r="Z11" s="553" t="s">
        <v>34</v>
      </c>
      <c r="AA11" s="562" t="s">
        <v>33</v>
      </c>
      <c r="AB11" s="553" t="s">
        <v>34</v>
      </c>
      <c r="AC11" s="562" t="s">
        <v>33</v>
      </c>
      <c r="AD11" s="553" t="s">
        <v>34</v>
      </c>
      <c r="AE11" s="562" t="s">
        <v>33</v>
      </c>
      <c r="AF11" s="553" t="s">
        <v>34</v>
      </c>
      <c r="AG11" s="569" t="s">
        <v>33</v>
      </c>
      <c r="AH11" s="552" t="s">
        <v>34</v>
      </c>
      <c r="AI11" s="562" t="s">
        <v>33</v>
      </c>
      <c r="AJ11" s="553" t="s">
        <v>34</v>
      </c>
      <c r="AK11" s="569" t="s">
        <v>33</v>
      </c>
      <c r="AL11" s="553" t="s">
        <v>34</v>
      </c>
      <c r="AM11" s="1820"/>
      <c r="AN11" s="1907"/>
      <c r="AO11" s="1865"/>
      <c r="AP11" s="1865"/>
      <c r="AQ11" s="1909"/>
      <c r="AR11" s="1820"/>
      <c r="AS11" s="1820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CG11" s="13"/>
      <c r="CH11" s="13"/>
      <c r="CI11" s="13"/>
      <c r="CJ11" s="13"/>
      <c r="CK11" s="13"/>
      <c r="CL11" s="13"/>
      <c r="CM11" s="13"/>
    </row>
    <row r="12" spans="1:91" ht="16.350000000000001" customHeight="1" x14ac:dyDescent="0.2">
      <c r="A12" s="623" t="s">
        <v>35</v>
      </c>
      <c r="B12" s="624">
        <f>SUM(C12+D12)</f>
        <v>3246</v>
      </c>
      <c r="C12" s="587">
        <f>SUM(E12+G12+I12+K12+M12+O12+Q12+S12+U12+W12+Y12+AA12+AC12+AE12+AG12+AI12+AK12)</f>
        <v>1718</v>
      </c>
      <c r="D12" s="625">
        <f t="shared" ref="C12:D15" si="0">SUM(F12+H12+J12+L12+N12+P12+R12+T12+V12+X12+Z12+AB12+AD12+AF12+AH12+AJ12+AL12)</f>
        <v>1528</v>
      </c>
      <c r="E12" s="626">
        <v>206</v>
      </c>
      <c r="F12" s="627">
        <v>199</v>
      </c>
      <c r="G12" s="626">
        <v>91</v>
      </c>
      <c r="H12" s="627">
        <v>97</v>
      </c>
      <c r="I12" s="626">
        <v>98</v>
      </c>
      <c r="J12" s="627">
        <v>75</v>
      </c>
      <c r="K12" s="626">
        <v>68</v>
      </c>
      <c r="L12" s="627">
        <v>51</v>
      </c>
      <c r="M12" s="626">
        <v>103</v>
      </c>
      <c r="N12" s="627">
        <v>100</v>
      </c>
      <c r="O12" s="626">
        <v>112</v>
      </c>
      <c r="P12" s="627">
        <v>87</v>
      </c>
      <c r="Q12" s="626">
        <v>114</v>
      </c>
      <c r="R12" s="627">
        <v>76</v>
      </c>
      <c r="S12" s="626">
        <v>84</v>
      </c>
      <c r="T12" s="627">
        <v>62</v>
      </c>
      <c r="U12" s="626">
        <v>78</v>
      </c>
      <c r="V12" s="627">
        <v>80</v>
      </c>
      <c r="W12" s="626">
        <v>67</v>
      </c>
      <c r="X12" s="627">
        <v>94</v>
      </c>
      <c r="Y12" s="626">
        <v>111</v>
      </c>
      <c r="Z12" s="627">
        <v>80</v>
      </c>
      <c r="AA12" s="626">
        <v>102</v>
      </c>
      <c r="AB12" s="627">
        <v>91</v>
      </c>
      <c r="AC12" s="626">
        <v>128</v>
      </c>
      <c r="AD12" s="627">
        <v>78</v>
      </c>
      <c r="AE12" s="626">
        <v>100</v>
      </c>
      <c r="AF12" s="627">
        <v>82</v>
      </c>
      <c r="AG12" s="626">
        <v>98</v>
      </c>
      <c r="AH12" s="627">
        <v>78</v>
      </c>
      <c r="AI12" s="626">
        <v>65</v>
      </c>
      <c r="AJ12" s="627">
        <v>61</v>
      </c>
      <c r="AK12" s="626">
        <v>93</v>
      </c>
      <c r="AL12" s="627">
        <v>137</v>
      </c>
      <c r="AM12" s="628">
        <v>3083</v>
      </c>
      <c r="AN12" s="626">
        <v>114</v>
      </c>
      <c r="AO12" s="629">
        <v>1</v>
      </c>
      <c r="AP12" s="629">
        <v>158</v>
      </c>
      <c r="AQ12" s="627">
        <v>255</v>
      </c>
      <c r="AR12" s="628">
        <v>317</v>
      </c>
      <c r="AS12" s="628">
        <v>3607</v>
      </c>
      <c r="AT12" s="480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12"/>
      <c r="BF12" s="12"/>
      <c r="BG12" s="12"/>
      <c r="CG12" s="13">
        <v>0</v>
      </c>
      <c r="CH12" s="13">
        <v>0</v>
      </c>
      <c r="CI12" s="13">
        <v>0</v>
      </c>
      <c r="CJ12" s="13">
        <v>0</v>
      </c>
      <c r="CK12" s="13"/>
      <c r="CL12" s="13"/>
      <c r="CM12" s="13"/>
    </row>
    <row r="13" spans="1:91" ht="16.350000000000001" customHeight="1" x14ac:dyDescent="0.2">
      <c r="A13" s="30" t="s">
        <v>36</v>
      </c>
      <c r="B13" s="31">
        <f>SUM(C13+D13)</f>
        <v>389</v>
      </c>
      <c r="C13" s="32">
        <f t="shared" si="0"/>
        <v>0</v>
      </c>
      <c r="D13" s="481">
        <f t="shared" si="0"/>
        <v>389</v>
      </c>
      <c r="E13" s="34"/>
      <c r="F13" s="35"/>
      <c r="G13" s="34"/>
      <c r="H13" s="35"/>
      <c r="I13" s="34"/>
      <c r="J13" s="35">
        <v>1</v>
      </c>
      <c r="K13" s="34"/>
      <c r="L13" s="35">
        <v>34</v>
      </c>
      <c r="M13" s="34"/>
      <c r="N13" s="35">
        <v>74</v>
      </c>
      <c r="O13" s="34"/>
      <c r="P13" s="35">
        <v>95</v>
      </c>
      <c r="Q13" s="34"/>
      <c r="R13" s="35">
        <v>74</v>
      </c>
      <c r="S13" s="34"/>
      <c r="T13" s="35">
        <v>55</v>
      </c>
      <c r="U13" s="34"/>
      <c r="V13" s="35">
        <v>22</v>
      </c>
      <c r="W13" s="34"/>
      <c r="X13" s="35">
        <v>16</v>
      </c>
      <c r="Y13" s="34"/>
      <c r="Z13" s="35">
        <v>7</v>
      </c>
      <c r="AA13" s="34"/>
      <c r="AB13" s="35">
        <v>2</v>
      </c>
      <c r="AC13" s="34"/>
      <c r="AD13" s="35">
        <v>4</v>
      </c>
      <c r="AE13" s="34"/>
      <c r="AF13" s="35">
        <v>2</v>
      </c>
      <c r="AG13" s="34"/>
      <c r="AH13" s="35">
        <v>2</v>
      </c>
      <c r="AI13" s="34"/>
      <c r="AJ13" s="35"/>
      <c r="AK13" s="34"/>
      <c r="AL13" s="35">
        <v>1</v>
      </c>
      <c r="AM13" s="36">
        <v>373</v>
      </c>
      <c r="AN13" s="34">
        <v>17</v>
      </c>
      <c r="AO13" s="37"/>
      <c r="AP13" s="37">
        <v>4</v>
      </c>
      <c r="AQ13" s="35">
        <v>11</v>
      </c>
      <c r="AR13" s="36">
        <v>15</v>
      </c>
      <c r="AS13" s="36">
        <v>577</v>
      </c>
      <c r="AT13" s="480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12"/>
      <c r="BF13" s="12"/>
      <c r="BG13" s="12"/>
      <c r="CG13" s="13">
        <v>0</v>
      </c>
      <c r="CH13" s="13">
        <v>0</v>
      </c>
      <c r="CI13" s="13">
        <v>0</v>
      </c>
      <c r="CJ13" s="13">
        <v>0</v>
      </c>
      <c r="CK13" s="13"/>
      <c r="CL13" s="13"/>
      <c r="CM13" s="13"/>
    </row>
    <row r="14" spans="1:91" ht="16.350000000000001" customHeight="1" x14ac:dyDescent="0.2">
      <c r="A14" s="38" t="s">
        <v>37</v>
      </c>
      <c r="B14" s="39">
        <f>SUM(C14+D14)</f>
        <v>173</v>
      </c>
      <c r="C14" s="40">
        <f t="shared" si="0"/>
        <v>0</v>
      </c>
      <c r="D14" s="41">
        <f t="shared" si="0"/>
        <v>173</v>
      </c>
      <c r="E14" s="34"/>
      <c r="F14" s="35">
        <v>1</v>
      </c>
      <c r="G14" s="34"/>
      <c r="H14" s="35"/>
      <c r="I14" s="34"/>
      <c r="J14" s="35"/>
      <c r="K14" s="34"/>
      <c r="L14" s="35">
        <v>7</v>
      </c>
      <c r="M14" s="34"/>
      <c r="N14" s="35">
        <v>28</v>
      </c>
      <c r="O14" s="34"/>
      <c r="P14" s="35">
        <v>39</v>
      </c>
      <c r="Q14" s="34"/>
      <c r="R14" s="35">
        <v>39</v>
      </c>
      <c r="S14" s="34"/>
      <c r="T14" s="35">
        <v>30</v>
      </c>
      <c r="U14" s="34"/>
      <c r="V14" s="35">
        <v>13</v>
      </c>
      <c r="W14" s="34"/>
      <c r="X14" s="35">
        <v>5</v>
      </c>
      <c r="Y14" s="34"/>
      <c r="Z14" s="35">
        <v>2</v>
      </c>
      <c r="AA14" s="34"/>
      <c r="AB14" s="35">
        <v>4</v>
      </c>
      <c r="AC14" s="34"/>
      <c r="AD14" s="35">
        <v>1</v>
      </c>
      <c r="AE14" s="34"/>
      <c r="AF14" s="35"/>
      <c r="AG14" s="34"/>
      <c r="AH14" s="35">
        <v>3</v>
      </c>
      <c r="AI14" s="34"/>
      <c r="AJ14" s="35">
        <v>1</v>
      </c>
      <c r="AK14" s="34"/>
      <c r="AL14" s="35"/>
      <c r="AM14" s="36">
        <v>169</v>
      </c>
      <c r="AN14" s="42"/>
      <c r="AO14" s="43"/>
      <c r="AP14" s="43"/>
      <c r="AQ14" s="44"/>
      <c r="AR14" s="45"/>
      <c r="AS14" s="45"/>
      <c r="AT14" s="480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12"/>
      <c r="BF14" s="12"/>
      <c r="BG14" s="12"/>
      <c r="CG14" s="13">
        <v>0</v>
      </c>
      <c r="CH14" s="13">
        <v>0</v>
      </c>
      <c r="CI14" s="13"/>
      <c r="CJ14" s="13"/>
      <c r="CK14" s="13"/>
      <c r="CL14" s="13"/>
      <c r="CM14" s="13"/>
    </row>
    <row r="15" spans="1:91" ht="16.350000000000001" customHeight="1" x14ac:dyDescent="0.2">
      <c r="A15" s="46" t="s">
        <v>38</v>
      </c>
      <c r="B15" s="47">
        <f>SUM(C15+D15)</f>
        <v>0</v>
      </c>
      <c r="C15" s="48">
        <f>SUM(E15+G15+I15+K15+M15+O15+Q15+S15+U15+W15+Y15+AA15+AC15+AE15+AG15+AI15+AK15)</f>
        <v>0</v>
      </c>
      <c r="D15" s="49">
        <f t="shared" si="0"/>
        <v>0</v>
      </c>
      <c r="E15" s="50"/>
      <c r="F15" s="51"/>
      <c r="G15" s="50"/>
      <c r="H15" s="51"/>
      <c r="I15" s="50"/>
      <c r="J15" s="51"/>
      <c r="K15" s="50"/>
      <c r="L15" s="51"/>
      <c r="M15" s="50"/>
      <c r="N15" s="51"/>
      <c r="O15" s="50"/>
      <c r="P15" s="51"/>
      <c r="Q15" s="50"/>
      <c r="R15" s="51"/>
      <c r="S15" s="50"/>
      <c r="T15" s="51"/>
      <c r="U15" s="50"/>
      <c r="V15" s="51"/>
      <c r="W15" s="50"/>
      <c r="X15" s="51"/>
      <c r="Y15" s="50"/>
      <c r="Z15" s="51"/>
      <c r="AA15" s="50"/>
      <c r="AB15" s="51"/>
      <c r="AC15" s="50"/>
      <c r="AD15" s="51"/>
      <c r="AE15" s="50"/>
      <c r="AF15" s="51"/>
      <c r="AG15" s="50"/>
      <c r="AH15" s="51"/>
      <c r="AI15" s="50"/>
      <c r="AJ15" s="51"/>
      <c r="AK15" s="50"/>
      <c r="AL15" s="51"/>
      <c r="AM15" s="52"/>
      <c r="AN15" s="53"/>
      <c r="AO15" s="54"/>
      <c r="AP15" s="54"/>
      <c r="AQ15" s="55"/>
      <c r="AR15" s="56"/>
      <c r="AS15" s="56"/>
      <c r="AT15" s="480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12"/>
      <c r="BF15" s="12"/>
      <c r="BG15" s="12"/>
      <c r="CG15" s="13">
        <v>0</v>
      </c>
      <c r="CH15" s="13">
        <v>0</v>
      </c>
      <c r="CI15" s="13">
        <v>0</v>
      </c>
      <c r="CJ15" s="13">
        <v>0</v>
      </c>
      <c r="CK15" s="13"/>
      <c r="CL15" s="13"/>
      <c r="CM15" s="13"/>
    </row>
    <row r="16" spans="1:91" ht="32.1" customHeight="1" x14ac:dyDescent="0.2">
      <c r="A16" s="57" t="s">
        <v>39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X16" s="2"/>
      <c r="BY16" s="2"/>
      <c r="BZ16" s="2"/>
      <c r="CG16" s="13"/>
      <c r="CH16" s="13"/>
      <c r="CI16" s="13"/>
      <c r="CJ16" s="13"/>
      <c r="CK16" s="13"/>
      <c r="CL16" s="13"/>
      <c r="CM16" s="13"/>
    </row>
    <row r="17" spans="1:91" ht="16.350000000000001" customHeight="1" x14ac:dyDescent="0.2">
      <c r="A17" s="1817" t="s">
        <v>40</v>
      </c>
      <c r="B17" s="1796" t="s">
        <v>5</v>
      </c>
      <c r="C17" s="1797"/>
      <c r="D17" s="1798"/>
      <c r="E17" s="1808" t="s">
        <v>6</v>
      </c>
      <c r="F17" s="1869"/>
      <c r="G17" s="1869"/>
      <c r="H17" s="1869"/>
      <c r="I17" s="1869"/>
      <c r="J17" s="1869"/>
      <c r="K17" s="1869"/>
      <c r="L17" s="1869"/>
      <c r="M17" s="1869"/>
      <c r="N17" s="1869"/>
      <c r="O17" s="1869"/>
      <c r="P17" s="1869"/>
      <c r="Q17" s="1869"/>
      <c r="R17" s="1869"/>
      <c r="S17" s="1869"/>
      <c r="T17" s="1869"/>
      <c r="U17" s="1869"/>
      <c r="V17" s="1869"/>
      <c r="W17" s="1869"/>
      <c r="X17" s="1869"/>
      <c r="Y17" s="1869"/>
      <c r="Z17" s="1869"/>
      <c r="AA17" s="1869"/>
      <c r="AB17" s="1869"/>
      <c r="AC17" s="1869"/>
      <c r="AD17" s="1869"/>
      <c r="AE17" s="1869"/>
      <c r="AF17" s="1869"/>
      <c r="AG17" s="1869"/>
      <c r="AH17" s="1869"/>
      <c r="AI17" s="1869"/>
      <c r="AJ17" s="1869"/>
      <c r="AK17" s="1869"/>
      <c r="AL17" s="1809"/>
      <c r="AM17" s="1819" t="s">
        <v>7</v>
      </c>
      <c r="AN17" s="1819" t="s">
        <v>10</v>
      </c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CG17" s="13"/>
      <c r="CH17" s="13"/>
      <c r="CI17" s="13"/>
      <c r="CJ17" s="13"/>
      <c r="CK17" s="13"/>
      <c r="CL17" s="13"/>
      <c r="CM17" s="13"/>
    </row>
    <row r="18" spans="1:91" ht="16.350000000000001" customHeight="1" x14ac:dyDescent="0.2">
      <c r="A18" s="1821"/>
      <c r="B18" s="1799"/>
      <c r="C18" s="1800"/>
      <c r="D18" s="1801"/>
      <c r="E18" s="1808" t="s">
        <v>11</v>
      </c>
      <c r="F18" s="1809"/>
      <c r="G18" s="1808" t="s">
        <v>12</v>
      </c>
      <c r="H18" s="1809"/>
      <c r="I18" s="1808" t="s">
        <v>13</v>
      </c>
      <c r="J18" s="1809"/>
      <c r="K18" s="1808" t="s">
        <v>14</v>
      </c>
      <c r="L18" s="1809"/>
      <c r="M18" s="1808" t="s">
        <v>15</v>
      </c>
      <c r="N18" s="1809"/>
      <c r="O18" s="1828" t="s">
        <v>16</v>
      </c>
      <c r="P18" s="1816"/>
      <c r="Q18" s="1828" t="s">
        <v>17</v>
      </c>
      <c r="R18" s="1816"/>
      <c r="S18" s="1828" t="s">
        <v>18</v>
      </c>
      <c r="T18" s="1816"/>
      <c r="U18" s="1828" t="s">
        <v>19</v>
      </c>
      <c r="V18" s="1816"/>
      <c r="W18" s="1828" t="s">
        <v>20</v>
      </c>
      <c r="X18" s="1816"/>
      <c r="Y18" s="1828" t="s">
        <v>21</v>
      </c>
      <c r="Z18" s="1816"/>
      <c r="AA18" s="1828" t="s">
        <v>22</v>
      </c>
      <c r="AB18" s="1816"/>
      <c r="AC18" s="1828" t="s">
        <v>23</v>
      </c>
      <c r="AD18" s="1816"/>
      <c r="AE18" s="1828" t="s">
        <v>24</v>
      </c>
      <c r="AF18" s="1816"/>
      <c r="AG18" s="1828" t="s">
        <v>25</v>
      </c>
      <c r="AH18" s="1816"/>
      <c r="AI18" s="1828" t="s">
        <v>26</v>
      </c>
      <c r="AJ18" s="1816"/>
      <c r="AK18" s="1828" t="s">
        <v>27</v>
      </c>
      <c r="AL18" s="1816"/>
      <c r="AM18" s="1845"/>
      <c r="AN18" s="1845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CG18" s="13"/>
      <c r="CH18" s="13"/>
      <c r="CI18" s="13"/>
      <c r="CJ18" s="13"/>
      <c r="CK18" s="13"/>
      <c r="CL18" s="13"/>
      <c r="CM18" s="13"/>
    </row>
    <row r="19" spans="1:91" ht="16.350000000000001" customHeight="1" x14ac:dyDescent="0.2">
      <c r="A19" s="1818"/>
      <c r="B19" s="583" t="s">
        <v>32</v>
      </c>
      <c r="C19" s="584" t="s">
        <v>41</v>
      </c>
      <c r="D19" s="556" t="s">
        <v>34</v>
      </c>
      <c r="E19" s="592" t="s">
        <v>41</v>
      </c>
      <c r="F19" s="556" t="s">
        <v>34</v>
      </c>
      <c r="G19" s="592" t="s">
        <v>41</v>
      </c>
      <c r="H19" s="556" t="s">
        <v>34</v>
      </c>
      <c r="I19" s="592" t="s">
        <v>41</v>
      </c>
      <c r="J19" s="556" t="s">
        <v>34</v>
      </c>
      <c r="K19" s="592" t="s">
        <v>41</v>
      </c>
      <c r="L19" s="556" t="s">
        <v>34</v>
      </c>
      <c r="M19" s="592" t="s">
        <v>41</v>
      </c>
      <c r="N19" s="556" t="s">
        <v>34</v>
      </c>
      <c r="O19" s="592" t="s">
        <v>41</v>
      </c>
      <c r="P19" s="556" t="s">
        <v>34</v>
      </c>
      <c r="Q19" s="592" t="s">
        <v>41</v>
      </c>
      <c r="R19" s="556" t="s">
        <v>34</v>
      </c>
      <c r="S19" s="592" t="s">
        <v>41</v>
      </c>
      <c r="T19" s="556" t="s">
        <v>34</v>
      </c>
      <c r="U19" s="592" t="s">
        <v>41</v>
      </c>
      <c r="V19" s="556" t="s">
        <v>34</v>
      </c>
      <c r="W19" s="592" t="s">
        <v>41</v>
      </c>
      <c r="X19" s="556" t="s">
        <v>34</v>
      </c>
      <c r="Y19" s="592" t="s">
        <v>41</v>
      </c>
      <c r="Z19" s="556" t="s">
        <v>34</v>
      </c>
      <c r="AA19" s="592" t="s">
        <v>41</v>
      </c>
      <c r="AB19" s="556" t="s">
        <v>34</v>
      </c>
      <c r="AC19" s="592" t="s">
        <v>41</v>
      </c>
      <c r="AD19" s="556" t="s">
        <v>34</v>
      </c>
      <c r="AE19" s="592" t="s">
        <v>41</v>
      </c>
      <c r="AF19" s="556" t="s">
        <v>34</v>
      </c>
      <c r="AG19" s="592" t="s">
        <v>41</v>
      </c>
      <c r="AH19" s="556" t="s">
        <v>34</v>
      </c>
      <c r="AI19" s="592" t="s">
        <v>41</v>
      </c>
      <c r="AJ19" s="556" t="s">
        <v>34</v>
      </c>
      <c r="AK19" s="592" t="s">
        <v>41</v>
      </c>
      <c r="AL19" s="556" t="s">
        <v>34</v>
      </c>
      <c r="AM19" s="1820"/>
      <c r="AN19" s="1820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CG19" s="13"/>
      <c r="CH19" s="13"/>
      <c r="CI19" s="13"/>
      <c r="CJ19" s="13"/>
      <c r="CK19" s="13"/>
      <c r="CL19" s="13"/>
      <c r="CM19" s="13"/>
    </row>
    <row r="20" spans="1:91" ht="16.350000000000001" customHeight="1" x14ac:dyDescent="0.2">
      <c r="A20" s="62" t="s">
        <v>42</v>
      </c>
      <c r="B20" s="63">
        <f>SUM(C20+D20)</f>
        <v>0</v>
      </c>
      <c r="C20" s="64">
        <f t="shared" ref="C20:D23" si="1">SUM(E20+G20+I20+K20+M20+O20+Q20+S20+U20+W20+Y20+AA20+AC20+AE20+AG20+AI20+AK20)</f>
        <v>0</v>
      </c>
      <c r="D20" s="65">
        <f t="shared" si="1"/>
        <v>0</v>
      </c>
      <c r="E20" s="66"/>
      <c r="F20" s="67"/>
      <c r="G20" s="66"/>
      <c r="H20" s="67"/>
      <c r="I20" s="66"/>
      <c r="J20" s="68"/>
      <c r="K20" s="66"/>
      <c r="L20" s="68"/>
      <c r="M20" s="66"/>
      <c r="N20" s="68"/>
      <c r="O20" s="69"/>
      <c r="P20" s="68"/>
      <c r="Q20" s="69"/>
      <c r="R20" s="68"/>
      <c r="S20" s="69"/>
      <c r="T20" s="68"/>
      <c r="U20" s="69"/>
      <c r="V20" s="68"/>
      <c r="W20" s="69"/>
      <c r="X20" s="68"/>
      <c r="Y20" s="69"/>
      <c r="Z20" s="68"/>
      <c r="AA20" s="69"/>
      <c r="AB20" s="68"/>
      <c r="AC20" s="69"/>
      <c r="AD20" s="68"/>
      <c r="AE20" s="69"/>
      <c r="AF20" s="68"/>
      <c r="AG20" s="69"/>
      <c r="AH20" s="68"/>
      <c r="AI20" s="69"/>
      <c r="AJ20" s="68"/>
      <c r="AK20" s="69"/>
      <c r="AL20" s="68"/>
      <c r="AM20" s="70"/>
      <c r="AN20" s="70"/>
      <c r="AO20" s="71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CG20" s="13">
        <v>0</v>
      </c>
      <c r="CH20" s="13">
        <v>0</v>
      </c>
      <c r="CI20" s="13"/>
      <c r="CJ20" s="13"/>
      <c r="CK20" s="13"/>
      <c r="CL20" s="13"/>
      <c r="CM20" s="13"/>
    </row>
    <row r="21" spans="1:91" ht="16.350000000000001" customHeight="1" x14ac:dyDescent="0.2">
      <c r="A21" s="72" t="s">
        <v>43</v>
      </c>
      <c r="B21" s="63">
        <f>SUM(C21+D21)</f>
        <v>0</v>
      </c>
      <c r="C21" s="64">
        <f t="shared" si="1"/>
        <v>0</v>
      </c>
      <c r="D21" s="73">
        <f t="shared" si="1"/>
        <v>0</v>
      </c>
      <c r="E21" s="34"/>
      <c r="F21" s="74"/>
      <c r="G21" s="34"/>
      <c r="H21" s="74"/>
      <c r="I21" s="34"/>
      <c r="J21" s="35"/>
      <c r="K21" s="34"/>
      <c r="L21" s="35"/>
      <c r="M21" s="34"/>
      <c r="N21" s="35"/>
      <c r="O21" s="75"/>
      <c r="P21" s="35"/>
      <c r="Q21" s="75"/>
      <c r="R21" s="35"/>
      <c r="S21" s="75"/>
      <c r="T21" s="35"/>
      <c r="U21" s="75"/>
      <c r="V21" s="35"/>
      <c r="W21" s="75"/>
      <c r="X21" s="35"/>
      <c r="Y21" s="75"/>
      <c r="Z21" s="35"/>
      <c r="AA21" s="75"/>
      <c r="AB21" s="35"/>
      <c r="AC21" s="75"/>
      <c r="AD21" s="35"/>
      <c r="AE21" s="75"/>
      <c r="AF21" s="35"/>
      <c r="AG21" s="75"/>
      <c r="AH21" s="35"/>
      <c r="AI21" s="75"/>
      <c r="AJ21" s="35"/>
      <c r="AK21" s="75"/>
      <c r="AL21" s="35"/>
      <c r="AM21" s="36"/>
      <c r="AN21" s="36"/>
      <c r="AO21" s="71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CG21" s="13">
        <v>0</v>
      </c>
      <c r="CH21" s="13">
        <v>0</v>
      </c>
      <c r="CI21" s="13"/>
      <c r="CJ21" s="13"/>
      <c r="CK21" s="13"/>
      <c r="CL21" s="13"/>
      <c r="CM21" s="13"/>
    </row>
    <row r="22" spans="1:91" ht="16.350000000000001" customHeight="1" x14ac:dyDescent="0.2">
      <c r="A22" s="72" t="s">
        <v>44</v>
      </c>
      <c r="B22" s="63">
        <f>SUM(C22+D22)</f>
        <v>0</v>
      </c>
      <c r="C22" s="64">
        <f t="shared" si="1"/>
        <v>0</v>
      </c>
      <c r="D22" s="73">
        <f t="shared" si="1"/>
        <v>0</v>
      </c>
      <c r="E22" s="34"/>
      <c r="F22" s="74"/>
      <c r="G22" s="34"/>
      <c r="H22" s="74"/>
      <c r="I22" s="34"/>
      <c r="J22" s="35"/>
      <c r="K22" s="34"/>
      <c r="L22" s="35"/>
      <c r="M22" s="34"/>
      <c r="N22" s="35"/>
      <c r="O22" s="75"/>
      <c r="P22" s="35"/>
      <c r="Q22" s="75"/>
      <c r="R22" s="35"/>
      <c r="S22" s="75"/>
      <c r="T22" s="35"/>
      <c r="U22" s="75"/>
      <c r="V22" s="35"/>
      <c r="W22" s="75"/>
      <c r="X22" s="35"/>
      <c r="Y22" s="75"/>
      <c r="Z22" s="35"/>
      <c r="AA22" s="75"/>
      <c r="AB22" s="35"/>
      <c r="AC22" s="75"/>
      <c r="AD22" s="35"/>
      <c r="AE22" s="75"/>
      <c r="AF22" s="35"/>
      <c r="AG22" s="75"/>
      <c r="AH22" s="35"/>
      <c r="AI22" s="75"/>
      <c r="AJ22" s="35"/>
      <c r="AK22" s="75"/>
      <c r="AL22" s="35"/>
      <c r="AM22" s="36"/>
      <c r="AN22" s="36"/>
      <c r="AO22" s="71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CG22" s="13">
        <v>0</v>
      </c>
      <c r="CH22" s="13">
        <v>0</v>
      </c>
      <c r="CI22" s="13"/>
      <c r="CJ22" s="13"/>
      <c r="CK22" s="13"/>
      <c r="CL22" s="13"/>
      <c r="CM22" s="13"/>
    </row>
    <row r="23" spans="1:91" ht="16.350000000000001" customHeight="1" x14ac:dyDescent="0.2">
      <c r="A23" s="76" t="s">
        <v>45</v>
      </c>
      <c r="B23" s="77">
        <f>SUM(C23+D23)</f>
        <v>0</v>
      </c>
      <c r="C23" s="78">
        <f t="shared" si="1"/>
        <v>0</v>
      </c>
      <c r="D23" s="49">
        <f t="shared" si="1"/>
        <v>0</v>
      </c>
      <c r="E23" s="50"/>
      <c r="F23" s="79"/>
      <c r="G23" s="50"/>
      <c r="H23" s="79"/>
      <c r="I23" s="50"/>
      <c r="J23" s="51"/>
      <c r="K23" s="50"/>
      <c r="L23" s="51"/>
      <c r="M23" s="50"/>
      <c r="N23" s="51"/>
      <c r="O23" s="80"/>
      <c r="P23" s="51"/>
      <c r="Q23" s="80"/>
      <c r="R23" s="51"/>
      <c r="S23" s="80"/>
      <c r="T23" s="51"/>
      <c r="U23" s="80"/>
      <c r="V23" s="51"/>
      <c r="W23" s="80"/>
      <c r="X23" s="51"/>
      <c r="Y23" s="80"/>
      <c r="Z23" s="51"/>
      <c r="AA23" s="80"/>
      <c r="AB23" s="51"/>
      <c r="AC23" s="80"/>
      <c r="AD23" s="51"/>
      <c r="AE23" s="80"/>
      <c r="AF23" s="51"/>
      <c r="AG23" s="80"/>
      <c r="AH23" s="51"/>
      <c r="AI23" s="80"/>
      <c r="AJ23" s="51"/>
      <c r="AK23" s="80"/>
      <c r="AL23" s="51"/>
      <c r="AM23" s="52"/>
      <c r="AN23" s="52"/>
      <c r="AO23" s="71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CG23" s="13">
        <v>0</v>
      </c>
      <c r="CH23" s="13">
        <v>0</v>
      </c>
      <c r="CI23" s="13"/>
      <c r="CJ23" s="13"/>
      <c r="CK23" s="13"/>
      <c r="CL23" s="13"/>
      <c r="CM23" s="13"/>
    </row>
    <row r="24" spans="1:91" ht="32.1" customHeight="1" x14ac:dyDescent="0.2">
      <c r="A24" s="81" t="s">
        <v>46</v>
      </c>
      <c r="B24" s="81"/>
      <c r="C24" s="81"/>
      <c r="D24" s="81"/>
      <c r="E24" s="81"/>
      <c r="F24" s="81"/>
      <c r="G24" s="11"/>
      <c r="H24" s="11"/>
      <c r="I24" s="11"/>
      <c r="J24" s="11"/>
      <c r="K24" s="11"/>
      <c r="L24" s="82"/>
      <c r="M24" s="11"/>
      <c r="N24" s="11"/>
      <c r="O24" s="8"/>
      <c r="P24" s="8"/>
      <c r="Q24" s="8"/>
      <c r="R24" s="8"/>
      <c r="S24" s="8"/>
      <c r="T24" s="8"/>
      <c r="U24" s="8"/>
      <c r="V24" s="8"/>
      <c r="W24" s="8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4"/>
      <c r="AN24" s="85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X24" s="2"/>
      <c r="BY24" s="2"/>
      <c r="BZ24" s="2"/>
      <c r="CG24" s="13"/>
      <c r="CH24" s="13"/>
      <c r="CI24" s="13"/>
      <c r="CJ24" s="13"/>
      <c r="CK24" s="13"/>
      <c r="CL24" s="13"/>
      <c r="CM24" s="13"/>
    </row>
    <row r="25" spans="1:91" ht="16.350000000000001" customHeight="1" x14ac:dyDescent="0.2">
      <c r="A25" s="1822" t="s">
        <v>40</v>
      </c>
      <c r="B25" s="1796" t="s">
        <v>5</v>
      </c>
      <c r="C25" s="1797"/>
      <c r="D25" s="1798"/>
      <c r="E25" s="1808" t="s">
        <v>6</v>
      </c>
      <c r="F25" s="1869"/>
      <c r="G25" s="1869"/>
      <c r="H25" s="1869"/>
      <c r="I25" s="1869"/>
      <c r="J25" s="1869"/>
      <c r="K25" s="1869"/>
      <c r="L25" s="1869"/>
      <c r="M25" s="1869"/>
      <c r="N25" s="1869"/>
      <c r="O25" s="1869"/>
      <c r="P25" s="1869"/>
      <c r="Q25" s="1869"/>
      <c r="R25" s="1869"/>
      <c r="S25" s="1869"/>
      <c r="T25" s="1869"/>
      <c r="U25" s="1869"/>
      <c r="V25" s="1869"/>
      <c r="W25" s="1869"/>
      <c r="X25" s="1869"/>
      <c r="Y25" s="1869"/>
      <c r="Z25" s="1869"/>
      <c r="AA25" s="1869"/>
      <c r="AB25" s="1869"/>
      <c r="AC25" s="1869"/>
      <c r="AD25" s="1869"/>
      <c r="AE25" s="1869"/>
      <c r="AF25" s="1869"/>
      <c r="AG25" s="1869"/>
      <c r="AH25" s="1869"/>
      <c r="AI25" s="1869"/>
      <c r="AJ25" s="1869"/>
      <c r="AK25" s="1869"/>
      <c r="AL25" s="1809"/>
      <c r="AM25" s="1819" t="s">
        <v>7</v>
      </c>
      <c r="AN25" s="1819" t="s">
        <v>10</v>
      </c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CG25" s="13"/>
      <c r="CH25" s="13"/>
      <c r="CI25" s="13"/>
      <c r="CJ25" s="13"/>
      <c r="CK25" s="13"/>
      <c r="CL25" s="13"/>
      <c r="CM25" s="13"/>
    </row>
    <row r="26" spans="1:91" ht="16.350000000000001" customHeight="1" x14ac:dyDescent="0.2">
      <c r="A26" s="1826"/>
      <c r="B26" s="1799"/>
      <c r="C26" s="1800"/>
      <c r="D26" s="1801"/>
      <c r="E26" s="1808" t="s">
        <v>11</v>
      </c>
      <c r="F26" s="1809"/>
      <c r="G26" s="1808" t="s">
        <v>12</v>
      </c>
      <c r="H26" s="1809"/>
      <c r="I26" s="1808" t="s">
        <v>13</v>
      </c>
      <c r="J26" s="1809"/>
      <c r="K26" s="1808" t="s">
        <v>14</v>
      </c>
      <c r="L26" s="1809"/>
      <c r="M26" s="1808" t="s">
        <v>15</v>
      </c>
      <c r="N26" s="1809"/>
      <c r="O26" s="1828" t="s">
        <v>16</v>
      </c>
      <c r="P26" s="1816"/>
      <c r="Q26" s="1828" t="s">
        <v>17</v>
      </c>
      <c r="R26" s="1816"/>
      <c r="S26" s="1828" t="s">
        <v>18</v>
      </c>
      <c r="T26" s="1816"/>
      <c r="U26" s="1828" t="s">
        <v>19</v>
      </c>
      <c r="V26" s="1816"/>
      <c r="W26" s="1828" t="s">
        <v>20</v>
      </c>
      <c r="X26" s="1816"/>
      <c r="Y26" s="1828" t="s">
        <v>21</v>
      </c>
      <c r="Z26" s="1816"/>
      <c r="AA26" s="1828" t="s">
        <v>22</v>
      </c>
      <c r="AB26" s="1816"/>
      <c r="AC26" s="1828" t="s">
        <v>23</v>
      </c>
      <c r="AD26" s="1816"/>
      <c r="AE26" s="1828" t="s">
        <v>24</v>
      </c>
      <c r="AF26" s="1816"/>
      <c r="AG26" s="1828" t="s">
        <v>25</v>
      </c>
      <c r="AH26" s="1816"/>
      <c r="AI26" s="1828" t="s">
        <v>26</v>
      </c>
      <c r="AJ26" s="1816"/>
      <c r="AK26" s="1828" t="s">
        <v>27</v>
      </c>
      <c r="AL26" s="1816"/>
      <c r="AM26" s="1845"/>
      <c r="AN26" s="1845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CG26" s="13"/>
      <c r="CH26" s="13"/>
      <c r="CI26" s="13"/>
      <c r="CJ26" s="13"/>
      <c r="CK26" s="13"/>
      <c r="CL26" s="13"/>
      <c r="CM26" s="13"/>
    </row>
    <row r="27" spans="1:91" ht="16.350000000000001" customHeight="1" x14ac:dyDescent="0.2">
      <c r="A27" s="1824"/>
      <c r="B27" s="583" t="s">
        <v>32</v>
      </c>
      <c r="C27" s="15" t="s">
        <v>41</v>
      </c>
      <c r="D27" s="564" t="s">
        <v>34</v>
      </c>
      <c r="E27" s="551" t="s">
        <v>41</v>
      </c>
      <c r="F27" s="553" t="s">
        <v>34</v>
      </c>
      <c r="G27" s="551" t="s">
        <v>41</v>
      </c>
      <c r="H27" s="553" t="s">
        <v>34</v>
      </c>
      <c r="I27" s="551" t="s">
        <v>41</v>
      </c>
      <c r="J27" s="553" t="s">
        <v>34</v>
      </c>
      <c r="K27" s="551" t="s">
        <v>41</v>
      </c>
      <c r="L27" s="553" t="s">
        <v>34</v>
      </c>
      <c r="M27" s="551" t="s">
        <v>41</v>
      </c>
      <c r="N27" s="553" t="s">
        <v>34</v>
      </c>
      <c r="O27" s="551" t="s">
        <v>41</v>
      </c>
      <c r="P27" s="553" t="s">
        <v>34</v>
      </c>
      <c r="Q27" s="551" t="s">
        <v>41</v>
      </c>
      <c r="R27" s="553" t="s">
        <v>34</v>
      </c>
      <c r="S27" s="551" t="s">
        <v>41</v>
      </c>
      <c r="T27" s="553" t="s">
        <v>34</v>
      </c>
      <c r="U27" s="551" t="s">
        <v>41</v>
      </c>
      <c r="V27" s="553" t="s">
        <v>34</v>
      </c>
      <c r="W27" s="551" t="s">
        <v>41</v>
      </c>
      <c r="X27" s="553" t="s">
        <v>34</v>
      </c>
      <c r="Y27" s="551" t="s">
        <v>41</v>
      </c>
      <c r="Z27" s="553" t="s">
        <v>34</v>
      </c>
      <c r="AA27" s="551" t="s">
        <v>41</v>
      </c>
      <c r="AB27" s="553" t="s">
        <v>34</v>
      </c>
      <c r="AC27" s="551" t="s">
        <v>41</v>
      </c>
      <c r="AD27" s="553" t="s">
        <v>34</v>
      </c>
      <c r="AE27" s="551" t="s">
        <v>41</v>
      </c>
      <c r="AF27" s="553" t="s">
        <v>34</v>
      </c>
      <c r="AG27" s="551" t="s">
        <v>41</v>
      </c>
      <c r="AH27" s="553" t="s">
        <v>34</v>
      </c>
      <c r="AI27" s="551" t="s">
        <v>41</v>
      </c>
      <c r="AJ27" s="553" t="s">
        <v>34</v>
      </c>
      <c r="AK27" s="551" t="s">
        <v>41</v>
      </c>
      <c r="AL27" s="553" t="s">
        <v>34</v>
      </c>
      <c r="AM27" s="1820"/>
      <c r="AN27" s="1820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CG27" s="13"/>
      <c r="CH27" s="13"/>
      <c r="CI27" s="13"/>
      <c r="CJ27" s="13"/>
      <c r="CK27" s="13"/>
      <c r="CL27" s="13"/>
      <c r="CM27" s="13"/>
    </row>
    <row r="28" spans="1:91" ht="16.350000000000001" customHeight="1" x14ac:dyDescent="0.2">
      <c r="A28" s="585" t="s">
        <v>42</v>
      </c>
      <c r="B28" s="586">
        <f t="shared" ref="B28:B33" si="2">SUM(C28+D28)</f>
        <v>0</v>
      </c>
      <c r="C28" s="630">
        <f t="shared" ref="C28:D33" si="3">SUM(E28+G28+I28+K28+M28+O28+Q28+S28+U28+W28+Y28+AA28+AC28+AE28+AG28+AI28+AK28)</f>
        <v>0</v>
      </c>
      <c r="D28" s="631">
        <f t="shared" si="3"/>
        <v>0</v>
      </c>
      <c r="E28" s="626"/>
      <c r="F28" s="632"/>
      <c r="G28" s="626"/>
      <c r="H28" s="632"/>
      <c r="I28" s="626"/>
      <c r="J28" s="627"/>
      <c r="K28" s="626"/>
      <c r="L28" s="627"/>
      <c r="M28" s="626"/>
      <c r="N28" s="627"/>
      <c r="O28" s="633"/>
      <c r="P28" s="627"/>
      <c r="Q28" s="633"/>
      <c r="R28" s="627"/>
      <c r="S28" s="633"/>
      <c r="T28" s="627"/>
      <c r="U28" s="633"/>
      <c r="V28" s="627"/>
      <c r="W28" s="633"/>
      <c r="X28" s="627"/>
      <c r="Y28" s="633"/>
      <c r="Z28" s="627"/>
      <c r="AA28" s="633"/>
      <c r="AB28" s="627"/>
      <c r="AC28" s="633"/>
      <c r="AD28" s="627"/>
      <c r="AE28" s="633"/>
      <c r="AF28" s="627"/>
      <c r="AG28" s="633"/>
      <c r="AH28" s="627"/>
      <c r="AI28" s="633"/>
      <c r="AJ28" s="627"/>
      <c r="AK28" s="633"/>
      <c r="AL28" s="627"/>
      <c r="AM28" s="628"/>
      <c r="AN28" s="628"/>
      <c r="AO28" s="71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CG28" s="13">
        <v>0</v>
      </c>
      <c r="CH28" s="13">
        <v>0</v>
      </c>
      <c r="CI28" s="13"/>
      <c r="CJ28" s="13"/>
      <c r="CK28" s="13"/>
      <c r="CL28" s="13"/>
      <c r="CM28" s="13"/>
    </row>
    <row r="29" spans="1:91" ht="16.350000000000001" customHeight="1" x14ac:dyDescent="0.2">
      <c r="A29" s="30" t="s">
        <v>43</v>
      </c>
      <c r="B29" s="63">
        <f t="shared" si="2"/>
        <v>0</v>
      </c>
      <c r="C29" s="64">
        <f t="shared" si="3"/>
        <v>0</v>
      </c>
      <c r="D29" s="73">
        <f t="shared" si="3"/>
        <v>0</v>
      </c>
      <c r="E29" s="34"/>
      <c r="F29" s="74"/>
      <c r="G29" s="34"/>
      <c r="H29" s="74"/>
      <c r="I29" s="34"/>
      <c r="J29" s="35"/>
      <c r="K29" s="34"/>
      <c r="L29" s="35"/>
      <c r="M29" s="34"/>
      <c r="N29" s="35"/>
      <c r="O29" s="75"/>
      <c r="P29" s="35"/>
      <c r="Q29" s="75"/>
      <c r="R29" s="35"/>
      <c r="S29" s="75"/>
      <c r="T29" s="35"/>
      <c r="U29" s="75"/>
      <c r="V29" s="35"/>
      <c r="W29" s="75"/>
      <c r="X29" s="35"/>
      <c r="Y29" s="75"/>
      <c r="Z29" s="35"/>
      <c r="AA29" s="75"/>
      <c r="AB29" s="35"/>
      <c r="AC29" s="75"/>
      <c r="AD29" s="35"/>
      <c r="AE29" s="75"/>
      <c r="AF29" s="35"/>
      <c r="AG29" s="75"/>
      <c r="AH29" s="35"/>
      <c r="AI29" s="75"/>
      <c r="AJ29" s="35"/>
      <c r="AK29" s="75"/>
      <c r="AL29" s="35"/>
      <c r="AM29" s="36"/>
      <c r="AN29" s="36"/>
      <c r="AO29" s="71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CG29" s="13">
        <v>0</v>
      </c>
      <c r="CH29" s="13">
        <v>0</v>
      </c>
      <c r="CI29" s="13"/>
      <c r="CJ29" s="13"/>
      <c r="CK29" s="13"/>
      <c r="CL29" s="13"/>
      <c r="CM29" s="13"/>
    </row>
    <row r="30" spans="1:91" ht="16.350000000000001" customHeight="1" x14ac:dyDescent="0.2">
      <c r="A30" s="30" t="s">
        <v>44</v>
      </c>
      <c r="B30" s="63">
        <f t="shared" si="2"/>
        <v>0</v>
      </c>
      <c r="C30" s="64">
        <f t="shared" si="3"/>
        <v>0</v>
      </c>
      <c r="D30" s="73">
        <f t="shared" si="3"/>
        <v>0</v>
      </c>
      <c r="E30" s="34"/>
      <c r="F30" s="74"/>
      <c r="G30" s="34"/>
      <c r="H30" s="74"/>
      <c r="I30" s="34"/>
      <c r="J30" s="35"/>
      <c r="K30" s="34"/>
      <c r="L30" s="35"/>
      <c r="M30" s="34"/>
      <c r="N30" s="35"/>
      <c r="O30" s="75"/>
      <c r="P30" s="35"/>
      <c r="Q30" s="75"/>
      <c r="R30" s="35"/>
      <c r="S30" s="75"/>
      <c r="T30" s="35"/>
      <c r="U30" s="75"/>
      <c r="V30" s="35"/>
      <c r="W30" s="75"/>
      <c r="X30" s="35"/>
      <c r="Y30" s="75"/>
      <c r="Z30" s="35"/>
      <c r="AA30" s="75"/>
      <c r="AB30" s="35"/>
      <c r="AC30" s="75"/>
      <c r="AD30" s="35"/>
      <c r="AE30" s="75"/>
      <c r="AF30" s="35"/>
      <c r="AG30" s="75"/>
      <c r="AH30" s="35"/>
      <c r="AI30" s="75"/>
      <c r="AJ30" s="35"/>
      <c r="AK30" s="75"/>
      <c r="AL30" s="35"/>
      <c r="AM30" s="36"/>
      <c r="AN30" s="36"/>
      <c r="AO30" s="71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CG30" s="13">
        <v>0</v>
      </c>
      <c r="CH30" s="13">
        <v>0</v>
      </c>
      <c r="CI30" s="13"/>
      <c r="CJ30" s="13"/>
      <c r="CK30" s="13"/>
      <c r="CL30" s="13"/>
      <c r="CM30" s="13"/>
    </row>
    <row r="31" spans="1:91" ht="16.350000000000001" customHeight="1" x14ac:dyDescent="0.2">
      <c r="A31" s="30" t="s">
        <v>47</v>
      </c>
      <c r="B31" s="63">
        <f t="shared" si="2"/>
        <v>0</v>
      </c>
      <c r="C31" s="64">
        <f t="shared" si="3"/>
        <v>0</v>
      </c>
      <c r="D31" s="73">
        <f t="shared" si="3"/>
        <v>0</v>
      </c>
      <c r="E31" s="34"/>
      <c r="F31" s="74"/>
      <c r="G31" s="34"/>
      <c r="H31" s="74"/>
      <c r="I31" s="34"/>
      <c r="J31" s="35"/>
      <c r="K31" s="34"/>
      <c r="L31" s="35"/>
      <c r="M31" s="34"/>
      <c r="N31" s="35"/>
      <c r="O31" s="75"/>
      <c r="P31" s="35"/>
      <c r="Q31" s="75"/>
      <c r="R31" s="35"/>
      <c r="S31" s="75"/>
      <c r="T31" s="35"/>
      <c r="U31" s="75"/>
      <c r="V31" s="35"/>
      <c r="W31" s="75"/>
      <c r="X31" s="35"/>
      <c r="Y31" s="75"/>
      <c r="Z31" s="35"/>
      <c r="AA31" s="75"/>
      <c r="AB31" s="35"/>
      <c r="AC31" s="75"/>
      <c r="AD31" s="35"/>
      <c r="AE31" s="75"/>
      <c r="AF31" s="35"/>
      <c r="AG31" s="75"/>
      <c r="AH31" s="35"/>
      <c r="AI31" s="75"/>
      <c r="AJ31" s="35"/>
      <c r="AK31" s="75"/>
      <c r="AL31" s="35"/>
      <c r="AM31" s="36"/>
      <c r="AN31" s="36"/>
      <c r="AO31" s="71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CG31" s="13">
        <v>0</v>
      </c>
      <c r="CH31" s="13">
        <v>0</v>
      </c>
      <c r="CI31" s="13"/>
      <c r="CJ31" s="13"/>
      <c r="CK31" s="13"/>
      <c r="CL31" s="13"/>
      <c r="CM31" s="13"/>
    </row>
    <row r="32" spans="1:91" ht="16.350000000000001" customHeight="1" x14ac:dyDescent="0.2">
      <c r="A32" s="30" t="s">
        <v>48</v>
      </c>
      <c r="B32" s="63">
        <f t="shared" si="2"/>
        <v>0</v>
      </c>
      <c r="C32" s="64">
        <f t="shared" si="3"/>
        <v>0</v>
      </c>
      <c r="D32" s="73">
        <f t="shared" si="3"/>
        <v>0</v>
      </c>
      <c r="E32" s="34"/>
      <c r="F32" s="74"/>
      <c r="G32" s="34"/>
      <c r="H32" s="74"/>
      <c r="I32" s="34"/>
      <c r="J32" s="35"/>
      <c r="K32" s="34"/>
      <c r="L32" s="35"/>
      <c r="M32" s="34"/>
      <c r="N32" s="35"/>
      <c r="O32" s="75"/>
      <c r="P32" s="35"/>
      <c r="Q32" s="75"/>
      <c r="R32" s="35"/>
      <c r="S32" s="75"/>
      <c r="T32" s="35"/>
      <c r="U32" s="75"/>
      <c r="V32" s="35"/>
      <c r="W32" s="75"/>
      <c r="X32" s="35"/>
      <c r="Y32" s="75"/>
      <c r="Z32" s="35"/>
      <c r="AA32" s="75"/>
      <c r="AB32" s="35"/>
      <c r="AC32" s="75"/>
      <c r="AD32" s="35"/>
      <c r="AE32" s="75"/>
      <c r="AF32" s="35"/>
      <c r="AG32" s="75"/>
      <c r="AH32" s="35"/>
      <c r="AI32" s="75"/>
      <c r="AJ32" s="35"/>
      <c r="AK32" s="75"/>
      <c r="AL32" s="35"/>
      <c r="AM32" s="36"/>
      <c r="AN32" s="36"/>
      <c r="AO32" s="71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CG32" s="13">
        <v>0</v>
      </c>
      <c r="CH32" s="13">
        <v>0</v>
      </c>
      <c r="CI32" s="13"/>
      <c r="CJ32" s="13"/>
      <c r="CK32" s="13"/>
      <c r="CL32" s="13"/>
      <c r="CM32" s="13"/>
    </row>
    <row r="33" spans="1:91" ht="16.350000000000001" customHeight="1" x14ac:dyDescent="0.2">
      <c r="A33" s="93" t="s">
        <v>49</v>
      </c>
      <c r="B33" s="77">
        <f t="shared" si="2"/>
        <v>0</v>
      </c>
      <c r="C33" s="78">
        <f t="shared" si="3"/>
        <v>0</v>
      </c>
      <c r="D33" s="49">
        <f t="shared" si="3"/>
        <v>0</v>
      </c>
      <c r="E33" s="50"/>
      <c r="F33" s="79"/>
      <c r="G33" s="50"/>
      <c r="H33" s="79"/>
      <c r="I33" s="50"/>
      <c r="J33" s="51"/>
      <c r="K33" s="50"/>
      <c r="L33" s="51"/>
      <c r="M33" s="50"/>
      <c r="N33" s="51"/>
      <c r="O33" s="80"/>
      <c r="P33" s="51"/>
      <c r="Q33" s="80"/>
      <c r="R33" s="51"/>
      <c r="S33" s="80"/>
      <c r="T33" s="51"/>
      <c r="U33" s="80"/>
      <c r="V33" s="51"/>
      <c r="W33" s="80"/>
      <c r="X33" s="51"/>
      <c r="Y33" s="80"/>
      <c r="Z33" s="51"/>
      <c r="AA33" s="80"/>
      <c r="AB33" s="51"/>
      <c r="AC33" s="80"/>
      <c r="AD33" s="51"/>
      <c r="AE33" s="80"/>
      <c r="AF33" s="51"/>
      <c r="AG33" s="80"/>
      <c r="AH33" s="51"/>
      <c r="AI33" s="80"/>
      <c r="AJ33" s="51"/>
      <c r="AK33" s="80"/>
      <c r="AL33" s="51"/>
      <c r="AM33" s="52"/>
      <c r="AN33" s="52"/>
      <c r="AO33" s="71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CG33" s="13">
        <v>0</v>
      </c>
      <c r="CH33" s="13">
        <v>0</v>
      </c>
      <c r="CI33" s="13"/>
      <c r="CJ33" s="13"/>
      <c r="CK33" s="13"/>
      <c r="CL33" s="13"/>
      <c r="CM33" s="13"/>
    </row>
    <row r="34" spans="1:91" ht="32.1" customHeight="1" x14ac:dyDescent="0.2">
      <c r="A34" s="81" t="s">
        <v>50</v>
      </c>
      <c r="B34" s="81"/>
      <c r="C34" s="81"/>
      <c r="D34" s="81"/>
      <c r="E34" s="81"/>
      <c r="F34" s="81"/>
      <c r="G34" s="11"/>
      <c r="H34" s="11"/>
      <c r="I34" s="11"/>
      <c r="J34" s="11"/>
      <c r="K34" s="81"/>
      <c r="L34" s="82"/>
      <c r="M34" s="11"/>
      <c r="N34" s="11"/>
      <c r="O34" s="8"/>
      <c r="P34" s="8"/>
      <c r="Q34" s="8"/>
      <c r="R34" s="8"/>
      <c r="S34" s="8"/>
      <c r="T34" s="8"/>
      <c r="U34" s="8"/>
      <c r="V34" s="8"/>
      <c r="W34" s="8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4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X34" s="2"/>
      <c r="BY34" s="2"/>
      <c r="BZ34" s="2"/>
      <c r="CG34" s="13"/>
      <c r="CH34" s="13"/>
      <c r="CI34" s="13"/>
      <c r="CJ34" s="13"/>
      <c r="CK34" s="13"/>
      <c r="CL34" s="13"/>
      <c r="CM34" s="13"/>
    </row>
    <row r="35" spans="1:91" ht="16.350000000000001" customHeight="1" x14ac:dyDescent="0.2">
      <c r="A35" s="1822" t="s">
        <v>40</v>
      </c>
      <c r="B35" s="1796" t="s">
        <v>5</v>
      </c>
      <c r="C35" s="1797"/>
      <c r="D35" s="1798"/>
      <c r="E35" s="1808" t="s">
        <v>6</v>
      </c>
      <c r="F35" s="1869"/>
      <c r="G35" s="1869"/>
      <c r="H35" s="1869"/>
      <c r="I35" s="1869"/>
      <c r="J35" s="1869"/>
      <c r="K35" s="1869"/>
      <c r="L35" s="1869"/>
      <c r="M35" s="1869"/>
      <c r="N35" s="1869"/>
      <c r="O35" s="1869"/>
      <c r="P35" s="1869"/>
      <c r="Q35" s="1869"/>
      <c r="R35" s="1869"/>
      <c r="S35" s="1869"/>
      <c r="T35" s="1869"/>
      <c r="U35" s="1869"/>
      <c r="V35" s="1869"/>
      <c r="W35" s="1869"/>
      <c r="X35" s="1869"/>
      <c r="Y35" s="1869"/>
      <c r="Z35" s="1869"/>
      <c r="AA35" s="1869"/>
      <c r="AB35" s="1869"/>
      <c r="AC35" s="1869"/>
      <c r="AD35" s="1869"/>
      <c r="AE35" s="1869"/>
      <c r="AF35" s="1869"/>
      <c r="AG35" s="1869"/>
      <c r="AH35" s="1869"/>
      <c r="AI35" s="1869"/>
      <c r="AJ35" s="1869"/>
      <c r="AK35" s="1869"/>
      <c r="AL35" s="1809"/>
      <c r="AM35" s="1819" t="s">
        <v>7</v>
      </c>
      <c r="AN35" s="1819" t="s">
        <v>10</v>
      </c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CG35" s="13"/>
      <c r="CH35" s="13"/>
      <c r="CI35" s="13"/>
      <c r="CJ35" s="13"/>
      <c r="CK35" s="13"/>
      <c r="CL35" s="13"/>
      <c r="CM35" s="13"/>
    </row>
    <row r="36" spans="1:91" ht="16.350000000000001" customHeight="1" x14ac:dyDescent="0.2">
      <c r="A36" s="1826"/>
      <c r="B36" s="1799"/>
      <c r="C36" s="1800"/>
      <c r="D36" s="1801"/>
      <c r="E36" s="1808" t="s">
        <v>11</v>
      </c>
      <c r="F36" s="1809"/>
      <c r="G36" s="1808" t="s">
        <v>12</v>
      </c>
      <c r="H36" s="1809"/>
      <c r="I36" s="1808" t="s">
        <v>13</v>
      </c>
      <c r="J36" s="1809"/>
      <c r="K36" s="1808" t="s">
        <v>14</v>
      </c>
      <c r="L36" s="1809"/>
      <c r="M36" s="1808" t="s">
        <v>15</v>
      </c>
      <c r="N36" s="1809"/>
      <c r="O36" s="1828" t="s">
        <v>16</v>
      </c>
      <c r="P36" s="1816"/>
      <c r="Q36" s="1828" t="s">
        <v>17</v>
      </c>
      <c r="R36" s="1816"/>
      <c r="S36" s="1828" t="s">
        <v>18</v>
      </c>
      <c r="T36" s="1816"/>
      <c r="U36" s="1828" t="s">
        <v>19</v>
      </c>
      <c r="V36" s="1816"/>
      <c r="W36" s="1828" t="s">
        <v>20</v>
      </c>
      <c r="X36" s="1816"/>
      <c r="Y36" s="1828" t="s">
        <v>21</v>
      </c>
      <c r="Z36" s="1816"/>
      <c r="AA36" s="1828" t="s">
        <v>22</v>
      </c>
      <c r="AB36" s="1816"/>
      <c r="AC36" s="1828" t="s">
        <v>23</v>
      </c>
      <c r="AD36" s="1816"/>
      <c r="AE36" s="1828" t="s">
        <v>24</v>
      </c>
      <c r="AF36" s="1816"/>
      <c r="AG36" s="1828" t="s">
        <v>25</v>
      </c>
      <c r="AH36" s="1816"/>
      <c r="AI36" s="1828" t="s">
        <v>26</v>
      </c>
      <c r="AJ36" s="1816"/>
      <c r="AK36" s="1828" t="s">
        <v>27</v>
      </c>
      <c r="AL36" s="1816"/>
      <c r="AM36" s="1845"/>
      <c r="AN36" s="1845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CG36" s="13"/>
      <c r="CH36" s="13"/>
      <c r="CI36" s="13"/>
      <c r="CJ36" s="13"/>
      <c r="CK36" s="13"/>
      <c r="CL36" s="13"/>
      <c r="CM36" s="13"/>
    </row>
    <row r="37" spans="1:91" ht="16.350000000000001" customHeight="1" x14ac:dyDescent="0.2">
      <c r="A37" s="1824"/>
      <c r="B37" s="583" t="s">
        <v>32</v>
      </c>
      <c r="C37" s="15" t="s">
        <v>41</v>
      </c>
      <c r="D37" s="564" t="s">
        <v>34</v>
      </c>
      <c r="E37" s="554" t="s">
        <v>41</v>
      </c>
      <c r="F37" s="556" t="s">
        <v>34</v>
      </c>
      <c r="G37" s="554" t="s">
        <v>41</v>
      </c>
      <c r="H37" s="556" t="s">
        <v>34</v>
      </c>
      <c r="I37" s="554" t="s">
        <v>41</v>
      </c>
      <c r="J37" s="556" t="s">
        <v>34</v>
      </c>
      <c r="K37" s="554" t="s">
        <v>41</v>
      </c>
      <c r="L37" s="556" t="s">
        <v>34</v>
      </c>
      <c r="M37" s="554" t="s">
        <v>41</v>
      </c>
      <c r="N37" s="556" t="s">
        <v>34</v>
      </c>
      <c r="O37" s="554" t="s">
        <v>41</v>
      </c>
      <c r="P37" s="556" t="s">
        <v>34</v>
      </c>
      <c r="Q37" s="554" t="s">
        <v>41</v>
      </c>
      <c r="R37" s="556" t="s">
        <v>34</v>
      </c>
      <c r="S37" s="554" t="s">
        <v>41</v>
      </c>
      <c r="T37" s="556" t="s">
        <v>34</v>
      </c>
      <c r="U37" s="554" t="s">
        <v>41</v>
      </c>
      <c r="V37" s="556" t="s">
        <v>34</v>
      </c>
      <c r="W37" s="554" t="s">
        <v>41</v>
      </c>
      <c r="X37" s="556" t="s">
        <v>34</v>
      </c>
      <c r="Y37" s="554" t="s">
        <v>41</v>
      </c>
      <c r="Z37" s="556" t="s">
        <v>34</v>
      </c>
      <c r="AA37" s="554" t="s">
        <v>41</v>
      </c>
      <c r="AB37" s="556" t="s">
        <v>34</v>
      </c>
      <c r="AC37" s="554" t="s">
        <v>41</v>
      </c>
      <c r="AD37" s="556" t="s">
        <v>34</v>
      </c>
      <c r="AE37" s="554" t="s">
        <v>41</v>
      </c>
      <c r="AF37" s="556" t="s">
        <v>34</v>
      </c>
      <c r="AG37" s="554" t="s">
        <v>41</v>
      </c>
      <c r="AH37" s="556" t="s">
        <v>34</v>
      </c>
      <c r="AI37" s="554" t="s">
        <v>41</v>
      </c>
      <c r="AJ37" s="556" t="s">
        <v>34</v>
      </c>
      <c r="AK37" s="554" t="s">
        <v>41</v>
      </c>
      <c r="AL37" s="556" t="s">
        <v>34</v>
      </c>
      <c r="AM37" s="1820"/>
      <c r="AN37" s="1820"/>
      <c r="AO37" s="95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CG37" s="13"/>
      <c r="CH37" s="13"/>
      <c r="CI37" s="13"/>
      <c r="CJ37" s="13"/>
      <c r="CK37" s="13"/>
      <c r="CL37" s="13"/>
      <c r="CM37" s="13"/>
    </row>
    <row r="38" spans="1:91" ht="16.350000000000001" customHeight="1" x14ac:dyDescent="0.2">
      <c r="A38" s="585" t="s">
        <v>42</v>
      </c>
      <c r="B38" s="586">
        <f t="shared" ref="B38:B43" si="4">SUM(C38+D38)</f>
        <v>0</v>
      </c>
      <c r="C38" s="630">
        <f t="shared" ref="C38:D43" si="5">SUM(E38+G38+I38+K38+M38+O38+Q38+S38+U38+W38+Y38+AA38+AC38+AE38+AG38+AI38+AK38)</f>
        <v>0</v>
      </c>
      <c r="D38" s="631">
        <f t="shared" si="5"/>
        <v>0</v>
      </c>
      <c r="E38" s="66"/>
      <c r="F38" s="67"/>
      <c r="G38" s="66"/>
      <c r="H38" s="67"/>
      <c r="I38" s="66"/>
      <c r="J38" s="68"/>
      <c r="K38" s="66"/>
      <c r="L38" s="68"/>
      <c r="M38" s="66"/>
      <c r="N38" s="68"/>
      <c r="O38" s="69"/>
      <c r="P38" s="68"/>
      <c r="Q38" s="69"/>
      <c r="R38" s="68"/>
      <c r="S38" s="69"/>
      <c r="T38" s="68"/>
      <c r="U38" s="69"/>
      <c r="V38" s="68"/>
      <c r="W38" s="69"/>
      <c r="X38" s="68"/>
      <c r="Y38" s="69"/>
      <c r="Z38" s="68"/>
      <c r="AA38" s="69"/>
      <c r="AB38" s="68"/>
      <c r="AC38" s="69"/>
      <c r="AD38" s="68"/>
      <c r="AE38" s="69"/>
      <c r="AF38" s="68"/>
      <c r="AG38" s="69"/>
      <c r="AH38" s="68"/>
      <c r="AI38" s="69"/>
      <c r="AJ38" s="68"/>
      <c r="AK38" s="69"/>
      <c r="AL38" s="68"/>
      <c r="AM38" s="36"/>
      <c r="AN38" s="628"/>
      <c r="AO38" s="71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CG38" s="13">
        <v>0</v>
      </c>
      <c r="CH38" s="13">
        <v>0</v>
      </c>
      <c r="CI38" s="13"/>
      <c r="CJ38" s="13"/>
      <c r="CK38" s="13"/>
      <c r="CL38" s="13"/>
      <c r="CM38" s="13"/>
    </row>
    <row r="39" spans="1:91" ht="16.350000000000001" customHeight="1" x14ac:dyDescent="0.2">
      <c r="A39" s="30" t="s">
        <v>43</v>
      </c>
      <c r="B39" s="63">
        <f t="shared" si="4"/>
        <v>0</v>
      </c>
      <c r="C39" s="64">
        <f t="shared" si="5"/>
        <v>0</v>
      </c>
      <c r="D39" s="73">
        <f t="shared" si="5"/>
        <v>0</v>
      </c>
      <c r="E39" s="34"/>
      <c r="F39" s="74"/>
      <c r="G39" s="34"/>
      <c r="H39" s="74"/>
      <c r="I39" s="34"/>
      <c r="J39" s="35"/>
      <c r="K39" s="34"/>
      <c r="L39" s="35"/>
      <c r="M39" s="34"/>
      <c r="N39" s="35"/>
      <c r="O39" s="75"/>
      <c r="P39" s="35"/>
      <c r="Q39" s="75"/>
      <c r="R39" s="35"/>
      <c r="S39" s="75"/>
      <c r="T39" s="35"/>
      <c r="U39" s="75"/>
      <c r="V39" s="35"/>
      <c r="W39" s="75"/>
      <c r="X39" s="35"/>
      <c r="Y39" s="75"/>
      <c r="Z39" s="35"/>
      <c r="AA39" s="75"/>
      <c r="AB39" s="35"/>
      <c r="AC39" s="75"/>
      <c r="AD39" s="35"/>
      <c r="AE39" s="75"/>
      <c r="AF39" s="35"/>
      <c r="AG39" s="75"/>
      <c r="AH39" s="35"/>
      <c r="AI39" s="75"/>
      <c r="AJ39" s="35"/>
      <c r="AK39" s="75"/>
      <c r="AL39" s="35"/>
      <c r="AM39" s="36"/>
      <c r="AN39" s="36"/>
      <c r="AO39" s="71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CG39" s="13">
        <v>0</v>
      </c>
      <c r="CH39" s="13">
        <v>0</v>
      </c>
      <c r="CI39" s="13"/>
      <c r="CJ39" s="13"/>
      <c r="CK39" s="13"/>
      <c r="CL39" s="13"/>
      <c r="CM39" s="13"/>
    </row>
    <row r="40" spans="1:91" ht="16.350000000000001" customHeight="1" x14ac:dyDescent="0.2">
      <c r="A40" s="30" t="s">
        <v>44</v>
      </c>
      <c r="B40" s="63">
        <f t="shared" si="4"/>
        <v>0</v>
      </c>
      <c r="C40" s="64">
        <f t="shared" si="5"/>
        <v>0</v>
      </c>
      <c r="D40" s="73">
        <f t="shared" si="5"/>
        <v>0</v>
      </c>
      <c r="E40" s="34"/>
      <c r="F40" s="74"/>
      <c r="G40" s="34"/>
      <c r="H40" s="74"/>
      <c r="I40" s="34"/>
      <c r="J40" s="35"/>
      <c r="K40" s="34"/>
      <c r="L40" s="35"/>
      <c r="M40" s="34"/>
      <c r="N40" s="35"/>
      <c r="O40" s="75"/>
      <c r="P40" s="35"/>
      <c r="Q40" s="75"/>
      <c r="R40" s="35"/>
      <c r="S40" s="75"/>
      <c r="T40" s="35"/>
      <c r="U40" s="75"/>
      <c r="V40" s="35"/>
      <c r="W40" s="75"/>
      <c r="X40" s="35"/>
      <c r="Y40" s="75"/>
      <c r="Z40" s="35"/>
      <c r="AA40" s="75"/>
      <c r="AB40" s="35"/>
      <c r="AC40" s="75"/>
      <c r="AD40" s="35"/>
      <c r="AE40" s="75"/>
      <c r="AF40" s="35"/>
      <c r="AG40" s="75"/>
      <c r="AH40" s="35"/>
      <c r="AI40" s="75"/>
      <c r="AJ40" s="35"/>
      <c r="AK40" s="75"/>
      <c r="AL40" s="35"/>
      <c r="AM40" s="36"/>
      <c r="AN40" s="36"/>
      <c r="AO40" s="71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CG40" s="13">
        <v>0</v>
      </c>
      <c r="CH40" s="13">
        <v>0</v>
      </c>
      <c r="CI40" s="13"/>
      <c r="CJ40" s="13"/>
      <c r="CK40" s="13"/>
      <c r="CL40" s="13"/>
      <c r="CM40" s="13"/>
    </row>
    <row r="41" spans="1:91" ht="16.350000000000001" customHeight="1" x14ac:dyDescent="0.2">
      <c r="A41" s="30" t="s">
        <v>47</v>
      </c>
      <c r="B41" s="63">
        <f t="shared" si="4"/>
        <v>0</v>
      </c>
      <c r="C41" s="64">
        <f t="shared" si="5"/>
        <v>0</v>
      </c>
      <c r="D41" s="73">
        <f t="shared" si="5"/>
        <v>0</v>
      </c>
      <c r="E41" s="34"/>
      <c r="F41" s="74"/>
      <c r="G41" s="34"/>
      <c r="H41" s="74"/>
      <c r="I41" s="34"/>
      <c r="J41" s="35"/>
      <c r="K41" s="34"/>
      <c r="L41" s="35"/>
      <c r="M41" s="34"/>
      <c r="N41" s="35"/>
      <c r="O41" s="75"/>
      <c r="P41" s="35"/>
      <c r="Q41" s="75"/>
      <c r="R41" s="35"/>
      <c r="S41" s="75"/>
      <c r="T41" s="35"/>
      <c r="U41" s="75"/>
      <c r="V41" s="35"/>
      <c r="W41" s="75"/>
      <c r="X41" s="35"/>
      <c r="Y41" s="75"/>
      <c r="Z41" s="35"/>
      <c r="AA41" s="75"/>
      <c r="AB41" s="35"/>
      <c r="AC41" s="75"/>
      <c r="AD41" s="35"/>
      <c r="AE41" s="75"/>
      <c r="AF41" s="35"/>
      <c r="AG41" s="75"/>
      <c r="AH41" s="35"/>
      <c r="AI41" s="75"/>
      <c r="AJ41" s="35"/>
      <c r="AK41" s="75"/>
      <c r="AL41" s="35"/>
      <c r="AM41" s="36"/>
      <c r="AN41" s="36"/>
      <c r="AO41" s="71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CG41" s="13">
        <v>0</v>
      </c>
      <c r="CH41" s="13">
        <v>0</v>
      </c>
      <c r="CI41" s="13"/>
      <c r="CJ41" s="13"/>
      <c r="CK41" s="13"/>
      <c r="CL41" s="13"/>
      <c r="CM41" s="13"/>
    </row>
    <row r="42" spans="1:91" ht="16.350000000000001" customHeight="1" x14ac:dyDescent="0.2">
      <c r="A42" s="30" t="s">
        <v>48</v>
      </c>
      <c r="B42" s="63">
        <f t="shared" si="4"/>
        <v>0</v>
      </c>
      <c r="C42" s="64">
        <f t="shared" si="5"/>
        <v>0</v>
      </c>
      <c r="D42" s="73">
        <f t="shared" si="5"/>
        <v>0</v>
      </c>
      <c r="E42" s="34"/>
      <c r="F42" s="74"/>
      <c r="G42" s="34"/>
      <c r="H42" s="74"/>
      <c r="I42" s="34"/>
      <c r="J42" s="35"/>
      <c r="K42" s="34"/>
      <c r="L42" s="35"/>
      <c r="M42" s="34"/>
      <c r="N42" s="35"/>
      <c r="O42" s="75"/>
      <c r="P42" s="35"/>
      <c r="Q42" s="75"/>
      <c r="R42" s="35"/>
      <c r="S42" s="75"/>
      <c r="T42" s="35"/>
      <c r="U42" s="75"/>
      <c r="V42" s="35"/>
      <c r="W42" s="75"/>
      <c r="X42" s="35"/>
      <c r="Y42" s="75"/>
      <c r="Z42" s="35"/>
      <c r="AA42" s="75"/>
      <c r="AB42" s="35"/>
      <c r="AC42" s="75"/>
      <c r="AD42" s="35"/>
      <c r="AE42" s="75"/>
      <c r="AF42" s="35"/>
      <c r="AG42" s="75"/>
      <c r="AH42" s="35"/>
      <c r="AI42" s="75"/>
      <c r="AJ42" s="35"/>
      <c r="AK42" s="75"/>
      <c r="AL42" s="35"/>
      <c r="AM42" s="36"/>
      <c r="AN42" s="36"/>
      <c r="AO42" s="71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CG42" s="13">
        <v>0</v>
      </c>
      <c r="CH42" s="13">
        <v>0</v>
      </c>
      <c r="CI42" s="13"/>
      <c r="CJ42" s="13"/>
      <c r="CK42" s="13"/>
      <c r="CL42" s="13"/>
      <c r="CM42" s="13"/>
    </row>
    <row r="43" spans="1:91" ht="16.350000000000001" customHeight="1" x14ac:dyDescent="0.2">
      <c r="A43" s="93" t="s">
        <v>49</v>
      </c>
      <c r="B43" s="77">
        <f t="shared" si="4"/>
        <v>0</v>
      </c>
      <c r="C43" s="78">
        <f t="shared" si="5"/>
        <v>0</v>
      </c>
      <c r="D43" s="49">
        <f t="shared" si="5"/>
        <v>0</v>
      </c>
      <c r="E43" s="50"/>
      <c r="F43" s="79"/>
      <c r="G43" s="50"/>
      <c r="H43" s="79"/>
      <c r="I43" s="50"/>
      <c r="J43" s="51"/>
      <c r="K43" s="50"/>
      <c r="L43" s="51"/>
      <c r="M43" s="50"/>
      <c r="N43" s="51"/>
      <c r="O43" s="80"/>
      <c r="P43" s="51"/>
      <c r="Q43" s="80"/>
      <c r="R43" s="51"/>
      <c r="S43" s="80"/>
      <c r="T43" s="51"/>
      <c r="U43" s="80"/>
      <c r="V43" s="51"/>
      <c r="W43" s="80"/>
      <c r="X43" s="51"/>
      <c r="Y43" s="80"/>
      <c r="Z43" s="51"/>
      <c r="AA43" s="80"/>
      <c r="AB43" s="51"/>
      <c r="AC43" s="80"/>
      <c r="AD43" s="51"/>
      <c r="AE43" s="80"/>
      <c r="AF43" s="51"/>
      <c r="AG43" s="80"/>
      <c r="AH43" s="51"/>
      <c r="AI43" s="80"/>
      <c r="AJ43" s="51"/>
      <c r="AK43" s="80"/>
      <c r="AL43" s="51"/>
      <c r="AM43" s="52"/>
      <c r="AN43" s="52"/>
      <c r="AO43" s="71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CG43" s="13">
        <v>0</v>
      </c>
      <c r="CH43" s="13">
        <v>0</v>
      </c>
      <c r="CI43" s="13"/>
      <c r="CJ43" s="13"/>
      <c r="CK43" s="13"/>
      <c r="CL43" s="13"/>
      <c r="CM43" s="13"/>
    </row>
    <row r="44" spans="1:91" ht="32.1" customHeight="1" x14ac:dyDescent="0.2">
      <c r="A44" s="81" t="s">
        <v>51</v>
      </c>
      <c r="B44" s="81"/>
      <c r="C44" s="81"/>
      <c r="D44" s="81"/>
      <c r="E44" s="81"/>
      <c r="F44" s="81"/>
      <c r="G44" s="81"/>
      <c r="H44" s="11"/>
      <c r="I44" s="11"/>
      <c r="J44" s="11"/>
      <c r="K44" s="11"/>
      <c r="L44" s="82"/>
      <c r="M44" s="11"/>
      <c r="N44" s="11"/>
      <c r="O44" s="8"/>
      <c r="P44" s="8"/>
      <c r="Q44" s="8"/>
      <c r="R44" s="8"/>
      <c r="S44" s="8"/>
      <c r="T44" s="8"/>
      <c r="U44" s="8"/>
      <c r="V44" s="8"/>
      <c r="W44" s="8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4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X44" s="2"/>
      <c r="BY44" s="2"/>
      <c r="BZ44" s="2"/>
      <c r="CG44" s="13"/>
      <c r="CH44" s="13"/>
      <c r="CI44" s="13"/>
      <c r="CJ44" s="13"/>
      <c r="CK44" s="13"/>
      <c r="CL44" s="13"/>
      <c r="CM44" s="13"/>
    </row>
    <row r="45" spans="1:91" ht="16.350000000000001" customHeight="1" x14ac:dyDescent="0.2">
      <c r="A45" s="1822" t="s">
        <v>40</v>
      </c>
      <c r="B45" s="1796" t="s">
        <v>5</v>
      </c>
      <c r="C45" s="1797"/>
      <c r="D45" s="1798"/>
      <c r="E45" s="1808" t="s">
        <v>6</v>
      </c>
      <c r="F45" s="1869"/>
      <c r="G45" s="1869"/>
      <c r="H45" s="1869"/>
      <c r="I45" s="1869"/>
      <c r="J45" s="1869"/>
      <c r="K45" s="1869"/>
      <c r="L45" s="1869"/>
      <c r="M45" s="1869"/>
      <c r="N45" s="1869"/>
      <c r="O45" s="1869"/>
      <c r="P45" s="1869"/>
      <c r="Q45" s="1869"/>
      <c r="R45" s="1869"/>
      <c r="S45" s="1869"/>
      <c r="T45" s="1869"/>
      <c r="U45" s="1869"/>
      <c r="V45" s="1869"/>
      <c r="W45" s="1869"/>
      <c r="X45" s="1869"/>
      <c r="Y45" s="1869"/>
      <c r="Z45" s="1869"/>
      <c r="AA45" s="1869"/>
      <c r="AB45" s="1869"/>
      <c r="AC45" s="1869"/>
      <c r="AD45" s="1869"/>
      <c r="AE45" s="1869"/>
      <c r="AF45" s="1869"/>
      <c r="AG45" s="1869"/>
      <c r="AH45" s="1869"/>
      <c r="AI45" s="1869"/>
      <c r="AJ45" s="1869"/>
      <c r="AK45" s="1869"/>
      <c r="AL45" s="1809"/>
      <c r="AM45" s="1819" t="s">
        <v>7</v>
      </c>
      <c r="AN45" s="1819" t="s">
        <v>10</v>
      </c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CG45" s="13"/>
      <c r="CH45" s="13"/>
      <c r="CI45" s="13"/>
      <c r="CJ45" s="13"/>
      <c r="CK45" s="13"/>
      <c r="CL45" s="13"/>
      <c r="CM45" s="13"/>
    </row>
    <row r="46" spans="1:91" ht="16.350000000000001" customHeight="1" x14ac:dyDescent="0.2">
      <c r="A46" s="1826"/>
      <c r="B46" s="1799"/>
      <c r="C46" s="1800"/>
      <c r="D46" s="1801"/>
      <c r="E46" s="1808" t="s">
        <v>11</v>
      </c>
      <c r="F46" s="1809"/>
      <c r="G46" s="1808" t="s">
        <v>12</v>
      </c>
      <c r="H46" s="1809"/>
      <c r="I46" s="1808" t="s">
        <v>13</v>
      </c>
      <c r="J46" s="1809"/>
      <c r="K46" s="1808" t="s">
        <v>14</v>
      </c>
      <c r="L46" s="1809"/>
      <c r="M46" s="1808" t="s">
        <v>15</v>
      </c>
      <c r="N46" s="1809"/>
      <c r="O46" s="1828" t="s">
        <v>16</v>
      </c>
      <c r="P46" s="1816"/>
      <c r="Q46" s="1828" t="s">
        <v>17</v>
      </c>
      <c r="R46" s="1816"/>
      <c r="S46" s="1828" t="s">
        <v>18</v>
      </c>
      <c r="T46" s="1816"/>
      <c r="U46" s="1828" t="s">
        <v>19</v>
      </c>
      <c r="V46" s="1816"/>
      <c r="W46" s="1828" t="s">
        <v>20</v>
      </c>
      <c r="X46" s="1816"/>
      <c r="Y46" s="1828" t="s">
        <v>21</v>
      </c>
      <c r="Z46" s="1816"/>
      <c r="AA46" s="1828" t="s">
        <v>22</v>
      </c>
      <c r="AB46" s="1816"/>
      <c r="AC46" s="1828" t="s">
        <v>23</v>
      </c>
      <c r="AD46" s="1816"/>
      <c r="AE46" s="1828" t="s">
        <v>24</v>
      </c>
      <c r="AF46" s="1816"/>
      <c r="AG46" s="1828" t="s">
        <v>25</v>
      </c>
      <c r="AH46" s="1816"/>
      <c r="AI46" s="1828" t="s">
        <v>26</v>
      </c>
      <c r="AJ46" s="1816"/>
      <c r="AK46" s="1828" t="s">
        <v>27</v>
      </c>
      <c r="AL46" s="1816"/>
      <c r="AM46" s="1845"/>
      <c r="AN46" s="1845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CG46" s="13"/>
      <c r="CH46" s="13"/>
      <c r="CI46" s="13"/>
      <c r="CJ46" s="13"/>
      <c r="CK46" s="13"/>
      <c r="CL46" s="13"/>
      <c r="CM46" s="13"/>
    </row>
    <row r="47" spans="1:91" ht="16.350000000000001" customHeight="1" x14ac:dyDescent="0.2">
      <c r="A47" s="1824"/>
      <c r="B47" s="583" t="s">
        <v>32</v>
      </c>
      <c r="C47" s="15" t="s">
        <v>41</v>
      </c>
      <c r="D47" s="564" t="s">
        <v>34</v>
      </c>
      <c r="E47" s="551" t="s">
        <v>41</v>
      </c>
      <c r="F47" s="553" t="s">
        <v>34</v>
      </c>
      <c r="G47" s="551" t="s">
        <v>41</v>
      </c>
      <c r="H47" s="553" t="s">
        <v>34</v>
      </c>
      <c r="I47" s="551" t="s">
        <v>41</v>
      </c>
      <c r="J47" s="553" t="s">
        <v>34</v>
      </c>
      <c r="K47" s="551" t="s">
        <v>41</v>
      </c>
      <c r="L47" s="553" t="s">
        <v>34</v>
      </c>
      <c r="M47" s="551" t="s">
        <v>41</v>
      </c>
      <c r="N47" s="553" t="s">
        <v>34</v>
      </c>
      <c r="O47" s="551" t="s">
        <v>41</v>
      </c>
      <c r="P47" s="553" t="s">
        <v>34</v>
      </c>
      <c r="Q47" s="551" t="s">
        <v>41</v>
      </c>
      <c r="R47" s="553" t="s">
        <v>34</v>
      </c>
      <c r="S47" s="551" t="s">
        <v>41</v>
      </c>
      <c r="T47" s="553" t="s">
        <v>34</v>
      </c>
      <c r="U47" s="551" t="s">
        <v>41</v>
      </c>
      <c r="V47" s="553" t="s">
        <v>34</v>
      </c>
      <c r="W47" s="551" t="s">
        <v>41</v>
      </c>
      <c r="X47" s="553" t="s">
        <v>34</v>
      </c>
      <c r="Y47" s="551" t="s">
        <v>41</v>
      </c>
      <c r="Z47" s="553" t="s">
        <v>34</v>
      </c>
      <c r="AA47" s="551" t="s">
        <v>41</v>
      </c>
      <c r="AB47" s="553" t="s">
        <v>34</v>
      </c>
      <c r="AC47" s="551" t="s">
        <v>41</v>
      </c>
      <c r="AD47" s="553" t="s">
        <v>34</v>
      </c>
      <c r="AE47" s="551" t="s">
        <v>41</v>
      </c>
      <c r="AF47" s="553" t="s">
        <v>34</v>
      </c>
      <c r="AG47" s="551" t="s">
        <v>41</v>
      </c>
      <c r="AH47" s="553" t="s">
        <v>34</v>
      </c>
      <c r="AI47" s="551" t="s">
        <v>41</v>
      </c>
      <c r="AJ47" s="553" t="s">
        <v>34</v>
      </c>
      <c r="AK47" s="551" t="s">
        <v>41</v>
      </c>
      <c r="AL47" s="553" t="s">
        <v>34</v>
      </c>
      <c r="AM47" s="1820"/>
      <c r="AN47" s="1820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CG47" s="13"/>
      <c r="CH47" s="13"/>
      <c r="CI47" s="13"/>
      <c r="CJ47" s="13"/>
      <c r="CK47" s="13"/>
      <c r="CL47" s="13"/>
      <c r="CM47" s="13"/>
    </row>
    <row r="48" spans="1:91" ht="16.350000000000001" customHeight="1" x14ac:dyDescent="0.2">
      <c r="A48" s="585" t="s">
        <v>42</v>
      </c>
      <c r="B48" s="586">
        <f t="shared" ref="B48:B53" si="6">SUM(C48+D48)</f>
        <v>0</v>
      </c>
      <c r="C48" s="630">
        <f t="shared" ref="C48:D53" si="7">SUM(E48+G48+I48+K48+M48+O48+Q48+S48+U48+W48+Y48+AA48+AC48+AE48+AG48+AI48+AK48)</f>
        <v>0</v>
      </c>
      <c r="D48" s="631">
        <f t="shared" si="7"/>
        <v>0</v>
      </c>
      <c r="E48" s="626"/>
      <c r="F48" s="632"/>
      <c r="G48" s="626"/>
      <c r="H48" s="632"/>
      <c r="I48" s="626"/>
      <c r="J48" s="627"/>
      <c r="K48" s="626"/>
      <c r="L48" s="627"/>
      <c r="M48" s="626"/>
      <c r="N48" s="627"/>
      <c r="O48" s="633"/>
      <c r="P48" s="627"/>
      <c r="Q48" s="633"/>
      <c r="R48" s="627"/>
      <c r="S48" s="633"/>
      <c r="T48" s="627"/>
      <c r="U48" s="633"/>
      <c r="V48" s="627"/>
      <c r="W48" s="633"/>
      <c r="X48" s="627"/>
      <c r="Y48" s="633"/>
      <c r="Z48" s="627"/>
      <c r="AA48" s="633"/>
      <c r="AB48" s="627"/>
      <c r="AC48" s="633"/>
      <c r="AD48" s="627"/>
      <c r="AE48" s="633"/>
      <c r="AF48" s="627"/>
      <c r="AG48" s="633"/>
      <c r="AH48" s="627"/>
      <c r="AI48" s="633"/>
      <c r="AJ48" s="627"/>
      <c r="AK48" s="633"/>
      <c r="AL48" s="627"/>
      <c r="AM48" s="628"/>
      <c r="AN48" s="628"/>
      <c r="AO48" s="71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CG48" s="13">
        <v>0</v>
      </c>
      <c r="CH48" s="13">
        <v>0</v>
      </c>
      <c r="CI48" s="13"/>
      <c r="CJ48" s="13"/>
      <c r="CK48" s="13"/>
      <c r="CL48" s="13"/>
      <c r="CM48" s="13"/>
    </row>
    <row r="49" spans="1:104" ht="16.350000000000001" customHeight="1" x14ac:dyDescent="0.2">
      <c r="A49" s="30" t="s">
        <v>43</v>
      </c>
      <c r="B49" s="63">
        <f t="shared" si="6"/>
        <v>0</v>
      </c>
      <c r="C49" s="64">
        <f t="shared" si="7"/>
        <v>0</v>
      </c>
      <c r="D49" s="73">
        <f t="shared" si="7"/>
        <v>0</v>
      </c>
      <c r="E49" s="34"/>
      <c r="F49" s="74"/>
      <c r="G49" s="34"/>
      <c r="H49" s="74"/>
      <c r="I49" s="34"/>
      <c r="J49" s="35"/>
      <c r="K49" s="34"/>
      <c r="L49" s="35"/>
      <c r="M49" s="34"/>
      <c r="N49" s="35"/>
      <c r="O49" s="75"/>
      <c r="P49" s="35"/>
      <c r="Q49" s="75"/>
      <c r="R49" s="35"/>
      <c r="S49" s="75"/>
      <c r="T49" s="35"/>
      <c r="U49" s="75"/>
      <c r="V49" s="35"/>
      <c r="W49" s="75"/>
      <c r="X49" s="35"/>
      <c r="Y49" s="75"/>
      <c r="Z49" s="35"/>
      <c r="AA49" s="75"/>
      <c r="AB49" s="35"/>
      <c r="AC49" s="75"/>
      <c r="AD49" s="35"/>
      <c r="AE49" s="75"/>
      <c r="AF49" s="35"/>
      <c r="AG49" s="75"/>
      <c r="AH49" s="35"/>
      <c r="AI49" s="75"/>
      <c r="AJ49" s="35"/>
      <c r="AK49" s="75"/>
      <c r="AL49" s="35"/>
      <c r="AM49" s="36"/>
      <c r="AN49" s="36"/>
      <c r="AO49" s="71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CG49" s="13">
        <v>0</v>
      </c>
      <c r="CH49" s="13">
        <v>0</v>
      </c>
      <c r="CI49" s="13"/>
      <c r="CJ49" s="13"/>
      <c r="CK49" s="13"/>
      <c r="CL49" s="13"/>
      <c r="CM49" s="13"/>
    </row>
    <row r="50" spans="1:104" ht="16.350000000000001" customHeight="1" x14ac:dyDescent="0.2">
      <c r="A50" s="30" t="s">
        <v>44</v>
      </c>
      <c r="B50" s="63">
        <f t="shared" si="6"/>
        <v>0</v>
      </c>
      <c r="C50" s="64">
        <f t="shared" si="7"/>
        <v>0</v>
      </c>
      <c r="D50" s="73">
        <f t="shared" si="7"/>
        <v>0</v>
      </c>
      <c r="E50" s="34"/>
      <c r="F50" s="74"/>
      <c r="G50" s="34"/>
      <c r="H50" s="74"/>
      <c r="I50" s="34"/>
      <c r="J50" s="35"/>
      <c r="K50" s="34"/>
      <c r="L50" s="35"/>
      <c r="M50" s="34"/>
      <c r="N50" s="35"/>
      <c r="O50" s="75"/>
      <c r="P50" s="35"/>
      <c r="Q50" s="75"/>
      <c r="R50" s="35"/>
      <c r="S50" s="75"/>
      <c r="T50" s="35"/>
      <c r="U50" s="75"/>
      <c r="V50" s="35"/>
      <c r="W50" s="75"/>
      <c r="X50" s="35"/>
      <c r="Y50" s="75"/>
      <c r="Z50" s="35"/>
      <c r="AA50" s="75"/>
      <c r="AB50" s="35"/>
      <c r="AC50" s="75"/>
      <c r="AD50" s="35"/>
      <c r="AE50" s="75"/>
      <c r="AF50" s="35"/>
      <c r="AG50" s="75"/>
      <c r="AH50" s="35"/>
      <c r="AI50" s="75"/>
      <c r="AJ50" s="35"/>
      <c r="AK50" s="75"/>
      <c r="AL50" s="35"/>
      <c r="AM50" s="36"/>
      <c r="AN50" s="36"/>
      <c r="AO50" s="71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CG50" s="13">
        <v>0</v>
      </c>
      <c r="CH50" s="13">
        <v>0</v>
      </c>
      <c r="CI50" s="13"/>
      <c r="CJ50" s="13"/>
      <c r="CK50" s="13"/>
      <c r="CL50" s="13"/>
      <c r="CM50" s="13"/>
    </row>
    <row r="51" spans="1:104" ht="16.350000000000001" customHeight="1" x14ac:dyDescent="0.2">
      <c r="A51" s="30" t="s">
        <v>47</v>
      </c>
      <c r="B51" s="63">
        <f t="shared" si="6"/>
        <v>0</v>
      </c>
      <c r="C51" s="64">
        <f t="shared" si="7"/>
        <v>0</v>
      </c>
      <c r="D51" s="73">
        <f t="shared" si="7"/>
        <v>0</v>
      </c>
      <c r="E51" s="34"/>
      <c r="F51" s="74"/>
      <c r="G51" s="34"/>
      <c r="H51" s="74"/>
      <c r="I51" s="34"/>
      <c r="J51" s="35"/>
      <c r="K51" s="34"/>
      <c r="L51" s="35"/>
      <c r="M51" s="34"/>
      <c r="N51" s="35"/>
      <c r="O51" s="75"/>
      <c r="P51" s="35"/>
      <c r="Q51" s="75"/>
      <c r="R51" s="35"/>
      <c r="S51" s="75"/>
      <c r="T51" s="35"/>
      <c r="U51" s="75"/>
      <c r="V51" s="35"/>
      <c r="W51" s="75"/>
      <c r="X51" s="35"/>
      <c r="Y51" s="75"/>
      <c r="Z51" s="35"/>
      <c r="AA51" s="75"/>
      <c r="AB51" s="35"/>
      <c r="AC51" s="75"/>
      <c r="AD51" s="35"/>
      <c r="AE51" s="75"/>
      <c r="AF51" s="35"/>
      <c r="AG51" s="75"/>
      <c r="AH51" s="35"/>
      <c r="AI51" s="75"/>
      <c r="AJ51" s="35"/>
      <c r="AK51" s="75"/>
      <c r="AL51" s="35"/>
      <c r="AM51" s="36"/>
      <c r="AN51" s="36"/>
      <c r="AO51" s="71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CG51" s="13">
        <v>0</v>
      </c>
      <c r="CH51" s="13">
        <v>0</v>
      </c>
      <c r="CI51" s="13"/>
      <c r="CJ51" s="13"/>
      <c r="CK51" s="13"/>
      <c r="CL51" s="13"/>
      <c r="CM51" s="13"/>
    </row>
    <row r="52" spans="1:104" ht="16.350000000000001" customHeight="1" x14ac:dyDescent="0.2">
      <c r="A52" s="30" t="s">
        <v>48</v>
      </c>
      <c r="B52" s="63">
        <f t="shared" si="6"/>
        <v>0</v>
      </c>
      <c r="C52" s="64">
        <f t="shared" si="7"/>
        <v>0</v>
      </c>
      <c r="D52" s="73">
        <f t="shared" si="7"/>
        <v>0</v>
      </c>
      <c r="E52" s="34"/>
      <c r="F52" s="74"/>
      <c r="G52" s="34"/>
      <c r="H52" s="74"/>
      <c r="I52" s="34"/>
      <c r="J52" s="35"/>
      <c r="K52" s="34"/>
      <c r="L52" s="35"/>
      <c r="M52" s="34"/>
      <c r="N52" s="35"/>
      <c r="O52" s="75"/>
      <c r="P52" s="35"/>
      <c r="Q52" s="75"/>
      <c r="R52" s="35"/>
      <c r="S52" s="75"/>
      <c r="T52" s="35"/>
      <c r="U52" s="75"/>
      <c r="V52" s="35"/>
      <c r="W52" s="75"/>
      <c r="X52" s="35"/>
      <c r="Y52" s="75"/>
      <c r="Z52" s="35"/>
      <c r="AA52" s="75"/>
      <c r="AB52" s="35"/>
      <c r="AC52" s="75"/>
      <c r="AD52" s="35"/>
      <c r="AE52" s="75"/>
      <c r="AF52" s="35"/>
      <c r="AG52" s="75"/>
      <c r="AH52" s="35"/>
      <c r="AI52" s="75"/>
      <c r="AJ52" s="35"/>
      <c r="AK52" s="75"/>
      <c r="AL52" s="35"/>
      <c r="AM52" s="36"/>
      <c r="AN52" s="36"/>
      <c r="AO52" s="71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CG52" s="13">
        <v>0</v>
      </c>
      <c r="CH52" s="13">
        <v>0</v>
      </c>
      <c r="CI52" s="13"/>
      <c r="CJ52" s="13"/>
      <c r="CK52" s="13"/>
      <c r="CL52" s="13"/>
      <c r="CM52" s="13"/>
    </row>
    <row r="53" spans="1:104" ht="16.350000000000001" customHeight="1" x14ac:dyDescent="0.2">
      <c r="A53" s="93" t="s">
        <v>49</v>
      </c>
      <c r="B53" s="77">
        <f t="shared" si="6"/>
        <v>0</v>
      </c>
      <c r="C53" s="78">
        <f t="shared" si="7"/>
        <v>0</v>
      </c>
      <c r="D53" s="49">
        <f t="shared" si="7"/>
        <v>0</v>
      </c>
      <c r="E53" s="50"/>
      <c r="F53" s="79"/>
      <c r="G53" s="50"/>
      <c r="H53" s="79"/>
      <c r="I53" s="50"/>
      <c r="J53" s="51"/>
      <c r="K53" s="50"/>
      <c r="L53" s="51"/>
      <c r="M53" s="50"/>
      <c r="N53" s="51"/>
      <c r="O53" s="80"/>
      <c r="P53" s="51"/>
      <c r="Q53" s="80"/>
      <c r="R53" s="51"/>
      <c r="S53" s="80"/>
      <c r="T53" s="51"/>
      <c r="U53" s="80"/>
      <c r="V53" s="51"/>
      <c r="W53" s="80"/>
      <c r="X53" s="51"/>
      <c r="Y53" s="80"/>
      <c r="Z53" s="51"/>
      <c r="AA53" s="80"/>
      <c r="AB53" s="51"/>
      <c r="AC53" s="80"/>
      <c r="AD53" s="51"/>
      <c r="AE53" s="80"/>
      <c r="AF53" s="51"/>
      <c r="AG53" s="80"/>
      <c r="AH53" s="51"/>
      <c r="AI53" s="80"/>
      <c r="AJ53" s="51"/>
      <c r="AK53" s="80"/>
      <c r="AL53" s="51"/>
      <c r="AM53" s="52"/>
      <c r="AN53" s="52"/>
      <c r="AO53" s="71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CG53" s="13">
        <v>0</v>
      </c>
      <c r="CH53" s="13">
        <v>0</v>
      </c>
      <c r="CI53" s="13"/>
      <c r="CJ53" s="13"/>
      <c r="CK53" s="13"/>
      <c r="CL53" s="13"/>
      <c r="CM53" s="13"/>
    </row>
    <row r="54" spans="1:104" s="100" customFormat="1" ht="32.1" customHeight="1" x14ac:dyDescent="0.2">
      <c r="A54" s="96" t="s">
        <v>52</v>
      </c>
      <c r="B54" s="96"/>
      <c r="C54" s="96"/>
      <c r="D54" s="96"/>
      <c r="E54" s="96"/>
      <c r="F54" s="96"/>
      <c r="G54" s="96"/>
      <c r="H54" s="96"/>
      <c r="I54" s="96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8"/>
      <c r="AP54" s="8"/>
      <c r="AQ54" s="8"/>
      <c r="AR54" s="85"/>
      <c r="AS54" s="85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98"/>
      <c r="CB54" s="98"/>
      <c r="CC54" s="98"/>
      <c r="CD54" s="98"/>
      <c r="CE54" s="98"/>
      <c r="CF54" s="98"/>
      <c r="CG54" s="99"/>
      <c r="CH54" s="99"/>
      <c r="CI54" s="99"/>
      <c r="CJ54" s="99"/>
      <c r="CK54" s="99"/>
      <c r="CL54" s="99"/>
      <c r="CM54" s="99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</row>
    <row r="55" spans="1:104" ht="16.350000000000001" customHeight="1" x14ac:dyDescent="0.2">
      <c r="A55" s="1797" t="s">
        <v>53</v>
      </c>
      <c r="B55" s="1893" t="s">
        <v>54</v>
      </c>
      <c r="C55" s="1894"/>
      <c r="D55" s="1895"/>
      <c r="E55" s="1899" t="s">
        <v>6</v>
      </c>
      <c r="F55" s="1900"/>
      <c r="G55" s="1900"/>
      <c r="H55" s="1900"/>
      <c r="I55" s="1900"/>
      <c r="J55" s="1900"/>
      <c r="K55" s="1900"/>
      <c r="L55" s="1900"/>
      <c r="M55" s="1900"/>
      <c r="N55" s="1900"/>
      <c r="O55" s="1900"/>
      <c r="P55" s="1900"/>
      <c r="Q55" s="1900"/>
      <c r="R55" s="1900"/>
      <c r="S55" s="1900"/>
      <c r="T55" s="1900"/>
      <c r="U55" s="1900"/>
      <c r="V55" s="1900"/>
      <c r="W55" s="1900"/>
      <c r="X55" s="1900"/>
      <c r="Y55" s="1900"/>
      <c r="Z55" s="1900"/>
      <c r="AA55" s="1900"/>
      <c r="AB55" s="1900"/>
      <c r="AC55" s="1900"/>
      <c r="AD55" s="1900"/>
      <c r="AE55" s="1900"/>
      <c r="AF55" s="1900"/>
      <c r="AG55" s="1900"/>
      <c r="AH55" s="1900"/>
      <c r="AI55" s="1900"/>
      <c r="AJ55" s="1900"/>
      <c r="AK55" s="1900"/>
      <c r="AL55" s="1901"/>
      <c r="AM55" s="1902" t="s">
        <v>55</v>
      </c>
      <c r="AN55" s="1903"/>
      <c r="AO55" s="7"/>
      <c r="AP55" s="7"/>
      <c r="AQ55" s="7"/>
      <c r="AR55" s="101"/>
      <c r="AS55" s="101"/>
      <c r="AT55" s="7"/>
      <c r="BX55" s="2"/>
      <c r="BY55" s="2"/>
      <c r="CG55" s="13"/>
      <c r="CH55" s="13"/>
      <c r="CI55" s="13"/>
      <c r="CJ55" s="13"/>
      <c r="CK55" s="13"/>
      <c r="CL55" s="13"/>
      <c r="CM55" s="13"/>
    </row>
    <row r="56" spans="1:104" ht="16.350000000000001" customHeight="1" x14ac:dyDescent="0.2">
      <c r="A56" s="1892"/>
      <c r="B56" s="1896"/>
      <c r="C56" s="1897"/>
      <c r="D56" s="1898"/>
      <c r="E56" s="1808" t="s">
        <v>11</v>
      </c>
      <c r="F56" s="1809"/>
      <c r="G56" s="1808" t="s">
        <v>12</v>
      </c>
      <c r="H56" s="1809"/>
      <c r="I56" s="1808" t="s">
        <v>13</v>
      </c>
      <c r="J56" s="1809"/>
      <c r="K56" s="1808" t="s">
        <v>14</v>
      </c>
      <c r="L56" s="1809"/>
      <c r="M56" s="1808" t="s">
        <v>15</v>
      </c>
      <c r="N56" s="1809"/>
      <c r="O56" s="1828" t="s">
        <v>16</v>
      </c>
      <c r="P56" s="1816"/>
      <c r="Q56" s="1828" t="s">
        <v>17</v>
      </c>
      <c r="R56" s="1816"/>
      <c r="S56" s="1828" t="s">
        <v>18</v>
      </c>
      <c r="T56" s="1816"/>
      <c r="U56" s="1828" t="s">
        <v>19</v>
      </c>
      <c r="V56" s="1829"/>
      <c r="W56" s="1828" t="s">
        <v>20</v>
      </c>
      <c r="X56" s="1816"/>
      <c r="Y56" s="1828" t="s">
        <v>21</v>
      </c>
      <c r="Z56" s="1816"/>
      <c r="AA56" s="1828" t="s">
        <v>22</v>
      </c>
      <c r="AB56" s="1816"/>
      <c r="AC56" s="1828" t="s">
        <v>23</v>
      </c>
      <c r="AD56" s="1816"/>
      <c r="AE56" s="1828" t="s">
        <v>24</v>
      </c>
      <c r="AF56" s="1816"/>
      <c r="AG56" s="1828" t="s">
        <v>25</v>
      </c>
      <c r="AH56" s="1816"/>
      <c r="AI56" s="1828" t="s">
        <v>26</v>
      </c>
      <c r="AJ56" s="1816"/>
      <c r="AK56" s="1828" t="s">
        <v>27</v>
      </c>
      <c r="AL56" s="1816"/>
      <c r="AM56" s="1904"/>
      <c r="AN56" s="1905"/>
      <c r="AO56" s="101"/>
      <c r="AP56" s="101"/>
      <c r="AQ56" s="101"/>
      <c r="AR56" s="101"/>
      <c r="AS56" s="101"/>
      <c r="AT56" s="101"/>
      <c r="AU56" s="12"/>
      <c r="AV56" s="12"/>
      <c r="AW56" s="12"/>
      <c r="AX56" s="12"/>
      <c r="AY56" s="12"/>
      <c r="AZ56" s="12"/>
      <c r="BA56" s="12"/>
      <c r="BB56" s="12"/>
      <c r="BC56" s="12"/>
      <c r="BX56" s="2"/>
      <c r="BY56" s="2"/>
      <c r="CG56" s="13"/>
      <c r="CH56" s="13"/>
      <c r="CI56" s="13"/>
      <c r="CJ56" s="13"/>
      <c r="CK56" s="13"/>
      <c r="CL56" s="13"/>
      <c r="CM56" s="13"/>
    </row>
    <row r="57" spans="1:104" ht="32.1" customHeight="1" x14ac:dyDescent="0.2">
      <c r="A57" s="1800"/>
      <c r="B57" s="562" t="s">
        <v>32</v>
      </c>
      <c r="C57" s="560" t="s">
        <v>33</v>
      </c>
      <c r="D57" s="556" t="s">
        <v>34</v>
      </c>
      <c r="E57" s="592" t="s">
        <v>33</v>
      </c>
      <c r="F57" s="556" t="s">
        <v>34</v>
      </c>
      <c r="G57" s="592" t="s">
        <v>33</v>
      </c>
      <c r="H57" s="556" t="s">
        <v>34</v>
      </c>
      <c r="I57" s="592" t="s">
        <v>33</v>
      </c>
      <c r="J57" s="556" t="s">
        <v>34</v>
      </c>
      <c r="K57" s="592" t="s">
        <v>33</v>
      </c>
      <c r="L57" s="556" t="s">
        <v>34</v>
      </c>
      <c r="M57" s="592" t="s">
        <v>33</v>
      </c>
      <c r="N57" s="556" t="s">
        <v>34</v>
      </c>
      <c r="O57" s="592" t="s">
        <v>33</v>
      </c>
      <c r="P57" s="556" t="s">
        <v>34</v>
      </c>
      <c r="Q57" s="592" t="s">
        <v>33</v>
      </c>
      <c r="R57" s="556" t="s">
        <v>34</v>
      </c>
      <c r="S57" s="592" t="s">
        <v>33</v>
      </c>
      <c r="T57" s="556" t="s">
        <v>34</v>
      </c>
      <c r="U57" s="592" t="s">
        <v>33</v>
      </c>
      <c r="V57" s="555" t="s">
        <v>34</v>
      </c>
      <c r="W57" s="592" t="s">
        <v>33</v>
      </c>
      <c r="X57" s="556" t="s">
        <v>34</v>
      </c>
      <c r="Y57" s="592" t="s">
        <v>33</v>
      </c>
      <c r="Z57" s="556" t="s">
        <v>34</v>
      </c>
      <c r="AA57" s="592" t="s">
        <v>33</v>
      </c>
      <c r="AB57" s="556" t="s">
        <v>34</v>
      </c>
      <c r="AC57" s="592" t="s">
        <v>33</v>
      </c>
      <c r="AD57" s="556" t="s">
        <v>34</v>
      </c>
      <c r="AE57" s="592" t="s">
        <v>33</v>
      </c>
      <c r="AF57" s="556" t="s">
        <v>34</v>
      </c>
      <c r="AG57" s="592" t="s">
        <v>33</v>
      </c>
      <c r="AH57" s="556" t="s">
        <v>34</v>
      </c>
      <c r="AI57" s="592" t="s">
        <v>33</v>
      </c>
      <c r="AJ57" s="556" t="s">
        <v>34</v>
      </c>
      <c r="AK57" s="592" t="s">
        <v>33</v>
      </c>
      <c r="AL57" s="556" t="s">
        <v>34</v>
      </c>
      <c r="AM57" s="104" t="s">
        <v>56</v>
      </c>
      <c r="AN57" s="556" t="s">
        <v>57</v>
      </c>
      <c r="AO57" s="101"/>
      <c r="AP57" s="101"/>
      <c r="AQ57" s="101"/>
      <c r="AR57" s="101"/>
      <c r="AS57" s="101"/>
      <c r="AT57" s="101"/>
      <c r="AU57" s="12"/>
      <c r="AV57" s="12"/>
      <c r="AW57" s="12"/>
      <c r="AX57" s="12"/>
      <c r="AY57" s="12"/>
      <c r="AZ57" s="12"/>
      <c r="BA57" s="12"/>
      <c r="BB57" s="12"/>
      <c r="BC57" s="12"/>
      <c r="BX57" s="2"/>
      <c r="BY57" s="2"/>
      <c r="CG57" s="13"/>
      <c r="CH57" s="13"/>
      <c r="CI57" s="13"/>
      <c r="CJ57" s="13"/>
      <c r="CK57" s="13"/>
      <c r="CL57" s="13"/>
      <c r="CM57" s="13"/>
    </row>
    <row r="58" spans="1:104" ht="16.350000000000001" customHeight="1" x14ac:dyDescent="0.2">
      <c r="A58" s="634" t="s">
        <v>58</v>
      </c>
      <c r="B58" s="586">
        <f t="shared" ref="B58:B63" si="8">SUM(C58+D58)</f>
        <v>45</v>
      </c>
      <c r="C58" s="630">
        <f t="shared" ref="C58:D63" si="9">SUM(E58+G58+I58+K58+M58+O58+Q58+S58+U58+W58+Y58+AA58+AC58+AE58+AG58+AI58+AK58)</f>
        <v>28</v>
      </c>
      <c r="D58" s="631">
        <f t="shared" si="9"/>
        <v>17</v>
      </c>
      <c r="E58" s="626"/>
      <c r="F58" s="632"/>
      <c r="G58" s="626"/>
      <c r="H58" s="627">
        <v>2</v>
      </c>
      <c r="I58" s="626"/>
      <c r="J58" s="627"/>
      <c r="K58" s="626"/>
      <c r="L58" s="627">
        <v>1</v>
      </c>
      <c r="M58" s="626">
        <v>2</v>
      </c>
      <c r="N58" s="627">
        <v>1</v>
      </c>
      <c r="O58" s="626">
        <v>2</v>
      </c>
      <c r="P58" s="627">
        <v>2</v>
      </c>
      <c r="Q58" s="626">
        <v>3</v>
      </c>
      <c r="R58" s="627">
        <v>1</v>
      </c>
      <c r="S58" s="626">
        <v>1</v>
      </c>
      <c r="T58" s="627"/>
      <c r="U58" s="626">
        <v>2</v>
      </c>
      <c r="V58" s="635"/>
      <c r="W58" s="626"/>
      <c r="X58" s="627"/>
      <c r="Y58" s="626">
        <v>3</v>
      </c>
      <c r="Z58" s="627"/>
      <c r="AA58" s="626">
        <v>1</v>
      </c>
      <c r="AB58" s="627">
        <v>3</v>
      </c>
      <c r="AC58" s="626">
        <v>1</v>
      </c>
      <c r="AD58" s="627"/>
      <c r="AE58" s="626">
        <v>3</v>
      </c>
      <c r="AF58" s="627">
        <v>1</v>
      </c>
      <c r="AG58" s="626">
        <v>4</v>
      </c>
      <c r="AH58" s="627">
        <v>2</v>
      </c>
      <c r="AI58" s="626">
        <v>2</v>
      </c>
      <c r="AJ58" s="627">
        <v>1</v>
      </c>
      <c r="AK58" s="633">
        <v>4</v>
      </c>
      <c r="AL58" s="627">
        <v>3</v>
      </c>
      <c r="AM58" s="633"/>
      <c r="AN58" s="627">
        <v>45</v>
      </c>
      <c r="AO58" s="487" t="str">
        <f>CA58</f>
        <v/>
      </c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12"/>
      <c r="BB58" s="12"/>
      <c r="BC58" s="12"/>
      <c r="BX58" s="2"/>
      <c r="BY58" s="2"/>
      <c r="CA58" s="488" t="str">
        <f>IF(CG58=1,"* La suma de las Herramientas de Categorización debe ser igual al total. ","")</f>
        <v/>
      </c>
      <c r="CG58" s="489">
        <f>IF(B58&lt;&gt;(AM58+AN58),1,0)</f>
        <v>0</v>
      </c>
      <c r="CH58" s="13"/>
      <c r="CI58" s="13"/>
      <c r="CJ58" s="13"/>
      <c r="CK58" s="13"/>
      <c r="CL58" s="13"/>
      <c r="CM58" s="13"/>
    </row>
    <row r="59" spans="1:104" ht="16.350000000000001" customHeight="1" x14ac:dyDescent="0.2">
      <c r="A59" s="109" t="s">
        <v>59</v>
      </c>
      <c r="B59" s="63">
        <f t="shared" si="8"/>
        <v>465</v>
      </c>
      <c r="C59" s="64">
        <f t="shared" si="9"/>
        <v>254</v>
      </c>
      <c r="D59" s="73">
        <f t="shared" si="9"/>
        <v>211</v>
      </c>
      <c r="E59" s="34">
        <v>20</v>
      </c>
      <c r="F59" s="74">
        <v>18</v>
      </c>
      <c r="G59" s="34">
        <v>5</v>
      </c>
      <c r="H59" s="35">
        <v>9</v>
      </c>
      <c r="I59" s="34">
        <v>8</v>
      </c>
      <c r="J59" s="35">
        <v>10</v>
      </c>
      <c r="K59" s="34">
        <v>5</v>
      </c>
      <c r="L59" s="35">
        <v>7</v>
      </c>
      <c r="M59" s="34">
        <v>13</v>
      </c>
      <c r="N59" s="35">
        <v>6</v>
      </c>
      <c r="O59" s="34">
        <v>12</v>
      </c>
      <c r="P59" s="35">
        <v>16</v>
      </c>
      <c r="Q59" s="34">
        <v>18</v>
      </c>
      <c r="R59" s="35">
        <v>6</v>
      </c>
      <c r="S59" s="34">
        <v>11</v>
      </c>
      <c r="T59" s="35">
        <v>7</v>
      </c>
      <c r="U59" s="34">
        <v>12</v>
      </c>
      <c r="V59" s="110">
        <v>9</v>
      </c>
      <c r="W59" s="34">
        <v>9</v>
      </c>
      <c r="X59" s="35">
        <v>13</v>
      </c>
      <c r="Y59" s="34">
        <v>29</v>
      </c>
      <c r="Z59" s="35">
        <v>11</v>
      </c>
      <c r="AA59" s="34">
        <v>21</v>
      </c>
      <c r="AB59" s="35">
        <v>10</v>
      </c>
      <c r="AC59" s="34">
        <v>11</v>
      </c>
      <c r="AD59" s="35">
        <v>14</v>
      </c>
      <c r="AE59" s="34">
        <v>24</v>
      </c>
      <c r="AF59" s="35">
        <v>16</v>
      </c>
      <c r="AG59" s="34">
        <v>21</v>
      </c>
      <c r="AH59" s="35">
        <v>14</v>
      </c>
      <c r="AI59" s="34">
        <v>13</v>
      </c>
      <c r="AJ59" s="35">
        <v>11</v>
      </c>
      <c r="AK59" s="75">
        <v>22</v>
      </c>
      <c r="AL59" s="35">
        <v>34</v>
      </c>
      <c r="AM59" s="75"/>
      <c r="AN59" s="35">
        <v>465</v>
      </c>
      <c r="AO59" s="487" t="str">
        <f>CA59</f>
        <v/>
      </c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12"/>
      <c r="BB59" s="12"/>
      <c r="BC59" s="12"/>
      <c r="BX59" s="2"/>
      <c r="BY59" s="2"/>
      <c r="CA59" s="488" t="str">
        <f>IF(CG59=1,"* La suma de las Herramientas de Categorización debe ser igual al total. ","")</f>
        <v/>
      </c>
      <c r="CG59" s="489">
        <f>IF(B59&lt;&gt;(AM59+AN59),1,0)</f>
        <v>0</v>
      </c>
      <c r="CH59" s="13"/>
      <c r="CI59" s="13"/>
      <c r="CJ59" s="13"/>
      <c r="CK59" s="13"/>
      <c r="CL59" s="13"/>
      <c r="CM59" s="13"/>
    </row>
    <row r="60" spans="1:104" ht="16.350000000000001" customHeight="1" x14ac:dyDescent="0.2">
      <c r="A60" s="109" t="s">
        <v>60</v>
      </c>
      <c r="B60" s="63">
        <f t="shared" si="8"/>
        <v>2185</v>
      </c>
      <c r="C60" s="64">
        <f t="shared" si="9"/>
        <v>1149</v>
      </c>
      <c r="D60" s="73">
        <f t="shared" si="9"/>
        <v>1036</v>
      </c>
      <c r="E60" s="34">
        <v>145</v>
      </c>
      <c r="F60" s="74">
        <v>135</v>
      </c>
      <c r="G60" s="34">
        <v>71</v>
      </c>
      <c r="H60" s="35">
        <v>57</v>
      </c>
      <c r="I60" s="34">
        <v>69</v>
      </c>
      <c r="J60" s="35">
        <v>44</v>
      </c>
      <c r="K60" s="34">
        <v>49</v>
      </c>
      <c r="L60" s="35">
        <v>33</v>
      </c>
      <c r="M60" s="34">
        <v>72</v>
      </c>
      <c r="N60" s="35">
        <v>74</v>
      </c>
      <c r="O60" s="34">
        <v>76</v>
      </c>
      <c r="P60" s="35">
        <v>51</v>
      </c>
      <c r="Q60" s="34">
        <v>68</v>
      </c>
      <c r="R60" s="35">
        <v>48</v>
      </c>
      <c r="S60" s="34">
        <v>57</v>
      </c>
      <c r="T60" s="35">
        <v>43</v>
      </c>
      <c r="U60" s="34">
        <v>49</v>
      </c>
      <c r="V60" s="110">
        <v>53</v>
      </c>
      <c r="W60" s="34">
        <v>42</v>
      </c>
      <c r="X60" s="35">
        <v>67</v>
      </c>
      <c r="Y60" s="34">
        <v>60</v>
      </c>
      <c r="Z60" s="35">
        <v>62</v>
      </c>
      <c r="AA60" s="34">
        <v>68</v>
      </c>
      <c r="AB60" s="35">
        <v>66</v>
      </c>
      <c r="AC60" s="34">
        <v>95</v>
      </c>
      <c r="AD60" s="35">
        <v>50</v>
      </c>
      <c r="AE60" s="34">
        <v>58</v>
      </c>
      <c r="AF60" s="35">
        <v>55</v>
      </c>
      <c r="AG60" s="34">
        <v>63</v>
      </c>
      <c r="AH60" s="35">
        <v>56</v>
      </c>
      <c r="AI60" s="34">
        <v>46</v>
      </c>
      <c r="AJ60" s="35">
        <v>46</v>
      </c>
      <c r="AK60" s="75">
        <v>61</v>
      </c>
      <c r="AL60" s="35">
        <v>96</v>
      </c>
      <c r="AM60" s="75"/>
      <c r="AN60" s="35">
        <v>2185</v>
      </c>
      <c r="AO60" s="487" t="str">
        <f>CA60</f>
        <v/>
      </c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12"/>
      <c r="BB60" s="12"/>
      <c r="BC60" s="12"/>
      <c r="BX60" s="2"/>
      <c r="BY60" s="2"/>
      <c r="CA60" s="488" t="str">
        <f>IF(CG60=1,"* La suma de las Herramientas de Categorización debe ser igual al total. ","")</f>
        <v/>
      </c>
      <c r="CG60" s="489">
        <f>IF(B60&lt;&gt;(AM60+AN60),1,0)</f>
        <v>0</v>
      </c>
      <c r="CH60" s="13"/>
      <c r="CI60" s="13"/>
      <c r="CJ60" s="13"/>
      <c r="CK60" s="13"/>
      <c r="CL60" s="13"/>
      <c r="CM60" s="13"/>
    </row>
    <row r="61" spans="1:104" ht="16.350000000000001" customHeight="1" x14ac:dyDescent="0.2">
      <c r="A61" s="109" t="s">
        <v>61</v>
      </c>
      <c r="B61" s="63">
        <f t="shared" si="8"/>
        <v>510</v>
      </c>
      <c r="C61" s="64">
        <f t="shared" si="9"/>
        <v>262</v>
      </c>
      <c r="D61" s="73">
        <f t="shared" si="9"/>
        <v>248</v>
      </c>
      <c r="E61" s="34">
        <v>33</v>
      </c>
      <c r="F61" s="74">
        <v>43</v>
      </c>
      <c r="G61" s="34">
        <v>15</v>
      </c>
      <c r="H61" s="35">
        <v>27</v>
      </c>
      <c r="I61" s="34">
        <v>20</v>
      </c>
      <c r="J61" s="35">
        <v>21</v>
      </c>
      <c r="K61" s="34">
        <v>14</v>
      </c>
      <c r="L61" s="35">
        <v>10</v>
      </c>
      <c r="M61" s="34">
        <v>14</v>
      </c>
      <c r="N61" s="35">
        <v>19</v>
      </c>
      <c r="O61" s="34">
        <v>22</v>
      </c>
      <c r="P61" s="35">
        <v>15</v>
      </c>
      <c r="Q61" s="34">
        <v>21</v>
      </c>
      <c r="R61" s="35">
        <v>19</v>
      </c>
      <c r="S61" s="34">
        <v>14</v>
      </c>
      <c r="T61" s="35">
        <v>11</v>
      </c>
      <c r="U61" s="34">
        <v>14</v>
      </c>
      <c r="V61" s="110">
        <v>17</v>
      </c>
      <c r="W61" s="34">
        <v>15</v>
      </c>
      <c r="X61" s="35">
        <v>13</v>
      </c>
      <c r="Y61" s="34">
        <v>17</v>
      </c>
      <c r="Z61" s="35">
        <v>6</v>
      </c>
      <c r="AA61" s="34">
        <v>11</v>
      </c>
      <c r="AB61" s="35">
        <v>11</v>
      </c>
      <c r="AC61" s="34">
        <v>19</v>
      </c>
      <c r="AD61" s="35">
        <v>14</v>
      </c>
      <c r="AE61" s="34">
        <v>15</v>
      </c>
      <c r="AF61" s="35">
        <v>10</v>
      </c>
      <c r="AG61" s="34">
        <v>9</v>
      </c>
      <c r="AH61" s="35">
        <v>5</v>
      </c>
      <c r="AI61" s="34">
        <v>3</v>
      </c>
      <c r="AJ61" s="35">
        <v>3</v>
      </c>
      <c r="AK61" s="75">
        <v>6</v>
      </c>
      <c r="AL61" s="35">
        <v>4</v>
      </c>
      <c r="AM61" s="75"/>
      <c r="AN61" s="35">
        <v>510</v>
      </c>
      <c r="AO61" s="487" t="str">
        <f>CA61</f>
        <v/>
      </c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12"/>
      <c r="BB61" s="12"/>
      <c r="BC61" s="12"/>
      <c r="BX61" s="2"/>
      <c r="BY61" s="2"/>
      <c r="CA61" s="488" t="str">
        <f>IF(CG61=1,"* La suma de las Herramientas de Categorización debe ser igual al total. ","")</f>
        <v/>
      </c>
      <c r="CG61" s="489">
        <f>IF(B61&lt;&gt;(AM61+AN61),1,0)</f>
        <v>0</v>
      </c>
      <c r="CH61" s="13"/>
      <c r="CI61" s="13"/>
      <c r="CJ61" s="13"/>
      <c r="CK61" s="13"/>
      <c r="CL61" s="13"/>
      <c r="CM61" s="13"/>
    </row>
    <row r="62" spans="1:104" ht="16.350000000000001" customHeight="1" x14ac:dyDescent="0.2">
      <c r="A62" s="111" t="s">
        <v>62</v>
      </c>
      <c r="B62" s="112">
        <f t="shared" si="8"/>
        <v>41</v>
      </c>
      <c r="C62" s="113">
        <f t="shared" si="9"/>
        <v>25</v>
      </c>
      <c r="D62" s="114">
        <f t="shared" si="9"/>
        <v>16</v>
      </c>
      <c r="E62" s="115">
        <v>8</v>
      </c>
      <c r="F62" s="116">
        <v>3</v>
      </c>
      <c r="G62" s="115"/>
      <c r="H62" s="117">
        <v>2</v>
      </c>
      <c r="I62" s="115">
        <v>1</v>
      </c>
      <c r="J62" s="117"/>
      <c r="K62" s="115"/>
      <c r="L62" s="117"/>
      <c r="M62" s="115">
        <v>2</v>
      </c>
      <c r="N62" s="117"/>
      <c r="O62" s="115"/>
      <c r="P62" s="117">
        <v>3</v>
      </c>
      <c r="Q62" s="115">
        <v>4</v>
      </c>
      <c r="R62" s="117">
        <v>2</v>
      </c>
      <c r="S62" s="115">
        <v>1</v>
      </c>
      <c r="T62" s="117">
        <v>1</v>
      </c>
      <c r="U62" s="115">
        <v>1</v>
      </c>
      <c r="V62" s="118">
        <v>1</v>
      </c>
      <c r="W62" s="115">
        <v>1</v>
      </c>
      <c r="X62" s="117">
        <v>1</v>
      </c>
      <c r="Y62" s="115">
        <v>2</v>
      </c>
      <c r="Z62" s="117">
        <v>1</v>
      </c>
      <c r="AA62" s="115">
        <v>1</v>
      </c>
      <c r="AB62" s="117">
        <v>1</v>
      </c>
      <c r="AC62" s="115">
        <v>2</v>
      </c>
      <c r="AD62" s="117"/>
      <c r="AE62" s="115"/>
      <c r="AF62" s="117"/>
      <c r="AG62" s="115">
        <v>1</v>
      </c>
      <c r="AH62" s="117">
        <v>1</v>
      </c>
      <c r="AI62" s="115">
        <v>1</v>
      </c>
      <c r="AJ62" s="117"/>
      <c r="AK62" s="119"/>
      <c r="AL62" s="117"/>
      <c r="AM62" s="119"/>
      <c r="AN62" s="117">
        <v>41</v>
      </c>
      <c r="AO62" s="487" t="str">
        <f>CA62</f>
        <v/>
      </c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12"/>
      <c r="BB62" s="12"/>
      <c r="BC62" s="12"/>
      <c r="BX62" s="2"/>
      <c r="BY62" s="2"/>
      <c r="CA62" s="488" t="str">
        <f>IF(CG62=1,"* La suma de las Herramientas de Categorización debe ser igual al total. ","")</f>
        <v/>
      </c>
      <c r="CG62" s="489">
        <f>IF(B62&lt;&gt;(AM62+AN62),1,0)</f>
        <v>0</v>
      </c>
      <c r="CH62" s="13"/>
      <c r="CI62" s="13"/>
      <c r="CJ62" s="13"/>
      <c r="CK62" s="13"/>
      <c r="CL62" s="13"/>
      <c r="CM62" s="13"/>
    </row>
    <row r="63" spans="1:104" ht="16.350000000000001" customHeight="1" x14ac:dyDescent="0.2">
      <c r="A63" s="120" t="s">
        <v>63</v>
      </c>
      <c r="B63" s="77">
        <f t="shared" si="8"/>
        <v>0</v>
      </c>
      <c r="C63" s="78">
        <f t="shared" si="9"/>
        <v>0</v>
      </c>
      <c r="D63" s="49">
        <f t="shared" si="9"/>
        <v>0</v>
      </c>
      <c r="E63" s="50"/>
      <c r="F63" s="79"/>
      <c r="G63" s="50"/>
      <c r="H63" s="51"/>
      <c r="I63" s="50"/>
      <c r="J63" s="51"/>
      <c r="K63" s="50"/>
      <c r="L63" s="51"/>
      <c r="M63" s="50"/>
      <c r="N63" s="51"/>
      <c r="O63" s="50"/>
      <c r="P63" s="51"/>
      <c r="Q63" s="50"/>
      <c r="R63" s="51"/>
      <c r="S63" s="50"/>
      <c r="T63" s="51"/>
      <c r="U63" s="50"/>
      <c r="V63" s="121"/>
      <c r="W63" s="50"/>
      <c r="X63" s="51"/>
      <c r="Y63" s="50"/>
      <c r="Z63" s="51"/>
      <c r="AA63" s="50"/>
      <c r="AB63" s="51"/>
      <c r="AC63" s="50"/>
      <c r="AD63" s="51"/>
      <c r="AE63" s="50"/>
      <c r="AF63" s="51"/>
      <c r="AG63" s="50"/>
      <c r="AH63" s="51"/>
      <c r="AI63" s="50"/>
      <c r="AJ63" s="51"/>
      <c r="AK63" s="80"/>
      <c r="AL63" s="51"/>
      <c r="AM63" s="54"/>
      <c r="AN63" s="54"/>
      <c r="AO63" s="71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12"/>
      <c r="BB63" s="12"/>
      <c r="BC63" s="12"/>
      <c r="BX63" s="2"/>
      <c r="BY63" s="2"/>
      <c r="CG63" s="13">
        <v>0</v>
      </c>
      <c r="CH63" s="13"/>
      <c r="CI63" s="13"/>
      <c r="CJ63" s="13"/>
      <c r="CK63" s="13"/>
      <c r="CL63" s="13"/>
      <c r="CM63" s="13"/>
    </row>
    <row r="64" spans="1:104" ht="16.350000000000001" customHeight="1" x14ac:dyDescent="0.2">
      <c r="A64" s="554" t="s">
        <v>54</v>
      </c>
      <c r="B64" s="636">
        <f t="shared" ref="B64:AL64" si="10">SUM(B58:B63)</f>
        <v>3246</v>
      </c>
      <c r="C64" s="637">
        <f t="shared" si="10"/>
        <v>1718</v>
      </c>
      <c r="D64" s="124">
        <f t="shared" si="10"/>
        <v>1528</v>
      </c>
      <c r="E64" s="638">
        <f t="shared" si="10"/>
        <v>206</v>
      </c>
      <c r="F64" s="126">
        <f t="shared" si="10"/>
        <v>199</v>
      </c>
      <c r="G64" s="638">
        <f t="shared" si="10"/>
        <v>91</v>
      </c>
      <c r="H64" s="639">
        <f t="shared" si="10"/>
        <v>97</v>
      </c>
      <c r="I64" s="638">
        <f t="shared" si="10"/>
        <v>98</v>
      </c>
      <c r="J64" s="639">
        <f t="shared" si="10"/>
        <v>75</v>
      </c>
      <c r="K64" s="638">
        <f t="shared" si="10"/>
        <v>68</v>
      </c>
      <c r="L64" s="639">
        <f t="shared" si="10"/>
        <v>51</v>
      </c>
      <c r="M64" s="638">
        <f t="shared" si="10"/>
        <v>103</v>
      </c>
      <c r="N64" s="639">
        <f t="shared" si="10"/>
        <v>100</v>
      </c>
      <c r="O64" s="638">
        <f t="shared" si="10"/>
        <v>112</v>
      </c>
      <c r="P64" s="639">
        <f t="shared" si="10"/>
        <v>87</v>
      </c>
      <c r="Q64" s="638">
        <f t="shared" si="10"/>
        <v>114</v>
      </c>
      <c r="R64" s="639">
        <f t="shared" si="10"/>
        <v>76</v>
      </c>
      <c r="S64" s="638">
        <f t="shared" si="10"/>
        <v>84</v>
      </c>
      <c r="T64" s="639">
        <f t="shared" si="10"/>
        <v>62</v>
      </c>
      <c r="U64" s="128">
        <f t="shared" si="10"/>
        <v>78</v>
      </c>
      <c r="V64" s="640">
        <f t="shared" si="10"/>
        <v>80</v>
      </c>
      <c r="W64" s="638">
        <f t="shared" si="10"/>
        <v>67</v>
      </c>
      <c r="X64" s="639">
        <f t="shared" si="10"/>
        <v>94</v>
      </c>
      <c r="Y64" s="638">
        <f t="shared" si="10"/>
        <v>111</v>
      </c>
      <c r="Z64" s="639">
        <f t="shared" si="10"/>
        <v>80</v>
      </c>
      <c r="AA64" s="638">
        <f t="shared" si="10"/>
        <v>102</v>
      </c>
      <c r="AB64" s="639">
        <f t="shared" si="10"/>
        <v>91</v>
      </c>
      <c r="AC64" s="638">
        <f t="shared" si="10"/>
        <v>128</v>
      </c>
      <c r="AD64" s="639">
        <f t="shared" si="10"/>
        <v>78</v>
      </c>
      <c r="AE64" s="638">
        <f t="shared" si="10"/>
        <v>100</v>
      </c>
      <c r="AF64" s="639">
        <f t="shared" si="10"/>
        <v>82</v>
      </c>
      <c r="AG64" s="638">
        <f t="shared" si="10"/>
        <v>98</v>
      </c>
      <c r="AH64" s="639">
        <f t="shared" si="10"/>
        <v>78</v>
      </c>
      <c r="AI64" s="638">
        <f t="shared" si="10"/>
        <v>65</v>
      </c>
      <c r="AJ64" s="639">
        <f t="shared" si="10"/>
        <v>61</v>
      </c>
      <c r="AK64" s="130">
        <f t="shared" si="10"/>
        <v>93</v>
      </c>
      <c r="AL64" s="639">
        <f t="shared" si="10"/>
        <v>137</v>
      </c>
      <c r="AM64" s="130">
        <f>SUM(AM58:AM62)</f>
        <v>0</v>
      </c>
      <c r="AN64" s="639">
        <f>SUM(AN58:AN62)</f>
        <v>3246</v>
      </c>
      <c r="AO64" s="13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7"/>
      <c r="BE64" s="7"/>
      <c r="BX64" s="2"/>
      <c r="BY64" s="2"/>
      <c r="CG64" s="13"/>
      <c r="CH64" s="13"/>
      <c r="CI64" s="13"/>
      <c r="CJ64" s="13"/>
      <c r="CK64" s="13"/>
      <c r="CL64" s="13"/>
      <c r="CM64" s="13"/>
    </row>
    <row r="65" spans="1:91" ht="32.1" customHeight="1" x14ac:dyDescent="0.2">
      <c r="A65" s="96" t="s">
        <v>64</v>
      </c>
      <c r="B65" s="132"/>
      <c r="C65" s="132"/>
      <c r="D65" s="132"/>
      <c r="E65" s="132"/>
      <c r="F65" s="132"/>
      <c r="G65" s="132"/>
      <c r="H65" s="132"/>
      <c r="I65" s="82"/>
      <c r="J65" s="82"/>
      <c r="K65" s="82"/>
      <c r="L65" s="82"/>
      <c r="M65" s="82"/>
      <c r="N65" s="82"/>
      <c r="O65" s="82"/>
      <c r="P65" s="8"/>
      <c r="Q65" s="8"/>
      <c r="R65" s="8"/>
      <c r="S65" s="8"/>
      <c r="T65" s="8"/>
      <c r="U65" s="8"/>
      <c r="V65" s="8"/>
      <c r="W65" s="8"/>
      <c r="X65" s="8"/>
      <c r="Y65" s="8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X65" s="2"/>
      <c r="BY65" s="2"/>
      <c r="BZ65" s="2"/>
      <c r="CG65" s="13"/>
      <c r="CH65" s="13"/>
      <c r="CI65" s="13"/>
      <c r="CJ65" s="13"/>
      <c r="CK65" s="13"/>
      <c r="CL65" s="13"/>
      <c r="CM65" s="13"/>
    </row>
    <row r="66" spans="1:91" ht="32.1" customHeight="1" x14ac:dyDescent="0.2">
      <c r="A66" s="551" t="s">
        <v>65</v>
      </c>
      <c r="B66" s="575" t="s">
        <v>5</v>
      </c>
      <c r="C66" s="575" t="s">
        <v>66</v>
      </c>
      <c r="D66" s="575" t="s">
        <v>67</v>
      </c>
      <c r="E66" s="575" t="s">
        <v>68</v>
      </c>
      <c r="F66" s="1"/>
      <c r="G66" s="8"/>
      <c r="H66" s="8"/>
      <c r="I66" s="8"/>
      <c r="J66" s="8"/>
      <c r="K66" s="8"/>
      <c r="L66" s="8"/>
      <c r="M66" s="8"/>
      <c r="N66" s="97" t="s">
        <v>69</v>
      </c>
      <c r="O66" s="8"/>
      <c r="P66" s="8"/>
      <c r="Q66" s="8"/>
      <c r="R66" s="7"/>
      <c r="S66" s="7"/>
      <c r="T66" s="7"/>
      <c r="U66" s="7"/>
      <c r="V66" s="7"/>
      <c r="W66" s="7"/>
      <c r="X66" s="8"/>
      <c r="Y66" s="8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CG66" s="13"/>
      <c r="CH66" s="13"/>
      <c r="CI66" s="13"/>
      <c r="CJ66" s="13"/>
      <c r="CK66" s="13"/>
      <c r="CL66" s="13"/>
      <c r="CM66" s="13"/>
    </row>
    <row r="67" spans="1:91" ht="16.350000000000001" customHeight="1" x14ac:dyDescent="0.2">
      <c r="A67" s="641" t="s">
        <v>70</v>
      </c>
      <c r="B67" s="642">
        <f t="shared" ref="B67:B85" si="11">SUM(C67:E67)</f>
        <v>0</v>
      </c>
      <c r="C67" s="628"/>
      <c r="D67" s="628"/>
      <c r="E67" s="628"/>
      <c r="F67" s="136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7"/>
      <c r="S67" s="7"/>
      <c r="T67" s="7"/>
      <c r="U67" s="7"/>
      <c r="V67" s="7"/>
      <c r="W67" s="7"/>
      <c r="X67" s="8"/>
      <c r="Y67" s="8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CG67" s="13"/>
      <c r="CH67" s="13"/>
      <c r="CI67" s="13"/>
      <c r="CJ67" s="13"/>
      <c r="CK67" s="13"/>
      <c r="CL67" s="13"/>
      <c r="CM67" s="13"/>
    </row>
    <row r="68" spans="1:91" ht="16.350000000000001" customHeight="1" x14ac:dyDescent="0.2">
      <c r="A68" s="137" t="s">
        <v>71</v>
      </c>
      <c r="B68" s="138">
        <f t="shared" si="11"/>
        <v>0</v>
      </c>
      <c r="C68" s="36"/>
      <c r="D68" s="36"/>
      <c r="E68" s="36"/>
      <c r="F68" s="136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7"/>
      <c r="S68" s="7"/>
      <c r="T68" s="7"/>
      <c r="U68" s="7"/>
      <c r="V68" s="7"/>
      <c r="W68" s="7"/>
      <c r="X68" s="8"/>
      <c r="Y68" s="8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CG68" s="13"/>
      <c r="CH68" s="13"/>
      <c r="CI68" s="13"/>
      <c r="CJ68" s="13"/>
      <c r="CK68" s="13"/>
      <c r="CL68" s="13"/>
      <c r="CM68" s="13"/>
    </row>
    <row r="69" spans="1:91" ht="16.350000000000001" customHeight="1" x14ac:dyDescent="0.2">
      <c r="A69" s="137" t="s">
        <v>72</v>
      </c>
      <c r="B69" s="138">
        <f t="shared" si="11"/>
        <v>0</v>
      </c>
      <c r="C69" s="36"/>
      <c r="D69" s="36"/>
      <c r="E69" s="36"/>
      <c r="F69" s="136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7"/>
      <c r="S69" s="7"/>
      <c r="T69" s="7"/>
      <c r="U69" s="7"/>
      <c r="V69" s="7"/>
      <c r="W69" s="7"/>
      <c r="X69" s="8"/>
      <c r="Y69" s="8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CG69" s="13"/>
      <c r="CH69" s="13"/>
      <c r="CI69" s="13"/>
      <c r="CJ69" s="13"/>
      <c r="CK69" s="13"/>
      <c r="CL69" s="13"/>
      <c r="CM69" s="13"/>
    </row>
    <row r="70" spans="1:91" ht="16.350000000000001" customHeight="1" x14ac:dyDescent="0.2">
      <c r="A70" s="137" t="s">
        <v>73</v>
      </c>
      <c r="B70" s="138">
        <f t="shared" si="11"/>
        <v>100</v>
      </c>
      <c r="C70" s="36">
        <v>100</v>
      </c>
      <c r="D70" s="36"/>
      <c r="E70" s="36"/>
      <c r="F70" s="136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7"/>
      <c r="S70" s="7"/>
      <c r="T70" s="7"/>
      <c r="U70" s="7"/>
      <c r="V70" s="7"/>
      <c r="W70" s="7"/>
      <c r="X70" s="8"/>
      <c r="Y70" s="8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CG70" s="13"/>
      <c r="CH70" s="13"/>
      <c r="CI70" s="13"/>
      <c r="CJ70" s="13"/>
      <c r="CK70" s="13"/>
      <c r="CL70" s="13"/>
      <c r="CM70" s="13"/>
    </row>
    <row r="71" spans="1:91" ht="16.350000000000001" customHeight="1" x14ac:dyDescent="0.2">
      <c r="A71" s="137" t="s">
        <v>74</v>
      </c>
      <c r="B71" s="138">
        <f t="shared" si="11"/>
        <v>0</v>
      </c>
      <c r="C71" s="36"/>
      <c r="D71" s="36"/>
      <c r="E71" s="36"/>
      <c r="F71" s="136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7"/>
      <c r="S71" s="7"/>
      <c r="T71" s="7"/>
      <c r="U71" s="7"/>
      <c r="V71" s="7"/>
      <c r="W71" s="7"/>
      <c r="X71" s="8"/>
      <c r="Y71" s="8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CG71" s="13"/>
      <c r="CH71" s="13"/>
      <c r="CI71" s="13"/>
      <c r="CJ71" s="13"/>
      <c r="CK71" s="13"/>
      <c r="CL71" s="13"/>
      <c r="CM71" s="13"/>
    </row>
    <row r="72" spans="1:91" ht="16.350000000000001" customHeight="1" x14ac:dyDescent="0.2">
      <c r="A72" s="137" t="s">
        <v>75</v>
      </c>
      <c r="B72" s="138">
        <f t="shared" si="11"/>
        <v>0</v>
      </c>
      <c r="C72" s="36"/>
      <c r="D72" s="36"/>
      <c r="E72" s="36"/>
      <c r="F72" s="136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7"/>
      <c r="S72" s="7"/>
      <c r="T72" s="7"/>
      <c r="U72" s="7"/>
      <c r="V72" s="7"/>
      <c r="W72" s="7"/>
      <c r="X72" s="8"/>
      <c r="Y72" s="8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CG72" s="13"/>
      <c r="CH72" s="13"/>
      <c r="CI72" s="13"/>
      <c r="CJ72" s="13"/>
      <c r="CK72" s="13"/>
      <c r="CL72" s="13"/>
      <c r="CM72" s="13"/>
    </row>
    <row r="73" spans="1:91" ht="16.350000000000001" customHeight="1" x14ac:dyDescent="0.2">
      <c r="A73" s="137" t="s">
        <v>76</v>
      </c>
      <c r="B73" s="138">
        <f t="shared" si="11"/>
        <v>147</v>
      </c>
      <c r="C73" s="36">
        <v>147</v>
      </c>
      <c r="D73" s="36"/>
      <c r="E73" s="36"/>
      <c r="F73" s="136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7"/>
      <c r="S73" s="7"/>
      <c r="T73" s="7"/>
      <c r="U73" s="7"/>
      <c r="V73" s="7"/>
      <c r="W73" s="7"/>
      <c r="X73" s="8"/>
      <c r="Y73" s="8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CG73" s="13"/>
      <c r="CH73" s="13"/>
      <c r="CI73" s="13"/>
      <c r="CJ73" s="13"/>
      <c r="CK73" s="13"/>
      <c r="CL73" s="13"/>
      <c r="CM73" s="13"/>
    </row>
    <row r="74" spans="1:91" ht="16.350000000000001" customHeight="1" x14ac:dyDescent="0.2">
      <c r="A74" s="137" t="s">
        <v>77</v>
      </c>
      <c r="B74" s="138">
        <f t="shared" si="11"/>
        <v>0</v>
      </c>
      <c r="C74" s="36"/>
      <c r="D74" s="36"/>
      <c r="E74" s="36"/>
      <c r="F74" s="136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7"/>
      <c r="S74" s="7"/>
      <c r="T74" s="7"/>
      <c r="U74" s="7"/>
      <c r="V74" s="7"/>
      <c r="W74" s="7"/>
      <c r="X74" s="8"/>
      <c r="Y74" s="8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CG74" s="13"/>
      <c r="CH74" s="13"/>
      <c r="CI74" s="13"/>
      <c r="CJ74" s="13"/>
      <c r="CK74" s="13"/>
      <c r="CL74" s="13"/>
      <c r="CM74" s="13"/>
    </row>
    <row r="75" spans="1:91" ht="16.350000000000001" customHeight="1" x14ac:dyDescent="0.2">
      <c r="A75" s="137" t="s">
        <v>78</v>
      </c>
      <c r="B75" s="138">
        <f t="shared" si="11"/>
        <v>0</v>
      </c>
      <c r="C75" s="36"/>
      <c r="D75" s="36"/>
      <c r="E75" s="36"/>
      <c r="F75" s="136"/>
      <c r="G75" s="139"/>
      <c r="H75" s="139"/>
      <c r="I75" s="8"/>
      <c r="J75" s="8"/>
      <c r="K75" s="8"/>
      <c r="L75" s="8"/>
      <c r="M75" s="8"/>
      <c r="N75" s="8"/>
      <c r="O75" s="8"/>
      <c r="P75" s="8"/>
      <c r="Q75" s="8"/>
      <c r="R75" s="7"/>
      <c r="S75" s="7"/>
      <c r="T75" s="7"/>
      <c r="U75" s="7"/>
      <c r="V75" s="7"/>
      <c r="W75" s="7"/>
      <c r="X75" s="8"/>
      <c r="Y75" s="8"/>
      <c r="CG75" s="13"/>
      <c r="CH75" s="13"/>
      <c r="CI75" s="13"/>
      <c r="CJ75" s="13"/>
      <c r="CK75" s="13"/>
      <c r="CL75" s="13"/>
      <c r="CM75" s="13"/>
    </row>
    <row r="76" spans="1:91" ht="16.350000000000001" customHeight="1" x14ac:dyDescent="0.2">
      <c r="A76" s="137" t="s">
        <v>79</v>
      </c>
      <c r="B76" s="138">
        <f t="shared" si="11"/>
        <v>0</v>
      </c>
      <c r="C76" s="36"/>
      <c r="D76" s="36"/>
      <c r="E76" s="36"/>
      <c r="F76" s="136"/>
      <c r="G76" s="139"/>
      <c r="H76" s="139"/>
      <c r="I76" s="8"/>
      <c r="J76" s="8"/>
      <c r="K76" s="8"/>
      <c r="L76" s="8"/>
      <c r="M76" s="8"/>
      <c r="N76" s="8"/>
      <c r="O76" s="8"/>
      <c r="P76" s="8"/>
      <c r="Q76" s="8"/>
      <c r="R76" s="7"/>
      <c r="S76" s="7"/>
      <c r="T76" s="7"/>
      <c r="U76" s="7"/>
      <c r="V76" s="7"/>
      <c r="W76" s="7"/>
      <c r="X76" s="8"/>
      <c r="Y76" s="8"/>
      <c r="CG76" s="13"/>
      <c r="CH76" s="13"/>
      <c r="CI76" s="13"/>
      <c r="CJ76" s="13"/>
      <c r="CK76" s="13"/>
      <c r="CL76" s="13"/>
      <c r="CM76" s="13"/>
    </row>
    <row r="77" spans="1:91" ht="16.350000000000001" customHeight="1" x14ac:dyDescent="0.2">
      <c r="A77" s="137" t="s">
        <v>80</v>
      </c>
      <c r="B77" s="138">
        <f t="shared" si="11"/>
        <v>0</v>
      </c>
      <c r="C77" s="36"/>
      <c r="D77" s="36"/>
      <c r="E77" s="36"/>
      <c r="F77" s="136"/>
      <c r="G77" s="139"/>
      <c r="H77" s="139"/>
      <c r="I77" s="8"/>
      <c r="J77" s="8"/>
      <c r="K77" s="8"/>
      <c r="L77" s="8"/>
      <c r="M77" s="8"/>
      <c r="N77" s="8"/>
      <c r="O77" s="8"/>
      <c r="P77" s="8"/>
      <c r="Q77" s="8"/>
      <c r="R77" s="7"/>
      <c r="S77" s="7"/>
      <c r="T77" s="7"/>
      <c r="U77" s="7"/>
      <c r="V77" s="7"/>
      <c r="W77" s="7"/>
      <c r="X77" s="8"/>
      <c r="Y77" s="8"/>
      <c r="CG77" s="13"/>
      <c r="CH77" s="13"/>
      <c r="CI77" s="13"/>
      <c r="CJ77" s="13"/>
      <c r="CK77" s="13"/>
      <c r="CL77" s="13"/>
      <c r="CM77" s="13"/>
    </row>
    <row r="78" spans="1:91" ht="16.350000000000001" customHeight="1" x14ac:dyDescent="0.2">
      <c r="A78" s="140" t="s">
        <v>81</v>
      </c>
      <c r="B78" s="138">
        <f t="shared" si="11"/>
        <v>0</v>
      </c>
      <c r="C78" s="36"/>
      <c r="D78" s="36"/>
      <c r="E78" s="36"/>
      <c r="F78" s="136"/>
      <c r="G78" s="139"/>
      <c r="H78" s="139"/>
      <c r="I78" s="8"/>
      <c r="J78" s="8"/>
      <c r="K78" s="8"/>
      <c r="L78" s="8"/>
      <c r="M78" s="8"/>
      <c r="N78" s="8"/>
      <c r="O78" s="8"/>
      <c r="P78" s="8"/>
      <c r="Q78" s="8"/>
      <c r="R78" s="7"/>
      <c r="S78" s="7"/>
      <c r="T78" s="7"/>
      <c r="U78" s="7"/>
      <c r="V78" s="7"/>
      <c r="W78" s="7"/>
      <c r="X78" s="8"/>
      <c r="Y78" s="8"/>
      <c r="CG78" s="13"/>
      <c r="CH78" s="13"/>
      <c r="CI78" s="13"/>
      <c r="CJ78" s="13"/>
      <c r="CK78" s="13"/>
      <c r="CL78" s="13"/>
      <c r="CM78" s="13"/>
    </row>
    <row r="79" spans="1:91" ht="16.350000000000001" customHeight="1" x14ac:dyDescent="0.2">
      <c r="A79" s="137" t="s">
        <v>82</v>
      </c>
      <c r="B79" s="138">
        <f t="shared" si="11"/>
        <v>196</v>
      </c>
      <c r="C79" s="36">
        <v>196</v>
      </c>
      <c r="D79" s="36"/>
      <c r="E79" s="36"/>
      <c r="F79" s="136"/>
      <c r="G79" s="139"/>
      <c r="H79" s="139"/>
      <c r="I79" s="8"/>
      <c r="J79" s="8"/>
      <c r="K79" s="8"/>
      <c r="L79" s="8"/>
      <c r="M79" s="8"/>
      <c r="N79" s="8"/>
      <c r="O79" s="8"/>
      <c r="P79" s="8"/>
      <c r="Q79" s="8"/>
      <c r="R79" s="7"/>
      <c r="S79" s="7"/>
      <c r="T79" s="7"/>
      <c r="U79" s="7"/>
      <c r="V79" s="7"/>
      <c r="W79" s="7"/>
      <c r="X79" s="8"/>
      <c r="Y79" s="8"/>
      <c r="CG79" s="13"/>
      <c r="CH79" s="13"/>
      <c r="CI79" s="13"/>
      <c r="CJ79" s="13"/>
      <c r="CK79" s="13"/>
      <c r="CL79" s="13"/>
      <c r="CM79" s="13"/>
    </row>
    <row r="80" spans="1:91" ht="16.350000000000001" customHeight="1" x14ac:dyDescent="0.2">
      <c r="A80" s="137" t="s">
        <v>83</v>
      </c>
      <c r="B80" s="138">
        <f t="shared" si="11"/>
        <v>0</v>
      </c>
      <c r="C80" s="36"/>
      <c r="D80" s="36"/>
      <c r="E80" s="36"/>
      <c r="F80" s="136"/>
      <c r="G80" s="139"/>
      <c r="H80" s="139"/>
      <c r="I80" s="8"/>
      <c r="J80" s="8"/>
      <c r="K80" s="8"/>
      <c r="L80" s="8"/>
      <c r="M80" s="8"/>
      <c r="N80" s="8"/>
      <c r="O80" s="8"/>
      <c r="P80" s="8"/>
      <c r="Q80" s="8"/>
      <c r="R80" s="7"/>
      <c r="S80" s="7"/>
      <c r="T80" s="7"/>
      <c r="U80" s="7"/>
      <c r="V80" s="7"/>
      <c r="W80" s="7"/>
      <c r="X80" s="8"/>
      <c r="Y80" s="8"/>
      <c r="CG80" s="13"/>
      <c r="CH80" s="13"/>
      <c r="CI80" s="13"/>
      <c r="CJ80" s="13"/>
      <c r="CK80" s="13"/>
      <c r="CL80" s="13"/>
      <c r="CM80" s="13"/>
    </row>
    <row r="81" spans="1:91" ht="16.350000000000001" customHeight="1" x14ac:dyDescent="0.2">
      <c r="A81" s="137" t="s">
        <v>84</v>
      </c>
      <c r="B81" s="138">
        <f t="shared" si="11"/>
        <v>150</v>
      </c>
      <c r="C81" s="36">
        <v>150</v>
      </c>
      <c r="D81" s="36"/>
      <c r="E81" s="36"/>
      <c r="F81" s="136"/>
      <c r="G81" s="139"/>
      <c r="H81" s="139"/>
      <c r="I81" s="8"/>
      <c r="J81" s="8"/>
      <c r="K81" s="8"/>
      <c r="L81" s="8"/>
      <c r="M81" s="8"/>
      <c r="N81" s="8"/>
      <c r="O81" s="8"/>
      <c r="P81" s="8"/>
      <c r="Q81" s="8"/>
      <c r="R81" s="7"/>
      <c r="S81" s="7"/>
      <c r="T81" s="7"/>
      <c r="U81" s="7"/>
      <c r="V81" s="7"/>
      <c r="W81" s="7"/>
      <c r="X81" s="8"/>
      <c r="Y81" s="8"/>
      <c r="CG81" s="13"/>
      <c r="CH81" s="13"/>
      <c r="CI81" s="13"/>
      <c r="CJ81" s="13"/>
      <c r="CK81" s="13"/>
      <c r="CL81" s="13"/>
      <c r="CM81" s="13"/>
    </row>
    <row r="82" spans="1:91" ht="16.350000000000001" customHeight="1" x14ac:dyDescent="0.2">
      <c r="A82" s="137" t="s">
        <v>85</v>
      </c>
      <c r="B82" s="138">
        <f t="shared" si="11"/>
        <v>0</v>
      </c>
      <c r="C82" s="36"/>
      <c r="D82" s="36"/>
      <c r="E82" s="36"/>
      <c r="F82" s="136"/>
      <c r="G82" s="139"/>
      <c r="H82" s="139"/>
      <c r="I82" s="8"/>
      <c r="J82" s="8"/>
      <c r="K82" s="8"/>
      <c r="L82" s="8"/>
      <c r="M82" s="8"/>
      <c r="N82" s="8"/>
      <c r="O82" s="8"/>
      <c r="P82" s="8"/>
      <c r="Q82" s="8"/>
      <c r="R82" s="7"/>
      <c r="S82" s="7"/>
      <c r="T82" s="7"/>
      <c r="U82" s="7"/>
      <c r="V82" s="7"/>
      <c r="W82" s="7"/>
      <c r="X82" s="8"/>
      <c r="Y82" s="8"/>
      <c r="CG82" s="13"/>
      <c r="CH82" s="13"/>
      <c r="CI82" s="13"/>
      <c r="CJ82" s="13"/>
      <c r="CK82" s="13"/>
      <c r="CL82" s="13"/>
      <c r="CM82" s="13"/>
    </row>
    <row r="83" spans="1:91" ht="16.350000000000001" customHeight="1" x14ac:dyDescent="0.2">
      <c r="A83" s="137" t="s">
        <v>86</v>
      </c>
      <c r="B83" s="138">
        <f t="shared" si="11"/>
        <v>0</v>
      </c>
      <c r="C83" s="36"/>
      <c r="D83" s="36"/>
      <c r="E83" s="36"/>
      <c r="F83" s="136"/>
      <c r="G83" s="139"/>
      <c r="H83" s="139"/>
      <c r="I83" s="8"/>
      <c r="J83" s="8"/>
      <c r="K83" s="8"/>
      <c r="L83" s="8"/>
      <c r="M83" s="8"/>
      <c r="N83" s="8"/>
      <c r="O83" s="8"/>
      <c r="P83" s="8"/>
      <c r="Q83" s="8"/>
      <c r="R83" s="7"/>
      <c r="S83" s="7"/>
      <c r="T83" s="7"/>
      <c r="U83" s="7"/>
      <c r="V83" s="7"/>
      <c r="W83" s="7"/>
      <c r="X83" s="8"/>
      <c r="Y83" s="8"/>
      <c r="CG83" s="13"/>
      <c r="CH83" s="13"/>
      <c r="CI83" s="13"/>
      <c r="CJ83" s="13"/>
      <c r="CK83" s="13"/>
      <c r="CL83" s="13"/>
      <c r="CM83" s="13"/>
    </row>
    <row r="84" spans="1:91" ht="16.350000000000001" customHeight="1" x14ac:dyDescent="0.2">
      <c r="A84" s="137" t="s">
        <v>87</v>
      </c>
      <c r="B84" s="138">
        <f t="shared" si="11"/>
        <v>0</v>
      </c>
      <c r="C84" s="36"/>
      <c r="D84" s="36"/>
      <c r="E84" s="36"/>
      <c r="F84" s="136"/>
      <c r="G84" s="139"/>
      <c r="H84" s="139"/>
      <c r="I84" s="8"/>
      <c r="J84" s="8"/>
      <c r="K84" s="8"/>
      <c r="L84" s="8"/>
      <c r="M84" s="8"/>
      <c r="N84" s="8"/>
      <c r="O84" s="8"/>
      <c r="P84" s="8"/>
      <c r="Q84" s="8"/>
      <c r="R84" s="7"/>
      <c r="S84" s="7"/>
      <c r="T84" s="7"/>
      <c r="U84" s="7"/>
      <c r="V84" s="7"/>
      <c r="W84" s="7"/>
      <c r="X84" s="8"/>
      <c r="Y84" s="8"/>
      <c r="CG84" s="13"/>
      <c r="CH84" s="13"/>
      <c r="CI84" s="13"/>
      <c r="CJ84" s="13"/>
      <c r="CK84" s="13"/>
      <c r="CL84" s="13"/>
      <c r="CM84" s="13"/>
    </row>
    <row r="85" spans="1:91" ht="16.350000000000001" customHeight="1" x14ac:dyDescent="0.2">
      <c r="A85" s="137" t="s">
        <v>88</v>
      </c>
      <c r="B85" s="141">
        <f t="shared" si="11"/>
        <v>0</v>
      </c>
      <c r="C85" s="142"/>
      <c r="D85" s="142"/>
      <c r="E85" s="142"/>
      <c r="F85" s="136"/>
      <c r="G85" s="139"/>
      <c r="H85" s="139"/>
      <c r="I85" s="8"/>
      <c r="J85" s="8"/>
      <c r="K85" s="8"/>
      <c r="L85" s="8"/>
      <c r="M85" s="8"/>
      <c r="N85" s="8"/>
      <c r="O85" s="8"/>
      <c r="P85" s="8"/>
      <c r="Q85" s="8"/>
      <c r="R85" s="7"/>
      <c r="S85" s="7"/>
      <c r="T85" s="7"/>
      <c r="U85" s="7"/>
      <c r="V85" s="7"/>
      <c r="W85" s="7"/>
      <c r="X85" s="8"/>
      <c r="Y85" s="8"/>
      <c r="CG85" s="13"/>
      <c r="CH85" s="13"/>
      <c r="CI85" s="13"/>
      <c r="CJ85" s="13"/>
      <c r="CK85" s="13"/>
      <c r="CL85" s="13"/>
      <c r="CM85" s="13"/>
    </row>
    <row r="86" spans="1:91" ht="16.350000000000001" customHeight="1" x14ac:dyDescent="0.2">
      <c r="A86" s="554" t="s">
        <v>54</v>
      </c>
      <c r="B86" s="577">
        <f>SUM(B67:B85)</f>
        <v>593</v>
      </c>
      <c r="C86" s="577">
        <f>SUM(C67:C85)</f>
        <v>593</v>
      </c>
      <c r="D86" s="577">
        <f>SUM(D67:D85)</f>
        <v>0</v>
      </c>
      <c r="E86" s="577">
        <f>SUM(E67:E85)</f>
        <v>0</v>
      </c>
      <c r="F86" s="136"/>
      <c r="G86" s="139"/>
      <c r="H86" s="139"/>
      <c r="I86" s="8"/>
      <c r="J86" s="8"/>
      <c r="K86" s="8"/>
      <c r="L86" s="8"/>
      <c r="M86" s="8"/>
      <c r="N86" s="8"/>
      <c r="O86" s="8"/>
      <c r="P86" s="8"/>
      <c r="Q86" s="8"/>
      <c r="R86" s="7"/>
      <c r="S86" s="7"/>
      <c r="T86" s="7"/>
      <c r="U86" s="7"/>
      <c r="V86" s="83"/>
      <c r="W86" s="7"/>
      <c r="X86" s="8"/>
      <c r="Y86" s="8"/>
      <c r="CG86" s="13"/>
      <c r="CH86" s="13"/>
      <c r="CI86" s="13"/>
      <c r="CJ86" s="13"/>
      <c r="CK86" s="13"/>
      <c r="CL86" s="13"/>
      <c r="CM86" s="13"/>
    </row>
    <row r="87" spans="1:91" ht="32.1" customHeight="1" x14ac:dyDescent="0.2">
      <c r="A87" s="82" t="s">
        <v>89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BX87" s="2"/>
      <c r="BY87" s="2"/>
      <c r="BZ87" s="2"/>
      <c r="CG87" s="13"/>
      <c r="CH87" s="13"/>
      <c r="CI87" s="13"/>
      <c r="CJ87" s="13"/>
      <c r="CK87" s="13"/>
      <c r="CL87" s="13"/>
      <c r="CM87" s="13"/>
    </row>
    <row r="88" spans="1:91" ht="16.350000000000001" customHeight="1" x14ac:dyDescent="0.2">
      <c r="A88" s="1796" t="s">
        <v>90</v>
      </c>
      <c r="B88" s="1798"/>
      <c r="C88" s="1796" t="s">
        <v>5</v>
      </c>
      <c r="D88" s="1797"/>
      <c r="E88" s="1798"/>
      <c r="F88" s="1808" t="s">
        <v>6</v>
      </c>
      <c r="G88" s="1869"/>
      <c r="H88" s="1869"/>
      <c r="I88" s="1869"/>
      <c r="J88" s="1869"/>
      <c r="K88" s="1869"/>
      <c r="L88" s="1869"/>
      <c r="M88" s="1869"/>
      <c r="N88" s="1869"/>
      <c r="O88" s="1869"/>
      <c r="P88" s="1869"/>
      <c r="Q88" s="1869"/>
      <c r="R88" s="1869"/>
      <c r="S88" s="1869"/>
      <c r="T88" s="1869"/>
      <c r="U88" s="1869"/>
      <c r="V88" s="1869"/>
      <c r="W88" s="1869"/>
      <c r="X88" s="1869"/>
      <c r="Y88" s="1869"/>
      <c r="Z88" s="1869"/>
      <c r="AA88" s="1869"/>
      <c r="AB88" s="1869"/>
      <c r="AC88" s="1869"/>
      <c r="AD88" s="1869"/>
      <c r="AE88" s="1869"/>
      <c r="AF88" s="1869"/>
      <c r="AG88" s="1869"/>
      <c r="AH88" s="1869"/>
      <c r="AI88" s="1869"/>
      <c r="AJ88" s="1869"/>
      <c r="AK88" s="1869"/>
      <c r="AL88" s="1869"/>
      <c r="AM88" s="1809"/>
      <c r="AN88" s="1819" t="s">
        <v>7</v>
      </c>
      <c r="AO88" s="1819" t="s">
        <v>91</v>
      </c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CG88" s="13"/>
      <c r="CH88" s="13"/>
      <c r="CI88" s="13"/>
      <c r="CJ88" s="13"/>
      <c r="CK88" s="13"/>
      <c r="CL88" s="13"/>
      <c r="CM88" s="13"/>
    </row>
    <row r="89" spans="1:91" ht="16.350000000000001" customHeight="1" x14ac:dyDescent="0.2">
      <c r="A89" s="1886"/>
      <c r="B89" s="1807"/>
      <c r="C89" s="1799"/>
      <c r="D89" s="1800"/>
      <c r="E89" s="1801"/>
      <c r="F89" s="1808" t="s">
        <v>11</v>
      </c>
      <c r="G89" s="1809"/>
      <c r="H89" s="1869" t="s">
        <v>12</v>
      </c>
      <c r="I89" s="1869"/>
      <c r="J89" s="1808" t="s">
        <v>13</v>
      </c>
      <c r="K89" s="1809"/>
      <c r="L89" s="1869" t="s">
        <v>14</v>
      </c>
      <c r="M89" s="1869"/>
      <c r="N89" s="1808" t="s">
        <v>15</v>
      </c>
      <c r="O89" s="1809"/>
      <c r="P89" s="1869" t="s">
        <v>16</v>
      </c>
      <c r="Q89" s="1869"/>
      <c r="R89" s="1808" t="s">
        <v>17</v>
      </c>
      <c r="S89" s="1809"/>
      <c r="T89" s="1869" t="s">
        <v>18</v>
      </c>
      <c r="U89" s="1869"/>
      <c r="V89" s="1808" t="s">
        <v>19</v>
      </c>
      <c r="W89" s="1809"/>
      <c r="X89" s="1869" t="s">
        <v>20</v>
      </c>
      <c r="Y89" s="1809"/>
      <c r="Z89" s="1808" t="s">
        <v>21</v>
      </c>
      <c r="AA89" s="1869"/>
      <c r="AB89" s="1808" t="s">
        <v>22</v>
      </c>
      <c r="AC89" s="1809"/>
      <c r="AD89" s="1869" t="s">
        <v>23</v>
      </c>
      <c r="AE89" s="1869"/>
      <c r="AF89" s="1808" t="s">
        <v>24</v>
      </c>
      <c r="AG89" s="1809"/>
      <c r="AH89" s="1869" t="s">
        <v>25</v>
      </c>
      <c r="AI89" s="1869"/>
      <c r="AJ89" s="1808" t="s">
        <v>26</v>
      </c>
      <c r="AK89" s="1809"/>
      <c r="AL89" s="1869" t="s">
        <v>27</v>
      </c>
      <c r="AM89" s="1809"/>
      <c r="AN89" s="1845"/>
      <c r="AO89" s="1845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CG89" s="13"/>
      <c r="CH89" s="13"/>
      <c r="CI89" s="13"/>
      <c r="CJ89" s="13"/>
      <c r="CK89" s="13"/>
      <c r="CL89" s="13"/>
      <c r="CM89" s="13"/>
    </row>
    <row r="90" spans="1:91" ht="16.350000000000001" customHeight="1" x14ac:dyDescent="0.2">
      <c r="A90" s="1799"/>
      <c r="B90" s="1800"/>
      <c r="C90" s="576" t="s">
        <v>32</v>
      </c>
      <c r="D90" s="643" t="s">
        <v>41</v>
      </c>
      <c r="E90" s="556" t="s">
        <v>34</v>
      </c>
      <c r="F90" s="554" t="s">
        <v>41</v>
      </c>
      <c r="G90" s="556" t="s">
        <v>34</v>
      </c>
      <c r="H90" s="555" t="s">
        <v>41</v>
      </c>
      <c r="I90" s="555" t="s">
        <v>34</v>
      </c>
      <c r="J90" s="554" t="s">
        <v>41</v>
      </c>
      <c r="K90" s="556" t="s">
        <v>34</v>
      </c>
      <c r="L90" s="555" t="s">
        <v>41</v>
      </c>
      <c r="M90" s="555" t="s">
        <v>34</v>
      </c>
      <c r="N90" s="554" t="s">
        <v>41</v>
      </c>
      <c r="O90" s="556" t="s">
        <v>34</v>
      </c>
      <c r="P90" s="555" t="s">
        <v>41</v>
      </c>
      <c r="Q90" s="555" t="s">
        <v>34</v>
      </c>
      <c r="R90" s="554" t="s">
        <v>41</v>
      </c>
      <c r="S90" s="556" t="s">
        <v>34</v>
      </c>
      <c r="T90" s="555" t="s">
        <v>41</v>
      </c>
      <c r="U90" s="555" t="s">
        <v>34</v>
      </c>
      <c r="V90" s="554" t="s">
        <v>41</v>
      </c>
      <c r="W90" s="556" t="s">
        <v>34</v>
      </c>
      <c r="X90" s="555" t="s">
        <v>41</v>
      </c>
      <c r="Y90" s="556" t="s">
        <v>34</v>
      </c>
      <c r="Z90" s="554" t="s">
        <v>41</v>
      </c>
      <c r="AA90" s="555" t="s">
        <v>34</v>
      </c>
      <c r="AB90" s="554" t="s">
        <v>41</v>
      </c>
      <c r="AC90" s="556" t="s">
        <v>34</v>
      </c>
      <c r="AD90" s="555" t="s">
        <v>41</v>
      </c>
      <c r="AE90" s="555" t="s">
        <v>34</v>
      </c>
      <c r="AF90" s="554" t="s">
        <v>41</v>
      </c>
      <c r="AG90" s="556" t="s">
        <v>34</v>
      </c>
      <c r="AH90" s="555" t="s">
        <v>41</v>
      </c>
      <c r="AI90" s="555" t="s">
        <v>34</v>
      </c>
      <c r="AJ90" s="554" t="s">
        <v>41</v>
      </c>
      <c r="AK90" s="556" t="s">
        <v>34</v>
      </c>
      <c r="AL90" s="555" t="s">
        <v>41</v>
      </c>
      <c r="AM90" s="556" t="s">
        <v>34</v>
      </c>
      <c r="AN90" s="1820"/>
      <c r="AO90" s="1820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CG90" s="13"/>
      <c r="CH90" s="13"/>
      <c r="CI90" s="13"/>
      <c r="CJ90" s="13"/>
      <c r="CK90" s="13"/>
      <c r="CL90" s="13"/>
      <c r="CM90" s="13"/>
    </row>
    <row r="91" spans="1:91" ht="16.350000000000001" customHeight="1" x14ac:dyDescent="0.2">
      <c r="A91" s="1808" t="s">
        <v>92</v>
      </c>
      <c r="B91" s="1809"/>
      <c r="C91" s="586">
        <f t="shared" ref="C91:AN91" si="12">SUM(C92:C98)</f>
        <v>695</v>
      </c>
      <c r="D91" s="587">
        <f>SUM(D92:D98)</f>
        <v>290</v>
      </c>
      <c r="E91" s="631">
        <f>SUM(E92:E98)</f>
        <v>405</v>
      </c>
      <c r="F91" s="578">
        <f t="shared" si="12"/>
        <v>12</v>
      </c>
      <c r="G91" s="644">
        <f t="shared" si="12"/>
        <v>10</v>
      </c>
      <c r="H91" s="578">
        <f t="shared" si="12"/>
        <v>13</v>
      </c>
      <c r="I91" s="644">
        <f t="shared" si="12"/>
        <v>2</v>
      </c>
      <c r="J91" s="578">
        <f t="shared" si="12"/>
        <v>9</v>
      </c>
      <c r="K91" s="644">
        <f t="shared" si="12"/>
        <v>9</v>
      </c>
      <c r="L91" s="578">
        <f t="shared" si="12"/>
        <v>6</v>
      </c>
      <c r="M91" s="644">
        <f t="shared" si="12"/>
        <v>13</v>
      </c>
      <c r="N91" s="578">
        <f t="shared" si="12"/>
        <v>17</v>
      </c>
      <c r="O91" s="644">
        <f t="shared" si="12"/>
        <v>37</v>
      </c>
      <c r="P91" s="578">
        <f t="shared" si="12"/>
        <v>15</v>
      </c>
      <c r="Q91" s="644">
        <f t="shared" si="12"/>
        <v>53</v>
      </c>
      <c r="R91" s="578">
        <f t="shared" si="12"/>
        <v>14</v>
      </c>
      <c r="S91" s="644">
        <f t="shared" si="12"/>
        <v>43</v>
      </c>
      <c r="T91" s="578">
        <f t="shared" si="12"/>
        <v>12</v>
      </c>
      <c r="U91" s="644">
        <f t="shared" si="12"/>
        <v>44</v>
      </c>
      <c r="V91" s="578">
        <f t="shared" si="12"/>
        <v>12</v>
      </c>
      <c r="W91" s="644">
        <f t="shared" si="12"/>
        <v>23</v>
      </c>
      <c r="X91" s="578">
        <f t="shared" si="12"/>
        <v>8</v>
      </c>
      <c r="Y91" s="644">
        <f t="shared" si="12"/>
        <v>13</v>
      </c>
      <c r="Z91" s="578">
        <f t="shared" si="12"/>
        <v>16</v>
      </c>
      <c r="AA91" s="644">
        <f t="shared" si="12"/>
        <v>12</v>
      </c>
      <c r="AB91" s="578">
        <f t="shared" si="12"/>
        <v>24</v>
      </c>
      <c r="AC91" s="644">
        <f t="shared" si="12"/>
        <v>17</v>
      </c>
      <c r="AD91" s="578">
        <f t="shared" si="12"/>
        <v>25</v>
      </c>
      <c r="AE91" s="644">
        <f t="shared" si="12"/>
        <v>22</v>
      </c>
      <c r="AF91" s="578">
        <f t="shared" si="12"/>
        <v>33</v>
      </c>
      <c r="AG91" s="644">
        <f t="shared" si="12"/>
        <v>21</v>
      </c>
      <c r="AH91" s="578">
        <f t="shared" si="12"/>
        <v>26</v>
      </c>
      <c r="AI91" s="644">
        <f t="shared" si="12"/>
        <v>21</v>
      </c>
      <c r="AJ91" s="578">
        <f t="shared" si="12"/>
        <v>14</v>
      </c>
      <c r="AK91" s="644">
        <f t="shared" si="12"/>
        <v>27</v>
      </c>
      <c r="AL91" s="578">
        <f t="shared" si="12"/>
        <v>34</v>
      </c>
      <c r="AM91" s="644">
        <f t="shared" si="12"/>
        <v>38</v>
      </c>
      <c r="AN91" s="645">
        <f t="shared" si="12"/>
        <v>654</v>
      </c>
      <c r="AO91" s="645">
        <f>SUM(AO92:AO94)</f>
        <v>0</v>
      </c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CG91" s="13">
        <v>0</v>
      </c>
      <c r="CH91" s="13">
        <v>0</v>
      </c>
      <c r="CI91" s="13"/>
      <c r="CJ91" s="13"/>
      <c r="CK91" s="13"/>
      <c r="CL91" s="13"/>
      <c r="CM91" s="13"/>
    </row>
    <row r="92" spans="1:91" ht="16.350000000000001" customHeight="1" x14ac:dyDescent="0.2">
      <c r="A92" s="1819" t="s">
        <v>93</v>
      </c>
      <c r="B92" s="571" t="s">
        <v>94</v>
      </c>
      <c r="C92" s="586">
        <f t="shared" ref="C92:C98" si="13">SUM(D92+E92)</f>
        <v>554</v>
      </c>
      <c r="D92" s="587">
        <f>SUM(F92+H92+J92+L92+N92+P92+R92+T92+V92+X92+Z92+AB92+AD92+AF92+AH92+AJ92+AL92)</f>
        <v>224</v>
      </c>
      <c r="E92" s="631">
        <f>SUM(G92+I92+K92+M92+O92+Q92+S92+U92+W92+Y92+AA92+AC92+AE92+AG92+AI92+AK92+AM92)</f>
        <v>330</v>
      </c>
      <c r="F92" s="588">
        <v>11</v>
      </c>
      <c r="G92" s="646">
        <v>9</v>
      </c>
      <c r="H92" s="589">
        <v>12</v>
      </c>
      <c r="I92" s="590">
        <v>2</v>
      </c>
      <c r="J92" s="589">
        <v>8</v>
      </c>
      <c r="K92" s="590">
        <v>9</v>
      </c>
      <c r="L92" s="588">
        <v>5</v>
      </c>
      <c r="M92" s="646">
        <v>8</v>
      </c>
      <c r="N92" s="589">
        <v>9</v>
      </c>
      <c r="O92" s="590">
        <v>35</v>
      </c>
      <c r="P92" s="589">
        <v>10</v>
      </c>
      <c r="Q92" s="590">
        <v>51</v>
      </c>
      <c r="R92" s="589">
        <v>11</v>
      </c>
      <c r="S92" s="590">
        <v>39</v>
      </c>
      <c r="T92" s="589">
        <v>10</v>
      </c>
      <c r="U92" s="590">
        <v>41</v>
      </c>
      <c r="V92" s="589">
        <v>8</v>
      </c>
      <c r="W92" s="590">
        <v>22</v>
      </c>
      <c r="X92" s="589">
        <v>7</v>
      </c>
      <c r="Y92" s="590">
        <v>10</v>
      </c>
      <c r="Z92" s="589">
        <v>13</v>
      </c>
      <c r="AA92" s="590">
        <v>10</v>
      </c>
      <c r="AB92" s="589">
        <v>16</v>
      </c>
      <c r="AC92" s="590">
        <v>15</v>
      </c>
      <c r="AD92" s="589">
        <v>19</v>
      </c>
      <c r="AE92" s="590">
        <v>12</v>
      </c>
      <c r="AF92" s="589">
        <v>27</v>
      </c>
      <c r="AG92" s="590">
        <v>13</v>
      </c>
      <c r="AH92" s="589">
        <v>21</v>
      </c>
      <c r="AI92" s="590">
        <v>12</v>
      </c>
      <c r="AJ92" s="589">
        <v>14</v>
      </c>
      <c r="AK92" s="590">
        <v>20</v>
      </c>
      <c r="AL92" s="589">
        <v>23</v>
      </c>
      <c r="AM92" s="590">
        <v>22</v>
      </c>
      <c r="AN92" s="591">
        <v>521</v>
      </c>
      <c r="AO92" s="591">
        <v>0</v>
      </c>
      <c r="AP92" s="71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12"/>
      <c r="BB92" s="12"/>
      <c r="CG92" s="13">
        <v>0</v>
      </c>
      <c r="CH92" s="13">
        <v>0</v>
      </c>
      <c r="CI92" s="13">
        <v>0</v>
      </c>
      <c r="CJ92" s="13">
        <v>0</v>
      </c>
      <c r="CK92" s="13"/>
      <c r="CL92" s="13"/>
      <c r="CM92" s="13"/>
    </row>
    <row r="93" spans="1:91" ht="16.350000000000001" customHeight="1" x14ac:dyDescent="0.2">
      <c r="A93" s="1845"/>
      <c r="B93" s="148" t="s">
        <v>95</v>
      </c>
      <c r="C93" s="112">
        <f t="shared" si="13"/>
        <v>29</v>
      </c>
      <c r="D93" s="32">
        <f t="shared" ref="D93:E98" si="14">SUM(F93+H93+J93+L93+N93+P93+R93+T93+V93+X93+Z93+AB93+AD93+AF93+AH93+AJ93+AL93)</f>
        <v>12</v>
      </c>
      <c r="E93" s="149">
        <f t="shared" si="14"/>
        <v>17</v>
      </c>
      <c r="F93" s="150"/>
      <c r="G93" s="151"/>
      <c r="H93" s="152"/>
      <c r="I93" s="153"/>
      <c r="J93" s="150"/>
      <c r="K93" s="154"/>
      <c r="L93" s="152">
        <v>0</v>
      </c>
      <c r="M93" s="155">
        <v>2</v>
      </c>
      <c r="N93" s="150"/>
      <c r="O93" s="154"/>
      <c r="P93" s="153">
        <v>1</v>
      </c>
      <c r="Q93" s="155">
        <v>0</v>
      </c>
      <c r="R93" s="156">
        <v>1</v>
      </c>
      <c r="S93" s="154"/>
      <c r="T93" s="153"/>
      <c r="U93" s="155"/>
      <c r="V93" s="156">
        <v>1</v>
      </c>
      <c r="W93" s="154"/>
      <c r="X93" s="153"/>
      <c r="Y93" s="154"/>
      <c r="Z93" s="156"/>
      <c r="AA93" s="155">
        <v>1</v>
      </c>
      <c r="AB93" s="156">
        <v>3</v>
      </c>
      <c r="AC93" s="154"/>
      <c r="AD93" s="153"/>
      <c r="AE93" s="155">
        <v>4</v>
      </c>
      <c r="AF93" s="156">
        <v>1</v>
      </c>
      <c r="AG93" s="154">
        <v>3</v>
      </c>
      <c r="AH93" s="153">
        <v>4</v>
      </c>
      <c r="AI93" s="155">
        <v>3</v>
      </c>
      <c r="AJ93" s="156"/>
      <c r="AK93" s="154">
        <v>3</v>
      </c>
      <c r="AL93" s="153">
        <v>1</v>
      </c>
      <c r="AM93" s="154">
        <v>1</v>
      </c>
      <c r="AN93" s="157">
        <v>29</v>
      </c>
      <c r="AO93" s="157">
        <v>0</v>
      </c>
      <c r="AP93" s="71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12"/>
      <c r="BB93" s="12"/>
      <c r="CG93" s="13">
        <v>0</v>
      </c>
      <c r="CH93" s="13">
        <v>0</v>
      </c>
      <c r="CI93" s="13">
        <v>0</v>
      </c>
      <c r="CJ93" s="13">
        <v>0</v>
      </c>
      <c r="CK93" s="13"/>
      <c r="CL93" s="13"/>
      <c r="CM93" s="13"/>
    </row>
    <row r="94" spans="1:91" ht="16.350000000000001" customHeight="1" thickBot="1" x14ac:dyDescent="0.25">
      <c r="A94" s="1887"/>
      <c r="B94" s="158" t="s">
        <v>96</v>
      </c>
      <c r="C94" s="159">
        <f t="shared" si="13"/>
        <v>4</v>
      </c>
      <c r="D94" s="160">
        <f t="shared" si="14"/>
        <v>3</v>
      </c>
      <c r="E94" s="161">
        <f t="shared" si="14"/>
        <v>1</v>
      </c>
      <c r="F94" s="162"/>
      <c r="G94" s="163"/>
      <c r="H94" s="164"/>
      <c r="I94" s="165"/>
      <c r="J94" s="162"/>
      <c r="K94" s="166"/>
      <c r="L94" s="164"/>
      <c r="M94" s="167"/>
      <c r="N94" s="162">
        <v>1</v>
      </c>
      <c r="O94" s="166"/>
      <c r="P94" s="165"/>
      <c r="Q94" s="167"/>
      <c r="R94" s="168"/>
      <c r="S94" s="166"/>
      <c r="T94" s="165"/>
      <c r="U94" s="167"/>
      <c r="V94" s="168"/>
      <c r="W94" s="166"/>
      <c r="X94" s="165"/>
      <c r="Y94" s="166"/>
      <c r="Z94" s="168"/>
      <c r="AA94" s="167"/>
      <c r="AB94" s="168">
        <v>1</v>
      </c>
      <c r="AC94" s="166"/>
      <c r="AD94" s="165"/>
      <c r="AE94" s="167"/>
      <c r="AF94" s="168"/>
      <c r="AG94" s="166"/>
      <c r="AH94" s="165"/>
      <c r="AI94" s="167">
        <v>1</v>
      </c>
      <c r="AJ94" s="168"/>
      <c r="AK94" s="166"/>
      <c r="AL94" s="165">
        <v>1</v>
      </c>
      <c r="AM94" s="166"/>
      <c r="AN94" s="169">
        <v>4</v>
      </c>
      <c r="AO94" s="169">
        <v>0</v>
      </c>
      <c r="AP94" s="71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12"/>
      <c r="BB94" s="12"/>
      <c r="CG94" s="13">
        <v>0</v>
      </c>
      <c r="CH94" s="13">
        <v>0</v>
      </c>
      <c r="CI94" s="13">
        <v>0</v>
      </c>
      <c r="CJ94" s="13">
        <v>0</v>
      </c>
      <c r="CK94" s="13"/>
      <c r="CL94" s="13"/>
      <c r="CM94" s="13"/>
    </row>
    <row r="95" spans="1:91" ht="16.350000000000001" customHeight="1" thickTop="1" x14ac:dyDescent="0.2">
      <c r="A95" s="1888" t="s">
        <v>97</v>
      </c>
      <c r="B95" s="1889"/>
      <c r="C95" s="170">
        <f t="shared" si="13"/>
        <v>11</v>
      </c>
      <c r="D95" s="64">
        <f t="shared" si="14"/>
        <v>4</v>
      </c>
      <c r="E95" s="171">
        <f t="shared" si="14"/>
        <v>7</v>
      </c>
      <c r="F95" s="172"/>
      <c r="G95" s="173">
        <v>1</v>
      </c>
      <c r="H95" s="174"/>
      <c r="I95" s="175"/>
      <c r="J95" s="176">
        <v>1</v>
      </c>
      <c r="K95" s="173"/>
      <c r="L95" s="174"/>
      <c r="M95" s="177"/>
      <c r="N95" s="176">
        <v>2</v>
      </c>
      <c r="O95" s="173"/>
      <c r="P95" s="175"/>
      <c r="Q95" s="177">
        <v>1</v>
      </c>
      <c r="R95" s="178">
        <v>1</v>
      </c>
      <c r="S95" s="173">
        <v>1</v>
      </c>
      <c r="T95" s="175"/>
      <c r="U95" s="177">
        <v>1</v>
      </c>
      <c r="V95" s="178"/>
      <c r="W95" s="173">
        <v>1</v>
      </c>
      <c r="X95" s="175"/>
      <c r="Y95" s="173"/>
      <c r="Z95" s="178"/>
      <c r="AA95" s="177"/>
      <c r="AB95" s="178"/>
      <c r="AC95" s="173"/>
      <c r="AD95" s="175"/>
      <c r="AE95" s="177"/>
      <c r="AF95" s="178"/>
      <c r="AG95" s="173"/>
      <c r="AH95" s="175"/>
      <c r="AI95" s="177"/>
      <c r="AJ95" s="178"/>
      <c r="AK95" s="173"/>
      <c r="AL95" s="175"/>
      <c r="AM95" s="173">
        <v>2</v>
      </c>
      <c r="AN95" s="179">
        <v>10</v>
      </c>
      <c r="AO95" s="497"/>
      <c r="AP95" s="71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12"/>
      <c r="BB95" s="12"/>
      <c r="CG95" s="13">
        <v>0</v>
      </c>
      <c r="CH95" s="13">
        <v>0</v>
      </c>
      <c r="CI95" s="13"/>
      <c r="CJ95" s="13"/>
      <c r="CK95" s="13"/>
      <c r="CL95" s="13"/>
      <c r="CM95" s="13"/>
    </row>
    <row r="96" spans="1:91" ht="16.350000000000001" customHeight="1" x14ac:dyDescent="0.2">
      <c r="A96" s="1890" t="s">
        <v>98</v>
      </c>
      <c r="B96" s="1891"/>
      <c r="C96" s="31">
        <f t="shared" si="13"/>
        <v>20</v>
      </c>
      <c r="D96" s="64">
        <f t="shared" si="14"/>
        <v>10</v>
      </c>
      <c r="E96" s="181">
        <f t="shared" si="14"/>
        <v>10</v>
      </c>
      <c r="F96" s="182">
        <v>1</v>
      </c>
      <c r="G96" s="183"/>
      <c r="H96" s="184"/>
      <c r="I96" s="185"/>
      <c r="J96" s="172"/>
      <c r="K96" s="186"/>
      <c r="L96" s="184"/>
      <c r="M96" s="187">
        <v>1</v>
      </c>
      <c r="N96" s="172">
        <v>3</v>
      </c>
      <c r="O96" s="186"/>
      <c r="P96" s="185">
        <v>1</v>
      </c>
      <c r="Q96" s="187">
        <v>1</v>
      </c>
      <c r="R96" s="188"/>
      <c r="S96" s="186">
        <v>2</v>
      </c>
      <c r="T96" s="185"/>
      <c r="U96" s="187"/>
      <c r="V96" s="188">
        <v>2</v>
      </c>
      <c r="W96" s="186"/>
      <c r="X96" s="185"/>
      <c r="Y96" s="186"/>
      <c r="Z96" s="188"/>
      <c r="AA96" s="187"/>
      <c r="AB96" s="188">
        <v>1</v>
      </c>
      <c r="AC96" s="186">
        <v>2</v>
      </c>
      <c r="AD96" s="185"/>
      <c r="AE96" s="187">
        <v>1</v>
      </c>
      <c r="AF96" s="188">
        <v>1</v>
      </c>
      <c r="AG96" s="186"/>
      <c r="AH96" s="185"/>
      <c r="AI96" s="187"/>
      <c r="AJ96" s="188"/>
      <c r="AK96" s="186">
        <v>2</v>
      </c>
      <c r="AL96" s="185">
        <v>1</v>
      </c>
      <c r="AM96" s="186">
        <v>1</v>
      </c>
      <c r="AN96" s="189">
        <v>17</v>
      </c>
      <c r="AO96" s="498"/>
      <c r="AP96" s="71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12"/>
      <c r="BB96" s="12"/>
      <c r="CG96" s="13">
        <v>0</v>
      </c>
      <c r="CH96" s="13">
        <v>0</v>
      </c>
      <c r="CI96" s="13"/>
      <c r="CJ96" s="13"/>
      <c r="CK96" s="13"/>
      <c r="CL96" s="13"/>
      <c r="CM96" s="13"/>
    </row>
    <row r="97" spans="1:91" ht="16.350000000000001" customHeight="1" x14ac:dyDescent="0.2">
      <c r="A97" s="1890" t="s">
        <v>99</v>
      </c>
      <c r="B97" s="1891"/>
      <c r="C97" s="112">
        <f t="shared" si="13"/>
        <v>67</v>
      </c>
      <c r="D97" s="32">
        <f t="shared" si="14"/>
        <v>31</v>
      </c>
      <c r="E97" s="191">
        <f t="shared" si="14"/>
        <v>36</v>
      </c>
      <c r="F97" s="150"/>
      <c r="G97" s="151"/>
      <c r="H97" s="152"/>
      <c r="I97" s="153"/>
      <c r="J97" s="150"/>
      <c r="K97" s="154"/>
      <c r="L97" s="152">
        <v>1</v>
      </c>
      <c r="M97" s="155">
        <v>2</v>
      </c>
      <c r="N97" s="150"/>
      <c r="O97" s="154">
        <v>1</v>
      </c>
      <c r="P97" s="153">
        <v>3</v>
      </c>
      <c r="Q97" s="155"/>
      <c r="R97" s="156"/>
      <c r="S97" s="154">
        <v>1</v>
      </c>
      <c r="T97" s="153">
        <v>1</v>
      </c>
      <c r="U97" s="155">
        <v>2</v>
      </c>
      <c r="V97" s="156"/>
      <c r="W97" s="154"/>
      <c r="X97" s="153">
        <v>1</v>
      </c>
      <c r="Y97" s="154">
        <v>3</v>
      </c>
      <c r="Z97" s="156">
        <v>3</v>
      </c>
      <c r="AA97" s="155">
        <v>1</v>
      </c>
      <c r="AB97" s="156">
        <v>3</v>
      </c>
      <c r="AC97" s="154"/>
      <c r="AD97" s="153">
        <v>6</v>
      </c>
      <c r="AE97" s="155">
        <v>5</v>
      </c>
      <c r="AF97" s="156">
        <v>4</v>
      </c>
      <c r="AG97" s="154">
        <v>4</v>
      </c>
      <c r="AH97" s="153">
        <v>1</v>
      </c>
      <c r="AI97" s="155">
        <v>4</v>
      </c>
      <c r="AJ97" s="156"/>
      <c r="AK97" s="154">
        <v>1</v>
      </c>
      <c r="AL97" s="153">
        <v>8</v>
      </c>
      <c r="AM97" s="154">
        <v>12</v>
      </c>
      <c r="AN97" s="157">
        <v>64</v>
      </c>
      <c r="AO97" s="499"/>
      <c r="AP97" s="71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12"/>
      <c r="BB97" s="12"/>
      <c r="CG97" s="13">
        <v>0</v>
      </c>
      <c r="CH97" s="13">
        <v>0</v>
      </c>
      <c r="CI97" s="13"/>
      <c r="CJ97" s="13"/>
      <c r="CK97" s="13"/>
      <c r="CL97" s="13"/>
      <c r="CM97" s="13"/>
    </row>
    <row r="98" spans="1:91" ht="16.350000000000001" customHeight="1" x14ac:dyDescent="0.2">
      <c r="A98" s="1850" t="s">
        <v>100</v>
      </c>
      <c r="B98" s="1851"/>
      <c r="C98" s="77">
        <f t="shared" si="13"/>
        <v>10</v>
      </c>
      <c r="D98" s="78">
        <f t="shared" si="14"/>
        <v>6</v>
      </c>
      <c r="E98" s="193">
        <f t="shared" si="14"/>
        <v>4</v>
      </c>
      <c r="F98" s="194"/>
      <c r="G98" s="195"/>
      <c r="H98" s="196">
        <v>1</v>
      </c>
      <c r="I98" s="197"/>
      <c r="J98" s="194"/>
      <c r="K98" s="198"/>
      <c r="L98" s="196"/>
      <c r="M98" s="199"/>
      <c r="N98" s="194">
        <v>2</v>
      </c>
      <c r="O98" s="198">
        <v>1</v>
      </c>
      <c r="P98" s="197"/>
      <c r="Q98" s="199"/>
      <c r="R98" s="200">
        <v>1</v>
      </c>
      <c r="S98" s="198"/>
      <c r="T98" s="197">
        <v>1</v>
      </c>
      <c r="U98" s="199"/>
      <c r="V98" s="200">
        <v>1</v>
      </c>
      <c r="W98" s="198"/>
      <c r="X98" s="197"/>
      <c r="Y98" s="198"/>
      <c r="Z98" s="200"/>
      <c r="AA98" s="199"/>
      <c r="AB98" s="200"/>
      <c r="AC98" s="198"/>
      <c r="AD98" s="197"/>
      <c r="AE98" s="199"/>
      <c r="AF98" s="200"/>
      <c r="AG98" s="198">
        <v>1</v>
      </c>
      <c r="AH98" s="197"/>
      <c r="AI98" s="199">
        <v>1</v>
      </c>
      <c r="AJ98" s="200"/>
      <c r="AK98" s="198">
        <v>1</v>
      </c>
      <c r="AL98" s="197"/>
      <c r="AM98" s="198"/>
      <c r="AN98" s="201">
        <v>9</v>
      </c>
      <c r="AO98" s="500"/>
      <c r="AP98" s="71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12"/>
      <c r="BB98" s="12"/>
      <c r="CG98" s="13">
        <v>0</v>
      </c>
      <c r="CH98" s="13">
        <v>0</v>
      </c>
      <c r="CI98" s="13"/>
      <c r="CJ98" s="13"/>
      <c r="CK98" s="13"/>
      <c r="CL98" s="13"/>
      <c r="CM98" s="13"/>
    </row>
    <row r="99" spans="1:91" ht="32.1" customHeight="1" x14ac:dyDescent="0.2">
      <c r="A99" s="82" t="s">
        <v>101</v>
      </c>
      <c r="B99" s="8"/>
      <c r="C99" s="8"/>
      <c r="D99" s="8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X99" s="2"/>
      <c r="BY99" s="2"/>
      <c r="BZ99" s="2"/>
      <c r="CG99" s="13"/>
      <c r="CH99" s="13"/>
      <c r="CI99" s="13"/>
      <c r="CJ99" s="13"/>
      <c r="CK99" s="13"/>
      <c r="CL99" s="13"/>
      <c r="CM99" s="13"/>
    </row>
    <row r="100" spans="1:91" ht="16.350000000000001" customHeight="1" x14ac:dyDescent="0.2">
      <c r="A100" s="1808" t="s">
        <v>102</v>
      </c>
      <c r="B100" s="1869"/>
      <c r="C100" s="1809"/>
      <c r="D100" s="575" t="s">
        <v>54</v>
      </c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CG100" s="13"/>
      <c r="CH100" s="13"/>
      <c r="CI100" s="13"/>
      <c r="CJ100" s="13"/>
      <c r="CK100" s="13"/>
      <c r="CL100" s="13"/>
      <c r="CM100" s="13"/>
    </row>
    <row r="101" spans="1:91" ht="25.35" customHeight="1" x14ac:dyDescent="0.2">
      <c r="A101" s="1796" t="s">
        <v>103</v>
      </c>
      <c r="B101" s="1798"/>
      <c r="C101" s="647" t="s">
        <v>104</v>
      </c>
      <c r="D101" s="648"/>
      <c r="E101" s="136"/>
      <c r="CG101" s="13"/>
      <c r="CH101" s="13"/>
      <c r="CI101" s="13"/>
      <c r="CJ101" s="13"/>
      <c r="CK101" s="13"/>
      <c r="CL101" s="13"/>
      <c r="CM101" s="13"/>
    </row>
    <row r="102" spans="1:91" ht="25.35" customHeight="1" x14ac:dyDescent="0.2">
      <c r="A102" s="1886"/>
      <c r="B102" s="1807"/>
      <c r="C102" s="567" t="s">
        <v>105</v>
      </c>
      <c r="D102" s="157"/>
      <c r="E102" s="136"/>
      <c r="CG102" s="13"/>
      <c r="CH102" s="13"/>
      <c r="CI102" s="13"/>
      <c r="CJ102" s="13"/>
      <c r="CK102" s="13"/>
      <c r="CL102" s="13"/>
      <c r="CM102" s="13"/>
    </row>
    <row r="103" spans="1:91" ht="25.35" customHeight="1" x14ac:dyDescent="0.2">
      <c r="A103" s="1799"/>
      <c r="B103" s="1801"/>
      <c r="C103" s="568" t="s">
        <v>106</v>
      </c>
      <c r="D103" s="207"/>
      <c r="E103" s="136"/>
      <c r="CG103" s="13"/>
      <c r="CH103" s="13"/>
      <c r="CI103" s="13"/>
      <c r="CJ103" s="13"/>
      <c r="CK103" s="13"/>
      <c r="CL103" s="13"/>
      <c r="CM103" s="13"/>
    </row>
    <row r="104" spans="1:91" ht="32.1" customHeight="1" x14ac:dyDescent="0.2">
      <c r="A104" s="81" t="s">
        <v>107</v>
      </c>
      <c r="B104" s="83"/>
      <c r="C104" s="208"/>
      <c r="D104" s="208"/>
      <c r="E104" s="209"/>
      <c r="F104" s="210"/>
      <c r="G104" s="210"/>
      <c r="H104" s="100"/>
      <c r="I104" s="210"/>
      <c r="J104" s="83"/>
      <c r="K104" s="211"/>
      <c r="L104" s="212"/>
      <c r="M104" s="211"/>
      <c r="N104" s="211"/>
      <c r="O104" s="213"/>
      <c r="P104" s="83"/>
      <c r="Q104" s="211"/>
      <c r="R104" s="213"/>
      <c r="S104" s="83"/>
      <c r="T104" s="211"/>
      <c r="U104" s="83"/>
      <c r="V104" s="83"/>
      <c r="W104" s="213"/>
      <c r="X104" s="213"/>
      <c r="Y104" s="213"/>
      <c r="Z104" s="214"/>
      <c r="AA104" s="83"/>
      <c r="AB104" s="213"/>
      <c r="AC104" s="213"/>
      <c r="AD104" s="213"/>
      <c r="AE104" s="213"/>
      <c r="AF104" s="214"/>
      <c r="AG104" s="83"/>
      <c r="AH104" s="213"/>
      <c r="AI104" s="213"/>
      <c r="AJ104" s="213"/>
      <c r="AK104" s="83"/>
      <c r="AL104" s="211"/>
      <c r="AM104" s="213"/>
      <c r="AN104" s="211"/>
      <c r="AO104" s="215"/>
      <c r="AP104" s="83"/>
      <c r="BX104" s="2"/>
      <c r="BY104" s="2"/>
      <c r="BZ104" s="2"/>
      <c r="CG104" s="13"/>
      <c r="CH104" s="13"/>
      <c r="CI104" s="13"/>
      <c r="CJ104" s="13"/>
      <c r="CK104" s="13"/>
      <c r="CL104" s="13"/>
      <c r="CM104" s="13"/>
    </row>
    <row r="105" spans="1:91" ht="16.350000000000001" customHeight="1" x14ac:dyDescent="0.2">
      <c r="A105" s="1822" t="s">
        <v>90</v>
      </c>
      <c r="B105" s="1793"/>
      <c r="C105" s="1796" t="s">
        <v>5</v>
      </c>
      <c r="D105" s="1797"/>
      <c r="E105" s="1798"/>
      <c r="F105" s="1808" t="s">
        <v>6</v>
      </c>
      <c r="G105" s="1869"/>
      <c r="H105" s="1869"/>
      <c r="I105" s="1869"/>
      <c r="J105" s="1869"/>
      <c r="K105" s="1869"/>
      <c r="L105" s="1869"/>
      <c r="M105" s="1869"/>
      <c r="N105" s="1869"/>
      <c r="O105" s="1869"/>
      <c r="P105" s="1869"/>
      <c r="Q105" s="1869"/>
      <c r="R105" s="1869"/>
      <c r="S105" s="1869"/>
      <c r="T105" s="1869"/>
      <c r="U105" s="1869"/>
      <c r="V105" s="1869"/>
      <c r="W105" s="1869"/>
      <c r="X105" s="1869"/>
      <c r="Y105" s="1869"/>
      <c r="Z105" s="1869"/>
      <c r="AA105" s="1869"/>
      <c r="AB105" s="1869"/>
      <c r="AC105" s="1869"/>
      <c r="AD105" s="1869"/>
      <c r="AE105" s="1869"/>
      <c r="AF105" s="1869"/>
      <c r="AG105" s="1869"/>
      <c r="AH105" s="1869"/>
      <c r="AI105" s="1869"/>
      <c r="AJ105" s="1869"/>
      <c r="AK105" s="1869"/>
      <c r="AL105" s="1869"/>
      <c r="AM105" s="1809"/>
      <c r="AN105" s="1819" t="s">
        <v>7</v>
      </c>
      <c r="AO105" s="216"/>
      <c r="CG105" s="13"/>
      <c r="CH105" s="13"/>
      <c r="CI105" s="13"/>
      <c r="CJ105" s="13"/>
      <c r="CK105" s="13"/>
      <c r="CL105" s="13"/>
      <c r="CM105" s="13"/>
    </row>
    <row r="106" spans="1:91" ht="16.350000000000001" customHeight="1" x14ac:dyDescent="0.2">
      <c r="A106" s="1826"/>
      <c r="B106" s="1794"/>
      <c r="C106" s="1799"/>
      <c r="D106" s="1800"/>
      <c r="E106" s="1801"/>
      <c r="F106" s="1808" t="s">
        <v>11</v>
      </c>
      <c r="G106" s="1809"/>
      <c r="H106" s="1808" t="s">
        <v>12</v>
      </c>
      <c r="I106" s="1809"/>
      <c r="J106" s="1808" t="s">
        <v>13</v>
      </c>
      <c r="K106" s="1809"/>
      <c r="L106" s="1808" t="s">
        <v>14</v>
      </c>
      <c r="M106" s="1809"/>
      <c r="N106" s="1808" t="s">
        <v>15</v>
      </c>
      <c r="O106" s="1809"/>
      <c r="P106" s="1828" t="s">
        <v>16</v>
      </c>
      <c r="Q106" s="1816"/>
      <c r="R106" s="1828" t="s">
        <v>17</v>
      </c>
      <c r="S106" s="1816"/>
      <c r="T106" s="1828" t="s">
        <v>18</v>
      </c>
      <c r="U106" s="1816"/>
      <c r="V106" s="1828" t="s">
        <v>19</v>
      </c>
      <c r="W106" s="1816"/>
      <c r="X106" s="1828" t="s">
        <v>20</v>
      </c>
      <c r="Y106" s="1816"/>
      <c r="Z106" s="1828" t="s">
        <v>21</v>
      </c>
      <c r="AA106" s="1816"/>
      <c r="AB106" s="1828" t="s">
        <v>22</v>
      </c>
      <c r="AC106" s="1816"/>
      <c r="AD106" s="1829" t="s">
        <v>23</v>
      </c>
      <c r="AE106" s="1829"/>
      <c r="AF106" s="1828" t="s">
        <v>24</v>
      </c>
      <c r="AG106" s="1816"/>
      <c r="AH106" s="1829" t="s">
        <v>25</v>
      </c>
      <c r="AI106" s="1829"/>
      <c r="AJ106" s="1828" t="s">
        <v>26</v>
      </c>
      <c r="AK106" s="1816"/>
      <c r="AL106" s="1829" t="s">
        <v>27</v>
      </c>
      <c r="AM106" s="1816"/>
      <c r="AN106" s="1845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CG106" s="13"/>
      <c r="CH106" s="13"/>
      <c r="CI106" s="13"/>
      <c r="CJ106" s="13"/>
      <c r="CK106" s="13"/>
      <c r="CL106" s="13"/>
      <c r="CM106" s="13"/>
    </row>
    <row r="107" spans="1:91" ht="16.350000000000001" customHeight="1" x14ac:dyDescent="0.2">
      <c r="A107" s="1824"/>
      <c r="B107" s="1795"/>
      <c r="C107" s="416" t="s">
        <v>32</v>
      </c>
      <c r="D107" s="584" t="s">
        <v>41</v>
      </c>
      <c r="E107" s="556" t="s">
        <v>34</v>
      </c>
      <c r="F107" s="554" t="s">
        <v>41</v>
      </c>
      <c r="G107" s="556" t="s">
        <v>34</v>
      </c>
      <c r="H107" s="554" t="s">
        <v>41</v>
      </c>
      <c r="I107" s="556" t="s">
        <v>34</v>
      </c>
      <c r="J107" s="554" t="s">
        <v>41</v>
      </c>
      <c r="K107" s="556" t="s">
        <v>34</v>
      </c>
      <c r="L107" s="554" t="s">
        <v>41</v>
      </c>
      <c r="M107" s="556" t="s">
        <v>34</v>
      </c>
      <c r="N107" s="554" t="s">
        <v>41</v>
      </c>
      <c r="O107" s="556" t="s">
        <v>34</v>
      </c>
      <c r="P107" s="554" t="s">
        <v>41</v>
      </c>
      <c r="Q107" s="556" t="s">
        <v>34</v>
      </c>
      <c r="R107" s="554" t="s">
        <v>41</v>
      </c>
      <c r="S107" s="556" t="s">
        <v>34</v>
      </c>
      <c r="T107" s="554" t="s">
        <v>41</v>
      </c>
      <c r="U107" s="556" t="s">
        <v>34</v>
      </c>
      <c r="V107" s="554" t="s">
        <v>41</v>
      </c>
      <c r="W107" s="556" t="s">
        <v>34</v>
      </c>
      <c r="X107" s="554" t="s">
        <v>41</v>
      </c>
      <c r="Y107" s="556" t="s">
        <v>34</v>
      </c>
      <c r="Z107" s="554" t="s">
        <v>41</v>
      </c>
      <c r="AA107" s="556" t="s">
        <v>34</v>
      </c>
      <c r="AB107" s="554" t="s">
        <v>41</v>
      </c>
      <c r="AC107" s="556" t="s">
        <v>34</v>
      </c>
      <c r="AD107" s="555" t="s">
        <v>41</v>
      </c>
      <c r="AE107" s="555" t="s">
        <v>34</v>
      </c>
      <c r="AF107" s="554" t="s">
        <v>41</v>
      </c>
      <c r="AG107" s="556" t="s">
        <v>34</v>
      </c>
      <c r="AH107" s="555" t="s">
        <v>41</v>
      </c>
      <c r="AI107" s="555" t="s">
        <v>34</v>
      </c>
      <c r="AJ107" s="554" t="s">
        <v>41</v>
      </c>
      <c r="AK107" s="556" t="s">
        <v>34</v>
      </c>
      <c r="AL107" s="555" t="s">
        <v>41</v>
      </c>
      <c r="AM107" s="556" t="s">
        <v>34</v>
      </c>
      <c r="AN107" s="1820"/>
      <c r="AO107" s="217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CG107" s="13"/>
      <c r="CH107" s="13"/>
      <c r="CI107" s="13"/>
      <c r="CJ107" s="13"/>
      <c r="CK107" s="13"/>
      <c r="CL107" s="13"/>
      <c r="CM107" s="13"/>
    </row>
    <row r="108" spans="1:91" ht="16.350000000000001" customHeight="1" x14ac:dyDescent="0.2">
      <c r="A108" s="2062" t="s">
        <v>108</v>
      </c>
      <c r="B108" s="2063"/>
      <c r="C108" s="170">
        <f>SUM(D108+E108)</f>
        <v>0</v>
      </c>
      <c r="D108" s="218">
        <f t="shared" ref="D108:E110" si="15">SUM(F108+H108+J108+L108+N108+P108+R108+T108+V108+X108+Z108+AB108+AD108+AF108+AH108+AJ108+AL108)</f>
        <v>0</v>
      </c>
      <c r="E108" s="65">
        <f t="shared" si="15"/>
        <v>0</v>
      </c>
      <c r="F108" s="219"/>
      <c r="G108" s="220"/>
      <c r="H108" s="219"/>
      <c r="I108" s="220"/>
      <c r="J108" s="219"/>
      <c r="K108" s="220"/>
      <c r="L108" s="219"/>
      <c r="M108" s="220"/>
      <c r="N108" s="219"/>
      <c r="O108" s="220"/>
      <c r="P108" s="219"/>
      <c r="Q108" s="220"/>
      <c r="R108" s="219"/>
      <c r="S108" s="220"/>
      <c r="T108" s="219"/>
      <c r="U108" s="220"/>
      <c r="V108" s="219"/>
      <c r="W108" s="220"/>
      <c r="X108" s="219"/>
      <c r="Y108" s="220"/>
      <c r="Z108" s="219"/>
      <c r="AA108" s="220"/>
      <c r="AB108" s="219"/>
      <c r="AC108" s="220"/>
      <c r="AD108" s="221"/>
      <c r="AE108" s="222"/>
      <c r="AF108" s="219"/>
      <c r="AG108" s="220"/>
      <c r="AH108" s="221"/>
      <c r="AI108" s="222"/>
      <c r="AJ108" s="219"/>
      <c r="AK108" s="220"/>
      <c r="AL108" s="221"/>
      <c r="AM108" s="220"/>
      <c r="AN108" s="223"/>
      <c r="AO108" s="71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12"/>
      <c r="CG108" s="13">
        <v>0</v>
      </c>
      <c r="CH108" s="13">
        <v>0</v>
      </c>
      <c r="CI108" s="13"/>
      <c r="CJ108" s="13"/>
      <c r="CK108" s="13"/>
      <c r="CL108" s="13"/>
      <c r="CM108" s="13"/>
    </row>
    <row r="109" spans="1:91" ht="16.350000000000001" customHeight="1" x14ac:dyDescent="0.2">
      <c r="A109" s="1848" t="s">
        <v>109</v>
      </c>
      <c r="B109" s="1849"/>
      <c r="C109" s="63">
        <f>SUM(D109+E109)</f>
        <v>8</v>
      </c>
      <c r="D109" s="64">
        <f t="shared" si="15"/>
        <v>3</v>
      </c>
      <c r="E109" s="73">
        <f t="shared" si="15"/>
        <v>5</v>
      </c>
      <c r="F109" s="224"/>
      <c r="G109" s="225"/>
      <c r="H109" s="224"/>
      <c r="I109" s="225"/>
      <c r="J109" s="224"/>
      <c r="K109" s="225"/>
      <c r="L109" s="224"/>
      <c r="M109" s="225"/>
      <c r="N109" s="224">
        <v>1</v>
      </c>
      <c r="O109" s="225"/>
      <c r="P109" s="224"/>
      <c r="Q109" s="225"/>
      <c r="R109" s="224"/>
      <c r="S109" s="225"/>
      <c r="T109" s="224"/>
      <c r="U109" s="225"/>
      <c r="V109" s="224"/>
      <c r="W109" s="225"/>
      <c r="X109" s="224"/>
      <c r="Y109" s="225"/>
      <c r="Z109" s="224"/>
      <c r="AA109" s="225"/>
      <c r="AB109" s="224"/>
      <c r="AC109" s="225">
        <v>1</v>
      </c>
      <c r="AD109" s="226"/>
      <c r="AE109" s="227"/>
      <c r="AF109" s="224"/>
      <c r="AG109" s="225"/>
      <c r="AH109" s="226"/>
      <c r="AI109" s="227">
        <v>1</v>
      </c>
      <c r="AJ109" s="224">
        <v>2</v>
      </c>
      <c r="AK109" s="225">
        <v>1</v>
      </c>
      <c r="AL109" s="226"/>
      <c r="AM109" s="225">
        <v>2</v>
      </c>
      <c r="AN109" s="228">
        <v>8</v>
      </c>
      <c r="AO109" s="71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12"/>
      <c r="CG109" s="13">
        <v>0</v>
      </c>
      <c r="CH109" s="13">
        <v>0</v>
      </c>
      <c r="CI109" s="13"/>
      <c r="CJ109" s="13"/>
      <c r="CK109" s="13"/>
      <c r="CL109" s="13"/>
      <c r="CM109" s="13"/>
    </row>
    <row r="110" spans="1:91" ht="16.350000000000001" customHeight="1" x14ac:dyDescent="0.2">
      <c r="A110" s="1883" t="s">
        <v>110</v>
      </c>
      <c r="B110" s="1884"/>
      <c r="C110" s="77">
        <f>SUM(D110+E110)</f>
        <v>4</v>
      </c>
      <c r="D110" s="78">
        <f t="shared" si="15"/>
        <v>2</v>
      </c>
      <c r="E110" s="49">
        <f t="shared" si="15"/>
        <v>2</v>
      </c>
      <c r="F110" s="229"/>
      <c r="G110" s="230"/>
      <c r="H110" s="229"/>
      <c r="I110" s="230"/>
      <c r="J110" s="229"/>
      <c r="K110" s="230"/>
      <c r="L110" s="229"/>
      <c r="M110" s="230"/>
      <c r="N110" s="229"/>
      <c r="O110" s="230"/>
      <c r="P110" s="229"/>
      <c r="Q110" s="230"/>
      <c r="R110" s="229"/>
      <c r="S110" s="230"/>
      <c r="T110" s="229"/>
      <c r="U110" s="230"/>
      <c r="V110" s="229"/>
      <c r="W110" s="230">
        <v>1</v>
      </c>
      <c r="X110" s="229"/>
      <c r="Y110" s="230"/>
      <c r="Z110" s="229"/>
      <c r="AA110" s="230"/>
      <c r="AB110" s="229"/>
      <c r="AC110" s="230"/>
      <c r="AD110" s="231"/>
      <c r="AE110" s="232"/>
      <c r="AF110" s="229">
        <v>1</v>
      </c>
      <c r="AG110" s="230"/>
      <c r="AH110" s="231">
        <v>1</v>
      </c>
      <c r="AI110" s="232"/>
      <c r="AJ110" s="229"/>
      <c r="AK110" s="230"/>
      <c r="AL110" s="231"/>
      <c r="AM110" s="230">
        <v>1</v>
      </c>
      <c r="AN110" s="233">
        <v>4</v>
      </c>
      <c r="AO110" s="71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12"/>
      <c r="CG110" s="13">
        <v>0</v>
      </c>
      <c r="CH110" s="13">
        <v>0</v>
      </c>
      <c r="CI110" s="13"/>
      <c r="CJ110" s="13"/>
      <c r="CK110" s="13"/>
      <c r="CL110" s="13"/>
      <c r="CM110" s="13"/>
    </row>
    <row r="111" spans="1:91" ht="32.1" customHeight="1" x14ac:dyDescent="0.2">
      <c r="A111" s="82" t="s">
        <v>111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X111" s="2"/>
      <c r="BY111" s="2"/>
      <c r="BZ111" s="2"/>
      <c r="CG111" s="13"/>
      <c r="CH111" s="13"/>
      <c r="CI111" s="13"/>
      <c r="CJ111" s="13"/>
      <c r="CK111" s="13"/>
      <c r="CL111" s="13"/>
      <c r="CM111" s="13"/>
    </row>
    <row r="112" spans="1:91" ht="16.350000000000001" customHeight="1" x14ac:dyDescent="0.2">
      <c r="A112" s="1822" t="s">
        <v>112</v>
      </c>
      <c r="B112" s="1793"/>
      <c r="C112" s="1822" t="s">
        <v>54</v>
      </c>
      <c r="D112" s="1823"/>
      <c r="E112" s="1793"/>
      <c r="F112" s="1808" t="s">
        <v>113</v>
      </c>
      <c r="G112" s="1809"/>
      <c r="H112" s="1885" t="s">
        <v>114</v>
      </c>
      <c r="I112" s="1809"/>
      <c r="J112" s="1808" t="s">
        <v>115</v>
      </c>
      <c r="K112" s="1809"/>
      <c r="L112" s="1808" t="s">
        <v>116</v>
      </c>
      <c r="M112" s="1809"/>
      <c r="N112" s="1808" t="s">
        <v>117</v>
      </c>
      <c r="O112" s="1809"/>
      <c r="P112" s="1828" t="s">
        <v>118</v>
      </c>
      <c r="Q112" s="1816"/>
      <c r="R112" s="1828" t="s">
        <v>119</v>
      </c>
      <c r="S112" s="1816"/>
      <c r="T112" s="1828" t="s">
        <v>120</v>
      </c>
      <c r="U112" s="1829"/>
      <c r="V112" s="1828" t="s">
        <v>121</v>
      </c>
      <c r="W112" s="1829"/>
      <c r="X112" s="1881" t="s">
        <v>122</v>
      </c>
      <c r="Y112" s="2061" t="s">
        <v>123</v>
      </c>
      <c r="Z112" s="1829"/>
      <c r="AA112" s="1829"/>
      <c r="AB112" s="1816"/>
      <c r="AC112" s="1834" t="s">
        <v>124</v>
      </c>
      <c r="AD112" s="1876"/>
      <c r="AE112" s="1829" t="s">
        <v>125</v>
      </c>
      <c r="AF112" s="1829"/>
      <c r="AG112" s="1829"/>
      <c r="AH112" s="1816"/>
      <c r="AI112" s="1819" t="s">
        <v>126</v>
      </c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CG112" s="13"/>
      <c r="CH112" s="13"/>
      <c r="CI112" s="13"/>
      <c r="CJ112" s="13"/>
      <c r="CK112" s="13"/>
      <c r="CL112" s="13"/>
      <c r="CM112" s="13"/>
    </row>
    <row r="113" spans="1:91" ht="25.35" customHeight="1" x14ac:dyDescent="0.2">
      <c r="A113" s="1824"/>
      <c r="B113" s="1795"/>
      <c r="C113" s="416" t="s">
        <v>32</v>
      </c>
      <c r="D113" s="584" t="s">
        <v>33</v>
      </c>
      <c r="E113" s="559" t="s">
        <v>34</v>
      </c>
      <c r="F113" s="576" t="s">
        <v>41</v>
      </c>
      <c r="G113" s="593" t="s">
        <v>34</v>
      </c>
      <c r="H113" s="576" t="s">
        <v>41</v>
      </c>
      <c r="I113" s="593" t="s">
        <v>34</v>
      </c>
      <c r="J113" s="576" t="s">
        <v>41</v>
      </c>
      <c r="K113" s="593" t="s">
        <v>34</v>
      </c>
      <c r="L113" s="576" t="s">
        <v>41</v>
      </c>
      <c r="M113" s="593" t="s">
        <v>34</v>
      </c>
      <c r="N113" s="576" t="s">
        <v>41</v>
      </c>
      <c r="O113" s="593" t="s">
        <v>34</v>
      </c>
      <c r="P113" s="576" t="s">
        <v>41</v>
      </c>
      <c r="Q113" s="593" t="s">
        <v>34</v>
      </c>
      <c r="R113" s="576" t="s">
        <v>41</v>
      </c>
      <c r="S113" s="593" t="s">
        <v>34</v>
      </c>
      <c r="T113" s="576" t="s">
        <v>41</v>
      </c>
      <c r="U113" s="417" t="s">
        <v>34</v>
      </c>
      <c r="V113" s="576" t="s">
        <v>41</v>
      </c>
      <c r="W113" s="417" t="s">
        <v>34</v>
      </c>
      <c r="X113" s="1882"/>
      <c r="Y113" s="237" t="s">
        <v>127</v>
      </c>
      <c r="Z113" s="238" t="s">
        <v>128</v>
      </c>
      <c r="AA113" s="558" t="s">
        <v>129</v>
      </c>
      <c r="AB113" s="575" t="s">
        <v>130</v>
      </c>
      <c r="AC113" s="572" t="s">
        <v>131</v>
      </c>
      <c r="AD113" s="649" t="s">
        <v>132</v>
      </c>
      <c r="AE113" s="650" t="s">
        <v>133</v>
      </c>
      <c r="AF113" s="575" t="s">
        <v>134</v>
      </c>
      <c r="AG113" s="243" t="s">
        <v>135</v>
      </c>
      <c r="AH113" s="575" t="s">
        <v>136</v>
      </c>
      <c r="AI113" s="1820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CG113" s="13"/>
      <c r="CH113" s="13"/>
      <c r="CI113" s="13"/>
      <c r="CJ113" s="13"/>
      <c r="CK113" s="13"/>
      <c r="CL113" s="13"/>
      <c r="CM113" s="13"/>
    </row>
    <row r="114" spans="1:91" ht="16.350000000000001" customHeight="1" x14ac:dyDescent="0.2">
      <c r="A114" s="2062" t="s">
        <v>137</v>
      </c>
      <c r="B114" s="2063"/>
      <c r="C114" s="586">
        <f>SUM(D114+E114)</f>
        <v>2</v>
      </c>
      <c r="D114" s="630">
        <f>SUM(F114+H114+J114+L114+N114+P114+R114+T114+V114)</f>
        <v>1</v>
      </c>
      <c r="E114" s="631">
        <f>SUM(G114+I114+K114+M114+O114+Q114+S114+U114+W114)</f>
        <v>1</v>
      </c>
      <c r="F114" s="646"/>
      <c r="G114" s="651"/>
      <c r="H114" s="588"/>
      <c r="I114" s="590"/>
      <c r="J114" s="646"/>
      <c r="K114" s="651"/>
      <c r="L114" s="588">
        <v>1</v>
      </c>
      <c r="M114" s="590">
        <v>1</v>
      </c>
      <c r="N114" s="646"/>
      <c r="O114" s="651"/>
      <c r="P114" s="588"/>
      <c r="Q114" s="590"/>
      <c r="R114" s="646"/>
      <c r="S114" s="651"/>
      <c r="T114" s="588"/>
      <c r="U114" s="590"/>
      <c r="V114" s="646"/>
      <c r="W114" s="652"/>
      <c r="X114" s="589">
        <v>0</v>
      </c>
      <c r="Y114" s="653">
        <v>2</v>
      </c>
      <c r="Z114" s="588"/>
      <c r="AA114" s="654"/>
      <c r="AB114" s="655"/>
      <c r="AC114" s="652">
        <v>1</v>
      </c>
      <c r="AD114" s="656">
        <v>1</v>
      </c>
      <c r="AE114" s="653"/>
      <c r="AF114" s="591"/>
      <c r="AG114" s="591">
        <v>1</v>
      </c>
      <c r="AH114" s="591"/>
      <c r="AI114" s="591">
        <v>1</v>
      </c>
      <c r="AJ114" s="71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12"/>
      <c r="AW114" s="12"/>
      <c r="AX114" s="12"/>
      <c r="AY114" s="12"/>
      <c r="AZ114" s="12"/>
      <c r="BA114" s="12"/>
      <c r="CG114" s="13">
        <v>0</v>
      </c>
      <c r="CH114" s="13">
        <v>0</v>
      </c>
      <c r="CI114" s="13">
        <v>0</v>
      </c>
      <c r="CJ114" s="13"/>
      <c r="CK114" s="13"/>
      <c r="CL114" s="13"/>
      <c r="CM114" s="13"/>
    </row>
    <row r="115" spans="1:91" ht="16.350000000000001" customHeight="1" x14ac:dyDescent="0.2">
      <c r="A115" s="1879" t="s">
        <v>138</v>
      </c>
      <c r="B115" s="1880"/>
      <c r="C115" s="246">
        <f>SUM(D115+E115)</f>
        <v>30</v>
      </c>
      <c r="D115" s="247">
        <f>SUM(F115+H115+J115+L115+N115+P115+R115+T115+V115)</f>
        <v>24</v>
      </c>
      <c r="E115" s="248">
        <f>SUM(G115+I115+K115+M115+O115+Q115+S115+U115+W115)</f>
        <v>6</v>
      </c>
      <c r="F115" s="249"/>
      <c r="G115" s="250"/>
      <c r="H115" s="251"/>
      <c r="I115" s="252"/>
      <c r="J115" s="249">
        <v>4</v>
      </c>
      <c r="K115" s="250"/>
      <c r="L115" s="251">
        <v>6</v>
      </c>
      <c r="M115" s="252">
        <v>1</v>
      </c>
      <c r="N115" s="249">
        <v>3</v>
      </c>
      <c r="O115" s="250"/>
      <c r="P115" s="251">
        <v>8</v>
      </c>
      <c r="Q115" s="252">
        <v>3</v>
      </c>
      <c r="R115" s="249">
        <v>2</v>
      </c>
      <c r="S115" s="250">
        <v>1</v>
      </c>
      <c r="T115" s="251">
        <v>1</v>
      </c>
      <c r="U115" s="252">
        <v>1</v>
      </c>
      <c r="V115" s="249"/>
      <c r="W115" s="253"/>
      <c r="X115" s="254">
        <v>0</v>
      </c>
      <c r="Y115" s="255"/>
      <c r="Z115" s="256"/>
      <c r="AA115" s="257">
        <v>14</v>
      </c>
      <c r="AB115" s="257">
        <v>16</v>
      </c>
      <c r="AC115" s="254">
        <v>6</v>
      </c>
      <c r="AD115" s="258">
        <v>24</v>
      </c>
      <c r="AE115" s="259">
        <v>5</v>
      </c>
      <c r="AF115" s="260"/>
      <c r="AG115" s="260">
        <v>19</v>
      </c>
      <c r="AH115" s="260">
        <v>6</v>
      </c>
      <c r="AI115" s="260"/>
      <c r="AJ115" s="71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12"/>
      <c r="AW115" s="12"/>
      <c r="AX115" s="12"/>
      <c r="CG115" s="13">
        <v>0</v>
      </c>
      <c r="CH115" s="13">
        <v>0</v>
      </c>
      <c r="CI115" s="13">
        <v>0</v>
      </c>
      <c r="CJ115" s="13"/>
      <c r="CK115" s="13"/>
      <c r="CL115" s="13"/>
      <c r="CM115" s="13"/>
    </row>
    <row r="116" spans="1:91" ht="32.1" customHeight="1" x14ac:dyDescent="0.2">
      <c r="A116" s="82" t="s">
        <v>139</v>
      </c>
      <c r="B116" s="11"/>
      <c r="C116" s="11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"/>
      <c r="V116" s="8"/>
      <c r="W116" s="8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BX116" s="2"/>
      <c r="BY116" s="2"/>
      <c r="BZ116" s="2"/>
      <c r="CG116" s="13"/>
      <c r="CH116" s="13"/>
      <c r="CI116" s="13"/>
      <c r="CJ116" s="13"/>
      <c r="CK116" s="13"/>
      <c r="CL116" s="13"/>
      <c r="CM116" s="13"/>
    </row>
    <row r="117" spans="1:91" ht="16.350000000000001" customHeight="1" x14ac:dyDescent="0.2">
      <c r="A117" s="1822" t="s">
        <v>112</v>
      </c>
      <c r="B117" s="1793"/>
      <c r="C117" s="1817" t="s">
        <v>54</v>
      </c>
      <c r="D117" s="1808" t="s">
        <v>6</v>
      </c>
      <c r="E117" s="1869"/>
      <c r="F117" s="1869"/>
      <c r="G117" s="1869"/>
      <c r="H117" s="1869"/>
      <c r="I117" s="1812"/>
      <c r="J117" s="1798" t="s">
        <v>7</v>
      </c>
      <c r="K117" s="8"/>
      <c r="L117" s="7"/>
      <c r="M117" s="7"/>
      <c r="N117" s="7"/>
      <c r="O117" s="7"/>
      <c r="P117" s="7"/>
      <c r="Q117" s="7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BR117" s="3"/>
      <c r="BS117" s="3"/>
      <c r="BT117" s="3"/>
      <c r="CG117" s="13"/>
      <c r="CH117" s="13"/>
      <c r="CI117" s="13"/>
      <c r="CJ117" s="13"/>
      <c r="CK117" s="13"/>
      <c r="CL117" s="13"/>
      <c r="CM117" s="13"/>
    </row>
    <row r="118" spans="1:91" ht="21.6" customHeight="1" x14ac:dyDescent="0.2">
      <c r="A118" s="1824"/>
      <c r="B118" s="1795"/>
      <c r="C118" s="1818"/>
      <c r="D118" s="576" t="s">
        <v>13</v>
      </c>
      <c r="E118" s="643" t="s">
        <v>14</v>
      </c>
      <c r="F118" s="643" t="s">
        <v>15</v>
      </c>
      <c r="G118" s="643" t="s">
        <v>140</v>
      </c>
      <c r="H118" s="643" t="s">
        <v>141</v>
      </c>
      <c r="I118" s="657" t="s">
        <v>142</v>
      </c>
      <c r="J118" s="1801"/>
      <c r="K118" s="8"/>
      <c r="L118" s="7"/>
      <c r="M118" s="7"/>
      <c r="N118" s="7"/>
      <c r="O118" s="7"/>
      <c r="P118" s="7"/>
      <c r="Q118" s="7"/>
      <c r="BR118" s="3"/>
      <c r="BS118" s="3"/>
      <c r="BT118" s="3"/>
      <c r="CG118" s="13"/>
      <c r="CH118" s="13"/>
      <c r="CI118" s="13"/>
      <c r="CJ118" s="13"/>
      <c r="CK118" s="13"/>
      <c r="CL118" s="13"/>
      <c r="CM118" s="13"/>
    </row>
    <row r="119" spans="1:91" ht="26.25" customHeight="1" x14ac:dyDescent="0.2">
      <c r="A119" s="1819" t="s">
        <v>143</v>
      </c>
      <c r="B119" s="658" t="s">
        <v>144</v>
      </c>
      <c r="C119" s="659">
        <f>SUM(D119:I119)</f>
        <v>0</v>
      </c>
      <c r="D119" s="626"/>
      <c r="E119" s="629"/>
      <c r="F119" s="629"/>
      <c r="G119" s="629"/>
      <c r="H119" s="629"/>
      <c r="I119" s="411"/>
      <c r="J119" s="632"/>
      <c r="K119" s="71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12"/>
      <c r="X119" s="12"/>
      <c r="Y119" s="12"/>
      <c r="BR119" s="3"/>
      <c r="BS119" s="3"/>
      <c r="BT119" s="3"/>
      <c r="CG119" s="13"/>
      <c r="CH119" s="13">
        <v>0</v>
      </c>
      <c r="CI119" s="13">
        <v>0</v>
      </c>
      <c r="CJ119" s="13"/>
      <c r="CK119" s="13"/>
      <c r="CL119" s="13"/>
      <c r="CM119" s="13"/>
    </row>
    <row r="120" spans="1:91" ht="18" customHeight="1" x14ac:dyDescent="0.2">
      <c r="A120" s="1820"/>
      <c r="B120" s="264" t="s">
        <v>145</v>
      </c>
      <c r="C120" s="265">
        <f>SUM(D120:I120)</f>
        <v>1</v>
      </c>
      <c r="D120" s="50"/>
      <c r="E120" s="266">
        <v>1</v>
      </c>
      <c r="F120" s="266"/>
      <c r="G120" s="266"/>
      <c r="H120" s="266"/>
      <c r="I120" s="267"/>
      <c r="J120" s="79">
        <v>1</v>
      </c>
      <c r="K120" s="71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12"/>
      <c r="X120" s="12"/>
      <c r="Y120" s="12"/>
      <c r="BR120" s="3"/>
      <c r="BS120" s="3"/>
      <c r="BT120" s="3"/>
      <c r="CG120" s="13"/>
      <c r="CH120" s="13">
        <v>0</v>
      </c>
      <c r="CI120" s="13">
        <v>0</v>
      </c>
      <c r="CJ120" s="13"/>
      <c r="CK120" s="13"/>
      <c r="CL120" s="13"/>
      <c r="CM120" s="13"/>
    </row>
    <row r="121" spans="1:91" ht="32.1" customHeight="1" x14ac:dyDescent="0.2">
      <c r="A121" s="82" t="s">
        <v>146</v>
      </c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"/>
      <c r="P121" s="8"/>
      <c r="Q121" s="85"/>
      <c r="R121" s="85"/>
      <c r="S121" s="85"/>
      <c r="T121" s="85"/>
      <c r="U121" s="85"/>
      <c r="V121" s="85"/>
      <c r="W121" s="85"/>
      <c r="X121" s="12"/>
      <c r="Y121" s="12"/>
      <c r="Z121" s="12"/>
      <c r="AA121" s="12"/>
      <c r="AB121" s="12"/>
      <c r="AC121" s="12"/>
      <c r="AD121" s="12"/>
      <c r="AE121" s="12"/>
      <c r="BX121" s="2"/>
      <c r="BY121" s="2"/>
      <c r="BZ121" s="2"/>
      <c r="CG121" s="13"/>
      <c r="CH121" s="13"/>
      <c r="CI121" s="13"/>
      <c r="CJ121" s="13"/>
      <c r="CK121" s="13"/>
      <c r="CL121" s="13"/>
      <c r="CM121" s="13"/>
    </row>
    <row r="122" spans="1:91" ht="16.350000000000001" customHeight="1" x14ac:dyDescent="0.2">
      <c r="A122" s="1819" t="s">
        <v>147</v>
      </c>
      <c r="B122" s="1819" t="s">
        <v>148</v>
      </c>
      <c r="C122" s="8"/>
      <c r="D122" s="26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CG122" s="13"/>
      <c r="CH122" s="13"/>
      <c r="CI122" s="13"/>
      <c r="CJ122" s="13"/>
      <c r="CK122" s="13"/>
      <c r="CL122" s="13"/>
      <c r="CM122" s="13"/>
    </row>
    <row r="123" spans="1:91" ht="16.350000000000001" customHeight="1" x14ac:dyDescent="0.2">
      <c r="A123" s="1820"/>
      <c r="B123" s="1820"/>
      <c r="C123" s="8"/>
      <c r="D123" s="26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CG123" s="13"/>
      <c r="CH123" s="13"/>
      <c r="CI123" s="13"/>
      <c r="CJ123" s="13"/>
      <c r="CK123" s="13"/>
      <c r="CL123" s="13"/>
      <c r="CM123" s="13"/>
    </row>
    <row r="124" spans="1:91" ht="16.350000000000001" customHeight="1" x14ac:dyDescent="0.2">
      <c r="A124" s="660" t="s">
        <v>149</v>
      </c>
      <c r="B124" s="628">
        <v>1</v>
      </c>
      <c r="C124" s="136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CG124" s="13"/>
      <c r="CH124" s="13"/>
      <c r="CI124" s="13"/>
      <c r="CJ124" s="13"/>
      <c r="CK124" s="13"/>
      <c r="CL124" s="13"/>
      <c r="CM124" s="13"/>
    </row>
    <row r="125" spans="1:91" ht="16.350000000000001" customHeight="1" x14ac:dyDescent="0.2">
      <c r="A125" s="270" t="s">
        <v>150</v>
      </c>
      <c r="B125" s="70"/>
      <c r="C125" s="136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CG125" s="13"/>
      <c r="CH125" s="13"/>
      <c r="CI125" s="13"/>
      <c r="CJ125" s="13"/>
      <c r="CK125" s="13"/>
      <c r="CL125" s="13"/>
      <c r="CM125" s="13"/>
    </row>
    <row r="126" spans="1:91" ht="16.350000000000001" customHeight="1" x14ac:dyDescent="0.2">
      <c r="A126" s="270" t="s">
        <v>151</v>
      </c>
      <c r="B126" s="70">
        <v>16</v>
      </c>
      <c r="C126" s="136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CG126" s="13"/>
      <c r="CH126" s="13"/>
      <c r="CI126" s="13"/>
      <c r="CJ126" s="13"/>
      <c r="CK126" s="13"/>
      <c r="CL126" s="13"/>
      <c r="CM126" s="13"/>
    </row>
    <row r="127" spans="1:91" ht="16.350000000000001" customHeight="1" x14ac:dyDescent="0.2">
      <c r="A127" s="270" t="s">
        <v>152</v>
      </c>
      <c r="B127" s="70"/>
      <c r="C127" s="136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CG127" s="13"/>
      <c r="CH127" s="13"/>
      <c r="CI127" s="13"/>
      <c r="CJ127" s="13"/>
      <c r="CK127" s="13"/>
      <c r="CL127" s="13"/>
      <c r="CM127" s="13"/>
    </row>
    <row r="128" spans="1:91" ht="16.350000000000001" customHeight="1" x14ac:dyDescent="0.2">
      <c r="A128" s="270" t="s">
        <v>153</v>
      </c>
      <c r="B128" s="70"/>
      <c r="C128" s="136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CG128" s="13"/>
      <c r="CH128" s="13"/>
      <c r="CI128" s="13"/>
      <c r="CJ128" s="13"/>
      <c r="CK128" s="13"/>
      <c r="CL128" s="13"/>
      <c r="CM128" s="13"/>
    </row>
    <row r="129" spans="1:91" ht="16.350000000000001" customHeight="1" x14ac:dyDescent="0.2">
      <c r="A129" s="271" t="s">
        <v>154</v>
      </c>
      <c r="B129" s="36">
        <v>8</v>
      </c>
      <c r="C129" s="136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CG129" s="13"/>
      <c r="CH129" s="13"/>
      <c r="CI129" s="13"/>
      <c r="CJ129" s="13"/>
      <c r="CK129" s="13"/>
      <c r="CL129" s="13"/>
      <c r="CM129" s="13"/>
    </row>
    <row r="130" spans="1:91" ht="16.350000000000001" customHeight="1" x14ac:dyDescent="0.2">
      <c r="A130" s="271" t="s">
        <v>155</v>
      </c>
      <c r="B130" s="36">
        <v>19</v>
      </c>
      <c r="C130" s="136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CG130" s="13"/>
      <c r="CH130" s="13"/>
      <c r="CI130" s="13"/>
      <c r="CJ130" s="13"/>
      <c r="CK130" s="13"/>
      <c r="CL130" s="13"/>
      <c r="CM130" s="13"/>
    </row>
    <row r="131" spans="1:91" ht="16.350000000000001" customHeight="1" x14ac:dyDescent="0.2">
      <c r="A131" s="271" t="s">
        <v>156</v>
      </c>
      <c r="B131" s="70">
        <v>1</v>
      </c>
      <c r="C131" s="136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CG131" s="13"/>
      <c r="CH131" s="13"/>
      <c r="CI131" s="13"/>
      <c r="CJ131" s="13"/>
      <c r="CK131" s="13"/>
      <c r="CL131" s="13"/>
      <c r="CM131" s="13"/>
    </row>
    <row r="132" spans="1:91" ht="16.350000000000001" customHeight="1" x14ac:dyDescent="0.2">
      <c r="A132" s="271" t="s">
        <v>157</v>
      </c>
      <c r="B132" s="36"/>
      <c r="C132" s="136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CG132" s="13"/>
      <c r="CH132" s="13"/>
      <c r="CI132" s="13"/>
      <c r="CJ132" s="13"/>
      <c r="CK132" s="13"/>
      <c r="CL132" s="13"/>
      <c r="CM132" s="13"/>
    </row>
    <row r="133" spans="1:91" ht="16.350000000000001" customHeight="1" x14ac:dyDescent="0.2">
      <c r="A133" s="272" t="s">
        <v>158</v>
      </c>
      <c r="B133" s="273">
        <v>10</v>
      </c>
      <c r="C133" s="136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CG133" s="13"/>
      <c r="CH133" s="13"/>
      <c r="CI133" s="13"/>
      <c r="CJ133" s="13"/>
      <c r="CK133" s="13"/>
      <c r="CL133" s="13"/>
      <c r="CM133" s="13"/>
    </row>
    <row r="134" spans="1:91" ht="16.350000000000001" customHeight="1" x14ac:dyDescent="0.2">
      <c r="A134" s="274" t="s">
        <v>159</v>
      </c>
      <c r="B134" s="273">
        <v>315</v>
      </c>
      <c r="C134" s="136"/>
      <c r="D134" s="8"/>
      <c r="E134" s="8"/>
      <c r="F134" s="8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"/>
      <c r="CG134" s="13"/>
      <c r="CH134" s="13"/>
      <c r="CI134" s="13"/>
      <c r="CJ134" s="13"/>
      <c r="CK134" s="13"/>
      <c r="CL134" s="13"/>
      <c r="CM134" s="13"/>
    </row>
    <row r="135" spans="1:91" ht="16.350000000000001" customHeight="1" x14ac:dyDescent="0.2">
      <c r="A135" s="274" t="s">
        <v>160</v>
      </c>
      <c r="B135" s="273">
        <v>21</v>
      </c>
      <c r="C135" s="136"/>
      <c r="D135" s="8"/>
      <c r="E135" s="8"/>
      <c r="F135" s="8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"/>
      <c r="CG135" s="13"/>
      <c r="CH135" s="13"/>
      <c r="CI135" s="13"/>
      <c r="CJ135" s="13"/>
      <c r="CK135" s="13"/>
      <c r="CL135" s="13"/>
      <c r="CM135" s="13"/>
    </row>
    <row r="136" spans="1:91" ht="16.350000000000001" customHeight="1" x14ac:dyDescent="0.2">
      <c r="A136" s="579" t="s">
        <v>54</v>
      </c>
      <c r="B136" s="577">
        <f>SUM(B124:B135)</f>
        <v>391</v>
      </c>
      <c r="C136" s="8"/>
      <c r="D136" s="8"/>
      <c r="E136" s="8"/>
      <c r="F136" s="8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"/>
      <c r="CG136" s="13"/>
      <c r="CH136" s="13"/>
      <c r="CI136" s="13"/>
      <c r="CJ136" s="13"/>
      <c r="CK136" s="13"/>
      <c r="CL136" s="13"/>
      <c r="CM136" s="13"/>
    </row>
    <row r="137" spans="1:91" ht="32.1" customHeight="1" x14ac:dyDescent="0.2">
      <c r="A137" s="81" t="s">
        <v>161</v>
      </c>
      <c r="B137" s="1"/>
      <c r="C137" s="1"/>
      <c r="D137" s="8"/>
      <c r="E137" s="276"/>
      <c r="F137" s="8"/>
      <c r="G137" s="277"/>
      <c r="H137" s="85"/>
      <c r="I137" s="85"/>
      <c r="J137" s="85"/>
      <c r="K137" s="85"/>
      <c r="L137" s="85"/>
      <c r="M137" s="278"/>
      <c r="N137" s="278"/>
      <c r="O137" s="278"/>
      <c r="P137" s="85"/>
      <c r="Q137" s="85"/>
      <c r="R137" s="85"/>
      <c r="S137" s="85"/>
      <c r="T137" s="85"/>
      <c r="U137" s="85"/>
      <c r="V137" s="85"/>
      <c r="W137" s="8"/>
      <c r="BX137" s="2"/>
      <c r="BY137" s="2"/>
      <c r="BZ137" s="2"/>
      <c r="CG137" s="13"/>
      <c r="CH137" s="13"/>
      <c r="CI137" s="13"/>
      <c r="CJ137" s="13"/>
      <c r="CK137" s="13"/>
      <c r="CL137" s="13"/>
      <c r="CM137" s="13"/>
    </row>
    <row r="138" spans="1:91" ht="25.35" customHeight="1" x14ac:dyDescent="0.2">
      <c r="A138" s="1808" t="s">
        <v>162</v>
      </c>
      <c r="B138" s="1869"/>
      <c r="C138" s="1869"/>
      <c r="D138" s="1809"/>
      <c r="E138" s="575" t="s">
        <v>163</v>
      </c>
      <c r="F138" s="575" t="s">
        <v>164</v>
      </c>
      <c r="G138" s="279"/>
      <c r="H138" s="280"/>
      <c r="I138" s="280"/>
      <c r="J138" s="280"/>
      <c r="K138" s="280"/>
      <c r="L138" s="85"/>
      <c r="M138" s="85"/>
      <c r="N138" s="85"/>
      <c r="O138" s="85"/>
      <c r="P138" s="85"/>
      <c r="Q138" s="85"/>
      <c r="R138" s="85"/>
      <c r="S138" s="85"/>
      <c r="T138" s="101"/>
      <c r="U138" s="101"/>
      <c r="V138" s="101"/>
      <c r="W138" s="7"/>
      <c r="CG138" s="13"/>
      <c r="CH138" s="13"/>
      <c r="CI138" s="13"/>
      <c r="CJ138" s="13"/>
      <c r="CK138" s="13"/>
      <c r="CL138" s="13"/>
      <c r="CM138" s="13"/>
    </row>
    <row r="139" spans="1:91" ht="16.350000000000001" customHeight="1" x14ac:dyDescent="0.2">
      <c r="A139" s="575" t="s">
        <v>165</v>
      </c>
      <c r="B139" s="1872" t="s">
        <v>166</v>
      </c>
      <c r="C139" s="1873"/>
      <c r="D139" s="1874"/>
      <c r="E139" s="580"/>
      <c r="F139" s="580"/>
      <c r="G139" s="487" t="str">
        <f>CA139</f>
        <v/>
      </c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85"/>
      <c r="T139" s="101"/>
      <c r="U139" s="101"/>
      <c r="V139" s="101"/>
      <c r="W139" s="7"/>
      <c r="CA139" s="488" t="str">
        <f>IF(E139&lt;F139,"* El número de llamadas válidas NO DEBE ser mayor al total de llamadas.","")</f>
        <v/>
      </c>
      <c r="CG139" s="489">
        <f>IF(E139&lt;F139,1,0)</f>
        <v>0</v>
      </c>
      <c r="CH139" s="13"/>
      <c r="CI139" s="13"/>
      <c r="CJ139" s="13"/>
      <c r="CK139" s="13"/>
      <c r="CL139" s="13"/>
      <c r="CM139" s="13"/>
    </row>
    <row r="140" spans="1:91" ht="32.1" customHeight="1" x14ac:dyDescent="0.2">
      <c r="A140" s="82" t="s">
        <v>167</v>
      </c>
      <c r="B140" s="82"/>
      <c r="C140" s="82"/>
      <c r="D140" s="82"/>
      <c r="E140" s="82"/>
      <c r="F140" s="82"/>
      <c r="G140" s="57"/>
      <c r="H140" s="57"/>
      <c r="I140" s="57"/>
      <c r="J140" s="57"/>
      <c r="K140" s="57"/>
      <c r="L140" s="282"/>
      <c r="M140" s="85"/>
      <c r="N140" s="85"/>
      <c r="O140" s="85"/>
      <c r="P140" s="85"/>
      <c r="Q140" s="85"/>
      <c r="R140" s="12"/>
      <c r="S140" s="12"/>
      <c r="T140" s="12"/>
      <c r="U140" s="12"/>
      <c r="V140" s="12"/>
      <c r="BX140" s="2"/>
      <c r="BY140" s="2"/>
      <c r="BZ140" s="2"/>
      <c r="CG140" s="13"/>
      <c r="CH140" s="13"/>
      <c r="CI140" s="13"/>
      <c r="CJ140" s="13"/>
      <c r="CK140" s="13"/>
      <c r="CL140" s="13"/>
      <c r="CM140" s="13"/>
    </row>
    <row r="141" spans="1:91" ht="27" customHeight="1" x14ac:dyDescent="0.2">
      <c r="A141" s="1822" t="s">
        <v>162</v>
      </c>
      <c r="B141" s="1823"/>
      <c r="C141" s="1793"/>
      <c r="D141" s="1828" t="s">
        <v>168</v>
      </c>
      <c r="E141" s="1829"/>
      <c r="F141" s="1816"/>
      <c r="G141" s="1819" t="s">
        <v>7</v>
      </c>
      <c r="H141" s="1869" t="s">
        <v>169</v>
      </c>
      <c r="I141" s="1869"/>
      <c r="J141" s="1809"/>
      <c r="K141" s="1808" t="s">
        <v>170</v>
      </c>
      <c r="L141" s="1869"/>
      <c r="M141" s="1809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CG141" s="13"/>
      <c r="CH141" s="13"/>
      <c r="CI141" s="13"/>
      <c r="CJ141" s="13"/>
      <c r="CK141" s="13"/>
      <c r="CL141" s="13"/>
      <c r="CM141" s="13"/>
    </row>
    <row r="142" spans="1:91" ht="27" customHeight="1" x14ac:dyDescent="0.2">
      <c r="A142" s="1824"/>
      <c r="B142" s="1825"/>
      <c r="C142" s="1795"/>
      <c r="D142" s="550" t="s">
        <v>54</v>
      </c>
      <c r="E142" s="562" t="s">
        <v>171</v>
      </c>
      <c r="F142" s="553" t="s">
        <v>172</v>
      </c>
      <c r="G142" s="1820"/>
      <c r="H142" s="562" t="s">
        <v>173</v>
      </c>
      <c r="I142" s="569" t="s">
        <v>174</v>
      </c>
      <c r="J142" s="553" t="s">
        <v>175</v>
      </c>
      <c r="K142" s="562" t="s">
        <v>173</v>
      </c>
      <c r="L142" s="569" t="s">
        <v>174</v>
      </c>
      <c r="M142" s="553" t="s">
        <v>175</v>
      </c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CG142" s="13"/>
      <c r="CH142" s="13"/>
      <c r="CI142" s="13"/>
      <c r="CJ142" s="13"/>
      <c r="CK142" s="13"/>
      <c r="CL142" s="13"/>
      <c r="CM142" s="13"/>
    </row>
    <row r="143" spans="1:91" ht="16.350000000000001" customHeight="1" x14ac:dyDescent="0.2">
      <c r="A143" s="1819" t="s">
        <v>176</v>
      </c>
      <c r="B143" s="2059" t="s">
        <v>177</v>
      </c>
      <c r="C143" s="2060"/>
      <c r="D143" s="659">
        <f>SUM(E143+F143)</f>
        <v>0</v>
      </c>
      <c r="E143" s="626"/>
      <c r="F143" s="632"/>
      <c r="G143" s="628"/>
      <c r="H143" s="626"/>
      <c r="I143" s="661"/>
      <c r="J143" s="632"/>
      <c r="K143" s="626"/>
      <c r="L143" s="661"/>
      <c r="M143" s="632"/>
      <c r="N143" s="71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12"/>
      <c r="AA143" s="12"/>
      <c r="CG143" s="13"/>
      <c r="CH143" s="13"/>
      <c r="CI143" s="13">
        <v>0</v>
      </c>
      <c r="CJ143" s="13"/>
      <c r="CK143" s="13"/>
      <c r="CL143" s="13"/>
      <c r="CM143" s="13"/>
    </row>
    <row r="144" spans="1:91" ht="16.350000000000001" customHeight="1" x14ac:dyDescent="0.2">
      <c r="A144" s="1820"/>
      <c r="B144" s="285" t="s">
        <v>178</v>
      </c>
      <c r="C144" s="286"/>
      <c r="D144" s="287">
        <f>SUM(E144+F144)</f>
        <v>0</v>
      </c>
      <c r="E144" s="288"/>
      <c r="F144" s="289"/>
      <c r="G144" s="290"/>
      <c r="H144" s="288"/>
      <c r="I144" s="291"/>
      <c r="J144" s="289"/>
      <c r="K144" s="288"/>
      <c r="L144" s="291"/>
      <c r="M144" s="289"/>
      <c r="N144" s="71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12"/>
      <c r="AA144" s="12"/>
      <c r="CG144" s="13"/>
      <c r="CH144" s="13"/>
      <c r="CI144" s="13">
        <v>0</v>
      </c>
      <c r="CJ144" s="13"/>
      <c r="CK144" s="13"/>
      <c r="CL144" s="13"/>
      <c r="CM144" s="13"/>
    </row>
    <row r="145" spans="1:104" ht="32.1" customHeight="1" x14ac:dyDescent="0.2">
      <c r="A145" s="81" t="s">
        <v>179</v>
      </c>
      <c r="B145" s="8"/>
      <c r="C145" s="292"/>
      <c r="D145" s="292"/>
      <c r="E145" s="293"/>
      <c r="F145" s="8"/>
      <c r="G145" s="8"/>
      <c r="H145" s="8"/>
      <c r="I145" s="8"/>
      <c r="J145" s="8"/>
      <c r="K145" s="8"/>
      <c r="L145" s="8"/>
      <c r="M145" s="8"/>
      <c r="N145" s="85"/>
      <c r="O145" s="85"/>
      <c r="P145" s="85"/>
      <c r="Q145" s="85"/>
      <c r="R145" s="85"/>
      <c r="S145" s="85"/>
      <c r="T145" s="85"/>
      <c r="U145" s="85"/>
      <c r="V145" s="85"/>
      <c r="W145" s="12"/>
      <c r="X145" s="12"/>
      <c r="Y145" s="12"/>
      <c r="Z145" s="12"/>
      <c r="AA145" s="12"/>
      <c r="BX145" s="2"/>
      <c r="BY145" s="2"/>
      <c r="BZ145" s="2"/>
      <c r="CG145" s="13"/>
      <c r="CH145" s="13"/>
      <c r="CI145" s="13"/>
      <c r="CJ145" s="13"/>
      <c r="CK145" s="13"/>
      <c r="CL145" s="13"/>
      <c r="CM145" s="13"/>
    </row>
    <row r="146" spans="1:104" ht="58.35" customHeight="1" x14ac:dyDescent="0.2">
      <c r="A146" s="1828" t="s">
        <v>180</v>
      </c>
      <c r="B146" s="1816"/>
      <c r="C146" s="575" t="s">
        <v>5</v>
      </c>
      <c r="D146" s="575" t="s">
        <v>181</v>
      </c>
      <c r="E146" s="576" t="s">
        <v>182</v>
      </c>
      <c r="F146" s="556" t="s">
        <v>68</v>
      </c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101"/>
      <c r="T146" s="101"/>
      <c r="U146" s="101"/>
      <c r="V146" s="101"/>
      <c r="W146" s="12"/>
      <c r="X146" s="12"/>
      <c r="Y146" s="12"/>
      <c r="Z146" s="12"/>
      <c r="AA146" s="12"/>
      <c r="CG146" s="13"/>
      <c r="CH146" s="13"/>
      <c r="CI146" s="13"/>
      <c r="CJ146" s="13"/>
      <c r="CK146" s="13"/>
      <c r="CL146" s="13"/>
      <c r="CM146" s="13"/>
    </row>
    <row r="147" spans="1:104" ht="16.350000000000001" customHeight="1" x14ac:dyDescent="0.2">
      <c r="A147" s="1819" t="s">
        <v>183</v>
      </c>
      <c r="B147" s="62" t="s">
        <v>184</v>
      </c>
      <c r="C147" s="142"/>
      <c r="D147" s="294"/>
      <c r="E147" s="662"/>
      <c r="F147" s="663"/>
      <c r="G147" s="71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101"/>
      <c r="T147" s="101"/>
      <c r="U147" s="101"/>
      <c r="V147" s="101"/>
      <c r="W147" s="12"/>
      <c r="X147" s="12"/>
      <c r="CG147" s="13">
        <v>0</v>
      </c>
      <c r="CH147" s="13"/>
      <c r="CI147" s="13"/>
      <c r="CJ147" s="13"/>
      <c r="CK147" s="13"/>
      <c r="CL147" s="13"/>
      <c r="CM147" s="13"/>
    </row>
    <row r="148" spans="1:104" ht="16.350000000000001" customHeight="1" x14ac:dyDescent="0.2">
      <c r="A148" s="1820"/>
      <c r="B148" s="93" t="s">
        <v>185</v>
      </c>
      <c r="C148" s="52"/>
      <c r="D148" s="50"/>
      <c r="E148" s="297"/>
      <c r="F148" s="298"/>
      <c r="G148" s="71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101"/>
      <c r="T148" s="101"/>
      <c r="U148" s="101"/>
      <c r="V148" s="101"/>
      <c r="W148" s="12"/>
      <c r="X148" s="12"/>
      <c r="CG148" s="13">
        <v>0</v>
      </c>
      <c r="CH148" s="13"/>
      <c r="CI148" s="13"/>
      <c r="CJ148" s="13"/>
      <c r="CK148" s="13"/>
      <c r="CL148" s="13"/>
      <c r="CM148" s="13"/>
    </row>
    <row r="149" spans="1:104" ht="16.350000000000001" customHeight="1" x14ac:dyDescent="0.2">
      <c r="A149" s="557" t="s">
        <v>186</v>
      </c>
      <c r="B149" s="72" t="s">
        <v>184</v>
      </c>
      <c r="C149" s="580"/>
      <c r="D149" s="581"/>
      <c r="E149" s="301"/>
      <c r="F149" s="302"/>
      <c r="G149" s="71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101"/>
      <c r="T149" s="101"/>
      <c r="U149" s="101"/>
      <c r="V149" s="101"/>
      <c r="W149" s="12"/>
      <c r="X149" s="12"/>
      <c r="CG149" s="13">
        <v>0</v>
      </c>
      <c r="CH149" s="13"/>
      <c r="CI149" s="13"/>
      <c r="CJ149" s="13"/>
      <c r="CK149" s="13"/>
      <c r="CL149" s="13"/>
      <c r="CM149" s="13"/>
    </row>
    <row r="150" spans="1:104" ht="16.350000000000001" customHeight="1" x14ac:dyDescent="0.2">
      <c r="A150" s="1819" t="s">
        <v>187</v>
      </c>
      <c r="B150" s="62" t="s">
        <v>188</v>
      </c>
      <c r="C150" s="142"/>
      <c r="D150" s="303"/>
      <c r="E150" s="304"/>
      <c r="F150" s="305"/>
      <c r="G150" s="71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101"/>
      <c r="T150" s="101"/>
      <c r="U150" s="101"/>
      <c r="V150" s="101"/>
      <c r="W150" s="12"/>
      <c r="X150" s="12"/>
      <c r="CG150" s="13">
        <v>0</v>
      </c>
      <c r="CH150" s="13"/>
      <c r="CI150" s="13"/>
      <c r="CJ150" s="13"/>
      <c r="CK150" s="13"/>
      <c r="CL150" s="13"/>
      <c r="CM150" s="13"/>
    </row>
    <row r="151" spans="1:104" ht="16.350000000000001" customHeight="1" x14ac:dyDescent="0.2">
      <c r="A151" s="1845"/>
      <c r="B151" s="30" t="s">
        <v>189</v>
      </c>
      <c r="C151" s="36"/>
      <c r="D151" s="34"/>
      <c r="E151" s="306"/>
      <c r="F151" s="74"/>
      <c r="G151" s="71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101"/>
      <c r="T151" s="101"/>
      <c r="U151" s="101"/>
      <c r="V151" s="101"/>
      <c r="W151" s="12"/>
      <c r="X151" s="12"/>
      <c r="CG151" s="13">
        <v>0</v>
      </c>
      <c r="CH151" s="13"/>
      <c r="CI151" s="13"/>
      <c r="CJ151" s="13"/>
      <c r="CK151" s="13"/>
      <c r="CL151" s="13"/>
      <c r="CM151" s="13"/>
    </row>
    <row r="152" spans="1:104" ht="16.350000000000001" customHeight="1" x14ac:dyDescent="0.2">
      <c r="A152" s="1820"/>
      <c r="B152" s="93" t="s">
        <v>190</v>
      </c>
      <c r="C152" s="52"/>
      <c r="D152" s="50"/>
      <c r="E152" s="307"/>
      <c r="F152" s="79"/>
      <c r="G152" s="71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101"/>
      <c r="T152" s="101"/>
      <c r="U152" s="101"/>
      <c r="V152" s="101"/>
      <c r="W152" s="12"/>
      <c r="X152" s="12"/>
      <c r="CG152" s="13">
        <v>0</v>
      </c>
      <c r="CH152" s="13"/>
      <c r="CI152" s="13"/>
      <c r="CJ152" s="13"/>
      <c r="CK152" s="13"/>
      <c r="CL152" s="13"/>
      <c r="CM152" s="13"/>
    </row>
    <row r="153" spans="1:104" s="82" customFormat="1" ht="32.1" customHeight="1" x14ac:dyDescent="0.2">
      <c r="A153" s="308" t="s">
        <v>191</v>
      </c>
      <c r="CA153" s="309"/>
      <c r="CB153" s="309"/>
      <c r="CC153" s="309"/>
      <c r="CD153" s="309"/>
      <c r="CE153" s="309"/>
      <c r="CF153" s="309"/>
      <c r="CG153" s="310"/>
      <c r="CH153" s="310"/>
      <c r="CI153" s="310"/>
      <c r="CJ153" s="310"/>
      <c r="CK153" s="310"/>
      <c r="CL153" s="310"/>
      <c r="CM153" s="310"/>
      <c r="CN153" s="309"/>
      <c r="CO153" s="309"/>
      <c r="CP153" s="309"/>
      <c r="CQ153" s="309"/>
      <c r="CR153" s="309"/>
      <c r="CS153" s="309"/>
      <c r="CT153" s="309"/>
      <c r="CU153" s="309"/>
      <c r="CV153" s="309"/>
      <c r="CW153" s="309"/>
      <c r="CX153" s="309"/>
      <c r="CY153" s="309"/>
      <c r="CZ153" s="309"/>
    </row>
    <row r="154" spans="1:104" s="82" customFormat="1" ht="16.350000000000001" customHeight="1" x14ac:dyDescent="0.2">
      <c r="A154" s="1822" t="s">
        <v>162</v>
      </c>
      <c r="B154" s="1823"/>
      <c r="C154" s="1793"/>
      <c r="D154" s="1828" t="s">
        <v>192</v>
      </c>
      <c r="E154" s="1829"/>
      <c r="F154" s="1859"/>
      <c r="G154" s="1860" t="s">
        <v>181</v>
      </c>
      <c r="H154" s="1864" t="s">
        <v>193</v>
      </c>
      <c r="I154" s="1798" t="s">
        <v>68</v>
      </c>
      <c r="BX154" s="311"/>
      <c r="BY154" s="311"/>
      <c r="BZ154" s="311"/>
      <c r="CA154" s="309"/>
      <c r="CB154" s="309"/>
      <c r="CC154" s="309"/>
      <c r="CD154" s="309"/>
      <c r="CE154" s="309"/>
      <c r="CF154" s="309"/>
      <c r="CG154" s="310"/>
      <c r="CH154" s="310"/>
      <c r="CI154" s="310"/>
      <c r="CJ154" s="310"/>
      <c r="CK154" s="310"/>
      <c r="CL154" s="310"/>
      <c r="CM154" s="310"/>
      <c r="CN154" s="309"/>
      <c r="CO154" s="309"/>
      <c r="CP154" s="309"/>
      <c r="CQ154" s="309"/>
      <c r="CR154" s="309"/>
      <c r="CS154" s="309"/>
      <c r="CT154" s="309"/>
      <c r="CU154" s="309"/>
      <c r="CV154" s="309"/>
      <c r="CW154" s="309"/>
      <c r="CX154" s="309"/>
      <c r="CY154" s="309"/>
      <c r="CZ154" s="309"/>
    </row>
    <row r="155" spans="1:104" s="82" customFormat="1" ht="16.350000000000001" customHeight="1" x14ac:dyDescent="0.2">
      <c r="A155" s="1824"/>
      <c r="B155" s="1825"/>
      <c r="C155" s="1795"/>
      <c r="D155" s="550" t="s">
        <v>194</v>
      </c>
      <c r="E155" s="576" t="s">
        <v>183</v>
      </c>
      <c r="F155" s="573" t="s">
        <v>187</v>
      </c>
      <c r="G155" s="1861"/>
      <c r="H155" s="1865"/>
      <c r="I155" s="1801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BX155" s="311"/>
      <c r="BY155" s="311"/>
      <c r="BZ155" s="311"/>
      <c r="CA155" s="309"/>
      <c r="CB155" s="309"/>
      <c r="CC155" s="309"/>
      <c r="CD155" s="309"/>
      <c r="CE155" s="309"/>
      <c r="CF155" s="309"/>
      <c r="CG155" s="310"/>
      <c r="CH155" s="310"/>
      <c r="CI155" s="310"/>
      <c r="CJ155" s="310"/>
      <c r="CK155" s="310"/>
      <c r="CL155" s="310"/>
      <c r="CM155" s="310"/>
      <c r="CN155" s="309"/>
      <c r="CO155" s="309"/>
      <c r="CP155" s="309"/>
      <c r="CQ155" s="309"/>
      <c r="CR155" s="309"/>
      <c r="CS155" s="309"/>
      <c r="CT155" s="309"/>
      <c r="CU155" s="309"/>
      <c r="CV155" s="309"/>
      <c r="CW155" s="309"/>
      <c r="CX155" s="309"/>
      <c r="CY155" s="309"/>
      <c r="CZ155" s="309"/>
    </row>
    <row r="156" spans="1:104" ht="16.350000000000001" customHeight="1" x14ac:dyDescent="0.2">
      <c r="A156" s="2058" t="s">
        <v>195</v>
      </c>
      <c r="B156" s="2056" t="s">
        <v>190</v>
      </c>
      <c r="C156" s="2057"/>
      <c r="D156" s="659">
        <f t="shared" ref="D156:D161" si="16">SUM(E156:F156)</f>
        <v>0</v>
      </c>
      <c r="E156" s="626"/>
      <c r="F156" s="411"/>
      <c r="G156" s="661"/>
      <c r="H156" s="629"/>
      <c r="I156" s="632"/>
      <c r="J156" s="71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12"/>
      <c r="W156" s="12"/>
      <c r="X156" s="12"/>
      <c r="Y156" s="12"/>
      <c r="Z156" s="12"/>
      <c r="AA156" s="12"/>
      <c r="CG156" s="13">
        <v>0</v>
      </c>
      <c r="CH156" s="13"/>
      <c r="CI156" s="13"/>
      <c r="CJ156" s="13"/>
      <c r="CK156" s="13"/>
      <c r="CL156" s="13"/>
      <c r="CM156" s="13"/>
    </row>
    <row r="157" spans="1:104" ht="16.350000000000001" customHeight="1" x14ac:dyDescent="0.2">
      <c r="A157" s="1867"/>
      <c r="B157" s="1848" t="s">
        <v>188</v>
      </c>
      <c r="C157" s="1849"/>
      <c r="D157" s="313">
        <f t="shared" si="16"/>
        <v>179</v>
      </c>
      <c r="E157" s="34">
        <v>179</v>
      </c>
      <c r="F157" s="314"/>
      <c r="G157" s="306">
        <v>179</v>
      </c>
      <c r="H157" s="37"/>
      <c r="I157" s="74"/>
      <c r="J157" s="71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12"/>
      <c r="W157" s="12"/>
      <c r="X157" s="12"/>
      <c r="Y157" s="12"/>
      <c r="Z157" s="12"/>
      <c r="AA157" s="12"/>
      <c r="CG157" s="13">
        <v>0</v>
      </c>
      <c r="CH157" s="13"/>
      <c r="CI157" s="13"/>
      <c r="CJ157" s="13"/>
      <c r="CK157" s="13"/>
      <c r="CL157" s="13"/>
      <c r="CM157" s="13"/>
    </row>
    <row r="158" spans="1:104" ht="16.350000000000001" customHeight="1" x14ac:dyDescent="0.2">
      <c r="A158" s="1868"/>
      <c r="B158" s="1850" t="s">
        <v>189</v>
      </c>
      <c r="C158" s="1851"/>
      <c r="D158" s="265">
        <f t="shared" si="16"/>
        <v>0</v>
      </c>
      <c r="E158" s="50"/>
      <c r="F158" s="267"/>
      <c r="G158" s="307"/>
      <c r="H158" s="266"/>
      <c r="I158" s="79"/>
      <c r="J158" s="71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12"/>
      <c r="W158" s="12"/>
      <c r="X158" s="12"/>
      <c r="Y158" s="12"/>
      <c r="Z158" s="12"/>
      <c r="AA158" s="12"/>
      <c r="CG158" s="13">
        <v>0</v>
      </c>
      <c r="CH158" s="13"/>
      <c r="CI158" s="13"/>
      <c r="CJ158" s="13"/>
      <c r="CK158" s="13"/>
      <c r="CL158" s="13"/>
      <c r="CM158" s="13"/>
    </row>
    <row r="159" spans="1:104" ht="16.350000000000001" customHeight="1" x14ac:dyDescent="0.2">
      <c r="A159" s="1819" t="s">
        <v>196</v>
      </c>
      <c r="B159" s="2056" t="s">
        <v>190</v>
      </c>
      <c r="C159" s="2057"/>
      <c r="D159" s="659">
        <f t="shared" si="16"/>
        <v>0</v>
      </c>
      <c r="E159" s="626"/>
      <c r="F159" s="411"/>
      <c r="G159" s="661"/>
      <c r="H159" s="629"/>
      <c r="I159" s="632"/>
      <c r="J159" s="71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12"/>
      <c r="W159" s="12"/>
      <c r="X159" s="12"/>
      <c r="Y159" s="12"/>
      <c r="Z159" s="12"/>
      <c r="AA159" s="12"/>
      <c r="CG159" s="13">
        <v>0</v>
      </c>
      <c r="CH159" s="13"/>
      <c r="CI159" s="13"/>
      <c r="CJ159" s="13"/>
      <c r="CK159" s="13"/>
      <c r="CL159" s="13"/>
      <c r="CM159" s="13"/>
    </row>
    <row r="160" spans="1:104" ht="16.350000000000001" customHeight="1" x14ac:dyDescent="0.2">
      <c r="A160" s="1845"/>
      <c r="B160" s="1848" t="s">
        <v>188</v>
      </c>
      <c r="C160" s="1849"/>
      <c r="D160" s="313">
        <f t="shared" si="16"/>
        <v>177</v>
      </c>
      <c r="E160" s="34">
        <v>177</v>
      </c>
      <c r="F160" s="314"/>
      <c r="G160" s="306">
        <v>177</v>
      </c>
      <c r="H160" s="37"/>
      <c r="I160" s="74"/>
      <c r="J160" s="71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12"/>
      <c r="W160" s="12"/>
      <c r="X160" s="12"/>
      <c r="Y160" s="12"/>
      <c r="Z160" s="12"/>
      <c r="AA160" s="12"/>
      <c r="CG160" s="13">
        <v>0</v>
      </c>
      <c r="CH160" s="13"/>
      <c r="CI160" s="13"/>
      <c r="CJ160" s="13"/>
      <c r="CK160" s="13"/>
      <c r="CL160" s="13"/>
      <c r="CM160" s="13"/>
    </row>
    <row r="161" spans="1:91" ht="16.350000000000001" customHeight="1" x14ac:dyDescent="0.2">
      <c r="A161" s="1820"/>
      <c r="B161" s="1850" t="s">
        <v>189</v>
      </c>
      <c r="C161" s="1851"/>
      <c r="D161" s="265">
        <f t="shared" si="16"/>
        <v>0</v>
      </c>
      <c r="E161" s="50"/>
      <c r="F161" s="267"/>
      <c r="G161" s="307"/>
      <c r="H161" s="266"/>
      <c r="I161" s="79"/>
      <c r="J161" s="71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12"/>
      <c r="W161" s="12"/>
      <c r="X161" s="12"/>
      <c r="Y161" s="12"/>
      <c r="Z161" s="12"/>
      <c r="AA161" s="12"/>
      <c r="CG161" s="13">
        <v>0</v>
      </c>
      <c r="CH161" s="13"/>
      <c r="CI161" s="13"/>
      <c r="CJ161" s="13"/>
      <c r="CK161" s="13"/>
      <c r="CL161" s="13"/>
      <c r="CM161" s="13"/>
    </row>
    <row r="162" spans="1:91" ht="32.1" customHeight="1" x14ac:dyDescent="0.2">
      <c r="A162" s="10" t="s">
        <v>197</v>
      </c>
      <c r="B162" s="10"/>
      <c r="C162" s="10"/>
      <c r="D162" s="10"/>
      <c r="E162" s="8"/>
      <c r="G162" s="8"/>
      <c r="H162" s="8"/>
      <c r="I162" s="8"/>
      <c r="J162" s="85"/>
      <c r="K162" s="85"/>
      <c r="L162" s="85"/>
      <c r="M162" s="85"/>
      <c r="N162" s="85"/>
      <c r="O162" s="12"/>
      <c r="P162" s="85"/>
      <c r="Q162" s="85"/>
      <c r="R162" s="85"/>
      <c r="S162" s="85"/>
      <c r="T162" s="85"/>
      <c r="U162" s="85"/>
      <c r="V162" s="85"/>
      <c r="W162" s="85"/>
      <c r="X162" s="12"/>
      <c r="Y162" s="12"/>
      <c r="Z162" s="12"/>
      <c r="AA162" s="12"/>
      <c r="BX162" s="2"/>
      <c r="BY162" s="2"/>
      <c r="BZ162" s="2"/>
      <c r="CG162" s="13"/>
      <c r="CH162" s="13"/>
      <c r="CI162" s="13"/>
      <c r="CJ162" s="13"/>
      <c r="CK162" s="13"/>
      <c r="CL162" s="13"/>
      <c r="CM162" s="13"/>
    </row>
    <row r="163" spans="1:91" ht="16.350000000000001" customHeight="1" x14ac:dyDescent="0.2">
      <c r="A163" s="1922" t="s">
        <v>198</v>
      </c>
      <c r="B163" s="1922"/>
      <c r="C163" s="1853" t="s">
        <v>199</v>
      </c>
      <c r="D163" s="1854"/>
      <c r="E163" s="1855"/>
      <c r="F163" s="1834" t="s">
        <v>6</v>
      </c>
      <c r="G163" s="1862"/>
      <c r="H163" s="1862"/>
      <c r="I163" s="1862"/>
      <c r="J163" s="1862"/>
      <c r="K163" s="1862"/>
      <c r="L163" s="1862"/>
      <c r="M163" s="1862"/>
      <c r="N163" s="1862"/>
      <c r="O163" s="1862"/>
      <c r="P163" s="1862"/>
      <c r="Q163" s="1862"/>
      <c r="R163" s="1862"/>
      <c r="S163" s="1862"/>
      <c r="T163" s="1862"/>
      <c r="U163" s="1862"/>
      <c r="V163" s="1862"/>
      <c r="W163" s="1862"/>
      <c r="X163" s="1862"/>
      <c r="Y163" s="1862"/>
      <c r="Z163" s="1862"/>
      <c r="AA163" s="1862"/>
      <c r="AB163" s="1862"/>
      <c r="AC163" s="1862"/>
      <c r="AD163" s="1862"/>
      <c r="AE163" s="1862"/>
      <c r="AF163" s="1862"/>
      <c r="AG163" s="1862"/>
      <c r="AH163" s="1862"/>
      <c r="AI163" s="1862"/>
      <c r="AJ163" s="1862"/>
      <c r="AK163" s="1862"/>
      <c r="AL163" s="1862"/>
      <c r="AM163" s="1835"/>
      <c r="CG163" s="13"/>
      <c r="CH163" s="13"/>
      <c r="CI163" s="13"/>
      <c r="CJ163" s="13"/>
      <c r="CK163" s="13"/>
      <c r="CL163" s="13"/>
      <c r="CM163" s="13"/>
    </row>
    <row r="164" spans="1:91" ht="16.350000000000001" customHeight="1" x14ac:dyDescent="0.2">
      <c r="A164" s="1922"/>
      <c r="B164" s="1922"/>
      <c r="C164" s="1856"/>
      <c r="D164" s="1857"/>
      <c r="E164" s="1858"/>
      <c r="F164" s="1923" t="s">
        <v>11</v>
      </c>
      <c r="G164" s="1923"/>
      <c r="H164" s="1923" t="s">
        <v>12</v>
      </c>
      <c r="I164" s="1923"/>
      <c r="J164" s="1923" t="s">
        <v>13</v>
      </c>
      <c r="K164" s="1923"/>
      <c r="L164" s="1809" t="s">
        <v>14</v>
      </c>
      <c r="M164" s="1808"/>
      <c r="N164" s="1923" t="s">
        <v>15</v>
      </c>
      <c r="O164" s="1923"/>
      <c r="P164" s="1816" t="s">
        <v>16</v>
      </c>
      <c r="Q164" s="1828"/>
      <c r="R164" s="1919" t="s">
        <v>17</v>
      </c>
      <c r="S164" s="1919"/>
      <c r="T164" s="1816" t="s">
        <v>18</v>
      </c>
      <c r="U164" s="1828"/>
      <c r="V164" s="1919" t="s">
        <v>19</v>
      </c>
      <c r="W164" s="1919"/>
      <c r="X164" s="1816" t="s">
        <v>20</v>
      </c>
      <c r="Y164" s="1828"/>
      <c r="Z164" s="1828" t="s">
        <v>21</v>
      </c>
      <c r="AA164" s="1816"/>
      <c r="AB164" s="1919" t="s">
        <v>22</v>
      </c>
      <c r="AC164" s="1919"/>
      <c r="AD164" s="1919" t="s">
        <v>23</v>
      </c>
      <c r="AE164" s="1919"/>
      <c r="AF164" s="1919" t="s">
        <v>24</v>
      </c>
      <c r="AG164" s="1919"/>
      <c r="AH164" s="1919" t="s">
        <v>25</v>
      </c>
      <c r="AI164" s="1919"/>
      <c r="AJ164" s="1919" t="s">
        <v>26</v>
      </c>
      <c r="AK164" s="1919"/>
      <c r="AL164" s="1919" t="s">
        <v>27</v>
      </c>
      <c r="AM164" s="1919"/>
      <c r="CG164" s="13"/>
      <c r="CH164" s="13"/>
      <c r="CI164" s="13"/>
      <c r="CJ164" s="13"/>
      <c r="CK164" s="13"/>
      <c r="CL164" s="13"/>
      <c r="CM164" s="13"/>
    </row>
    <row r="165" spans="1:91" ht="16.350000000000001" customHeight="1" x14ac:dyDescent="0.2">
      <c r="A165" s="1922"/>
      <c r="B165" s="1922"/>
      <c r="C165" s="582" t="s">
        <v>32</v>
      </c>
      <c r="D165" s="664" t="s">
        <v>33</v>
      </c>
      <c r="E165" s="317" t="s">
        <v>34</v>
      </c>
      <c r="F165" s="576" t="s">
        <v>41</v>
      </c>
      <c r="G165" s="556" t="s">
        <v>34</v>
      </c>
      <c r="H165" s="576" t="s">
        <v>41</v>
      </c>
      <c r="I165" s="556" t="s">
        <v>34</v>
      </c>
      <c r="J165" s="576" t="s">
        <v>41</v>
      </c>
      <c r="K165" s="556" t="s">
        <v>34</v>
      </c>
      <c r="L165" s="576" t="s">
        <v>41</v>
      </c>
      <c r="M165" s="555" t="s">
        <v>34</v>
      </c>
      <c r="N165" s="576" t="s">
        <v>41</v>
      </c>
      <c r="O165" s="556" t="s">
        <v>34</v>
      </c>
      <c r="P165" s="576" t="s">
        <v>41</v>
      </c>
      <c r="Q165" s="555" t="s">
        <v>34</v>
      </c>
      <c r="R165" s="576" t="s">
        <v>41</v>
      </c>
      <c r="S165" s="556" t="s">
        <v>34</v>
      </c>
      <c r="T165" s="576" t="s">
        <v>41</v>
      </c>
      <c r="U165" s="555" t="s">
        <v>34</v>
      </c>
      <c r="V165" s="576" t="s">
        <v>41</v>
      </c>
      <c r="W165" s="556" t="s">
        <v>34</v>
      </c>
      <c r="X165" s="576" t="s">
        <v>41</v>
      </c>
      <c r="Y165" s="555" t="s">
        <v>34</v>
      </c>
      <c r="Z165" s="576" t="s">
        <v>41</v>
      </c>
      <c r="AA165" s="556" t="s">
        <v>34</v>
      </c>
      <c r="AB165" s="576" t="s">
        <v>41</v>
      </c>
      <c r="AC165" s="556" t="s">
        <v>34</v>
      </c>
      <c r="AD165" s="576" t="s">
        <v>41</v>
      </c>
      <c r="AE165" s="556" t="s">
        <v>34</v>
      </c>
      <c r="AF165" s="576" t="s">
        <v>41</v>
      </c>
      <c r="AG165" s="556" t="s">
        <v>34</v>
      </c>
      <c r="AH165" s="576" t="s">
        <v>41</v>
      </c>
      <c r="AI165" s="556" t="s">
        <v>34</v>
      </c>
      <c r="AJ165" s="576" t="s">
        <v>41</v>
      </c>
      <c r="AK165" s="556" t="s">
        <v>34</v>
      </c>
      <c r="AL165" s="576" t="s">
        <v>41</v>
      </c>
      <c r="AM165" s="556" t="s">
        <v>34</v>
      </c>
      <c r="CG165" s="13"/>
      <c r="CH165" s="13"/>
      <c r="CI165" s="13"/>
      <c r="CJ165" s="13"/>
      <c r="CK165" s="13"/>
      <c r="CL165" s="13"/>
      <c r="CM165" s="13"/>
    </row>
    <row r="166" spans="1:91" ht="16.350000000000001" customHeight="1" x14ac:dyDescent="0.2">
      <c r="A166" s="2054" t="s">
        <v>200</v>
      </c>
      <c r="B166" s="2055"/>
      <c r="C166" s="318">
        <f>SUM(D166+E166)</f>
        <v>0</v>
      </c>
      <c r="D166" s="319">
        <f>SUM(P166+R166+T166+V166+X166+Z166+AB166+AD166+AF166+AH166+AJ166+AL166)</f>
        <v>0</v>
      </c>
      <c r="E166" s="665">
        <f>SUM(Q166+S166+U166+W166+Y166+AA166+AC166+AE166+AG166+AI166+AK166+AM166)</f>
        <v>0</v>
      </c>
      <c r="F166" s="666"/>
      <c r="G166" s="322"/>
      <c r="H166" s="323"/>
      <c r="I166" s="667"/>
      <c r="J166" s="666"/>
      <c r="K166" s="322"/>
      <c r="L166" s="323"/>
      <c r="M166" s="667"/>
      <c r="N166" s="323"/>
      <c r="O166" s="667"/>
      <c r="P166" s="668"/>
      <c r="Q166" s="669"/>
      <c r="R166" s="670"/>
      <c r="S166" s="671"/>
      <c r="T166" s="668"/>
      <c r="U166" s="669"/>
      <c r="V166" s="670"/>
      <c r="W166" s="671"/>
      <c r="X166" s="668"/>
      <c r="Y166" s="669"/>
      <c r="Z166" s="670"/>
      <c r="AA166" s="671"/>
      <c r="AB166" s="670"/>
      <c r="AC166" s="671"/>
      <c r="AD166" s="670"/>
      <c r="AE166" s="671"/>
      <c r="AF166" s="670"/>
      <c r="AG166" s="671"/>
      <c r="AH166" s="670"/>
      <c r="AI166" s="671"/>
      <c r="AJ166" s="670"/>
      <c r="AK166" s="671"/>
      <c r="AL166" s="670"/>
      <c r="AM166" s="671"/>
      <c r="AN166" s="136"/>
      <c r="CG166" s="13"/>
      <c r="CH166" s="13"/>
      <c r="CI166" s="13"/>
      <c r="CJ166" s="13"/>
      <c r="CK166" s="13"/>
      <c r="CL166" s="13"/>
      <c r="CM166" s="13"/>
    </row>
    <row r="167" spans="1:91" ht="16.350000000000001" customHeight="1" x14ac:dyDescent="0.2">
      <c r="A167" s="1838" t="s">
        <v>201</v>
      </c>
      <c r="B167" s="1839"/>
      <c r="C167" s="329">
        <f>SUM(D167+E167)</f>
        <v>0</v>
      </c>
      <c r="D167" s="330">
        <f t="shared" ref="D167:E169" si="17">SUM(F167+H167+J167+L167+N167+P167+R167+T167+V167+X167+Z167+AB167+AD167+AF167+AH167+AJ167+AL167)</f>
        <v>0</v>
      </c>
      <c r="E167" s="331">
        <f t="shared" si="17"/>
        <v>0</v>
      </c>
      <c r="F167" s="672"/>
      <c r="G167" s="673"/>
      <c r="H167" s="672"/>
      <c r="I167" s="673"/>
      <c r="J167" s="672"/>
      <c r="K167" s="673"/>
      <c r="L167" s="674"/>
      <c r="M167" s="675"/>
      <c r="N167" s="672"/>
      <c r="O167" s="673"/>
      <c r="P167" s="674"/>
      <c r="Q167" s="675"/>
      <c r="R167" s="672"/>
      <c r="S167" s="673"/>
      <c r="T167" s="674"/>
      <c r="U167" s="675"/>
      <c r="V167" s="672"/>
      <c r="W167" s="673"/>
      <c r="X167" s="674"/>
      <c r="Y167" s="675"/>
      <c r="Z167" s="672"/>
      <c r="AA167" s="673"/>
      <c r="AB167" s="672"/>
      <c r="AC167" s="673"/>
      <c r="AD167" s="672"/>
      <c r="AE167" s="673"/>
      <c r="AF167" s="672"/>
      <c r="AG167" s="673"/>
      <c r="AH167" s="672"/>
      <c r="AI167" s="673"/>
      <c r="AJ167" s="672"/>
      <c r="AK167" s="673"/>
      <c r="AL167" s="672"/>
      <c r="AM167" s="673"/>
      <c r="AN167" s="136"/>
      <c r="CG167" s="13"/>
      <c r="CH167" s="13"/>
      <c r="CI167" s="13"/>
      <c r="CJ167" s="13"/>
      <c r="CK167" s="13"/>
      <c r="CL167" s="13"/>
      <c r="CM167" s="13"/>
    </row>
    <row r="168" spans="1:91" ht="16.350000000000001" customHeight="1" x14ac:dyDescent="0.2">
      <c r="A168" s="1840" t="s">
        <v>202</v>
      </c>
      <c r="B168" s="1841"/>
      <c r="C168" s="329">
        <f>SUM(D168+E168)</f>
        <v>0</v>
      </c>
      <c r="D168" s="330">
        <f t="shared" si="17"/>
        <v>0</v>
      </c>
      <c r="E168" s="331">
        <f t="shared" si="17"/>
        <v>0</v>
      </c>
      <c r="F168" s="672"/>
      <c r="G168" s="673"/>
      <c r="H168" s="672"/>
      <c r="I168" s="673"/>
      <c r="J168" s="672"/>
      <c r="K168" s="673"/>
      <c r="L168" s="674"/>
      <c r="M168" s="675"/>
      <c r="N168" s="672"/>
      <c r="O168" s="673"/>
      <c r="P168" s="674"/>
      <c r="Q168" s="675"/>
      <c r="R168" s="672"/>
      <c r="S168" s="673"/>
      <c r="T168" s="674"/>
      <c r="U168" s="675"/>
      <c r="V168" s="672"/>
      <c r="W168" s="673"/>
      <c r="X168" s="674"/>
      <c r="Y168" s="675"/>
      <c r="Z168" s="672"/>
      <c r="AA168" s="673"/>
      <c r="AB168" s="672"/>
      <c r="AC168" s="673"/>
      <c r="AD168" s="672"/>
      <c r="AE168" s="673"/>
      <c r="AF168" s="672"/>
      <c r="AG168" s="673"/>
      <c r="AH168" s="672"/>
      <c r="AI168" s="673"/>
      <c r="AJ168" s="672"/>
      <c r="AK168" s="673"/>
      <c r="AL168" s="672"/>
      <c r="AM168" s="673"/>
      <c r="AN168" s="136"/>
      <c r="CG168" s="13"/>
      <c r="CH168" s="13"/>
      <c r="CI168" s="13"/>
      <c r="CJ168" s="13"/>
      <c r="CK168" s="13"/>
      <c r="CL168" s="13"/>
      <c r="CM168" s="13"/>
    </row>
    <row r="169" spans="1:91" ht="16.350000000000001" customHeight="1" x14ac:dyDescent="0.2">
      <c r="A169" s="1842" t="s">
        <v>68</v>
      </c>
      <c r="B169" s="1843"/>
      <c r="C169" s="336">
        <f>SUM(D169+E169)</f>
        <v>0</v>
      </c>
      <c r="D169" s="337">
        <f t="shared" si="17"/>
        <v>0</v>
      </c>
      <c r="E169" s="338">
        <f t="shared" si="17"/>
        <v>0</v>
      </c>
      <c r="F169" s="676"/>
      <c r="G169" s="677"/>
      <c r="H169" s="676"/>
      <c r="I169" s="677"/>
      <c r="J169" s="676"/>
      <c r="K169" s="677"/>
      <c r="L169" s="678"/>
      <c r="M169" s="679"/>
      <c r="N169" s="676"/>
      <c r="O169" s="677"/>
      <c r="P169" s="678"/>
      <c r="Q169" s="679"/>
      <c r="R169" s="676"/>
      <c r="S169" s="677"/>
      <c r="T169" s="678"/>
      <c r="U169" s="679"/>
      <c r="V169" s="676"/>
      <c r="W169" s="677"/>
      <c r="X169" s="678"/>
      <c r="Y169" s="679"/>
      <c r="Z169" s="676"/>
      <c r="AA169" s="677"/>
      <c r="AB169" s="676"/>
      <c r="AC169" s="677"/>
      <c r="AD169" s="676"/>
      <c r="AE169" s="677"/>
      <c r="AF169" s="676"/>
      <c r="AG169" s="677"/>
      <c r="AH169" s="676"/>
      <c r="AI169" s="677"/>
      <c r="AJ169" s="676"/>
      <c r="AK169" s="677"/>
      <c r="AL169" s="676"/>
      <c r="AM169" s="677"/>
      <c r="AN169" s="136"/>
      <c r="CG169" s="13"/>
      <c r="CH169" s="13"/>
      <c r="CI169" s="13"/>
      <c r="CJ169" s="13"/>
      <c r="CK169" s="13"/>
      <c r="CL169" s="13"/>
      <c r="CM169" s="13"/>
    </row>
    <row r="170" spans="1:91" ht="32.1" customHeight="1" x14ac:dyDescent="0.2">
      <c r="A170" s="343" t="s">
        <v>203</v>
      </c>
      <c r="B170" s="343"/>
      <c r="C170" s="10"/>
      <c r="D170" s="10"/>
      <c r="E170" s="11"/>
      <c r="F170" s="9"/>
      <c r="G170" s="8"/>
      <c r="H170" s="8"/>
      <c r="I170" s="1"/>
      <c r="J170" s="1"/>
      <c r="K170" s="1"/>
      <c r="L170" s="83"/>
      <c r="M170" s="213"/>
      <c r="N170" s="83"/>
      <c r="O170" s="344"/>
      <c r="P170" s="211"/>
      <c r="Q170" s="211"/>
      <c r="R170" s="211"/>
      <c r="S170" s="213"/>
      <c r="T170" s="83"/>
      <c r="U170" s="211"/>
      <c r="V170" s="211"/>
      <c r="W170" s="213"/>
      <c r="X170" s="213"/>
      <c r="Y170" s="83"/>
      <c r="Z170" s="213"/>
      <c r="AA170" s="83"/>
      <c r="AB170" s="213"/>
      <c r="AC170" s="211"/>
      <c r="BX170" s="2"/>
      <c r="BY170" s="2"/>
      <c r="BZ170" s="2"/>
      <c r="CG170" s="13"/>
      <c r="CH170" s="13"/>
      <c r="CI170" s="13"/>
      <c r="CJ170" s="13"/>
      <c r="CK170" s="13"/>
      <c r="CL170" s="13"/>
      <c r="CM170" s="13"/>
    </row>
    <row r="171" spans="1:91" ht="16.350000000000001" customHeight="1" x14ac:dyDescent="0.2">
      <c r="A171" s="1822" t="s">
        <v>112</v>
      </c>
      <c r="B171" s="1793"/>
      <c r="C171" s="1822" t="s">
        <v>54</v>
      </c>
      <c r="D171" s="1823"/>
      <c r="E171" s="1793"/>
      <c r="F171" s="1828" t="s">
        <v>204</v>
      </c>
      <c r="G171" s="1829"/>
      <c r="H171" s="1829"/>
      <c r="I171" s="1829"/>
      <c r="J171" s="1829"/>
      <c r="K171" s="1829"/>
      <c r="L171" s="1829"/>
      <c r="M171" s="1829"/>
      <c r="N171" s="1829"/>
      <c r="O171" s="1829"/>
      <c r="P171" s="1829"/>
      <c r="Q171" s="1829"/>
      <c r="R171" s="1829"/>
      <c r="S171" s="1829"/>
      <c r="T171" s="1829"/>
      <c r="U171" s="1816"/>
      <c r="V171" s="1798" t="s">
        <v>205</v>
      </c>
      <c r="W171" s="2050" t="s">
        <v>206</v>
      </c>
      <c r="X171" s="2050" t="s">
        <v>207</v>
      </c>
      <c r="Y171" s="2050" t="s">
        <v>208</v>
      </c>
      <c r="Z171" s="2050" t="s">
        <v>209</v>
      </c>
      <c r="AA171" s="2050" t="s">
        <v>210</v>
      </c>
      <c r="AB171" s="2052" t="s">
        <v>211</v>
      </c>
      <c r="AC171" s="2052"/>
      <c r="AD171" s="2052"/>
      <c r="AE171" s="2052"/>
      <c r="AF171" s="1834" t="s">
        <v>124</v>
      </c>
      <c r="AG171" s="1835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CG171" s="13"/>
      <c r="CH171" s="13"/>
      <c r="CI171" s="13"/>
      <c r="CJ171" s="13"/>
      <c r="CK171" s="13"/>
      <c r="CL171" s="13"/>
      <c r="CM171" s="13"/>
    </row>
    <row r="172" spans="1:91" ht="16.350000000000001" customHeight="1" x14ac:dyDescent="0.2">
      <c r="A172" s="1826"/>
      <c r="B172" s="1794"/>
      <c r="C172" s="1826"/>
      <c r="D172" s="1827"/>
      <c r="E172" s="1794"/>
      <c r="F172" s="2050" t="s">
        <v>11</v>
      </c>
      <c r="G172" s="2050"/>
      <c r="H172" s="2050" t="s">
        <v>12</v>
      </c>
      <c r="I172" s="2050"/>
      <c r="J172" s="2050" t="s">
        <v>13</v>
      </c>
      <c r="K172" s="2050"/>
      <c r="L172" s="2050" t="s">
        <v>212</v>
      </c>
      <c r="M172" s="2050"/>
      <c r="N172" s="2050" t="s">
        <v>115</v>
      </c>
      <c r="O172" s="2050"/>
      <c r="P172" s="2052" t="s">
        <v>213</v>
      </c>
      <c r="Q172" s="2052"/>
      <c r="R172" s="2052" t="s">
        <v>214</v>
      </c>
      <c r="S172" s="2052"/>
      <c r="T172" s="1795" t="s">
        <v>215</v>
      </c>
      <c r="U172" s="1818"/>
      <c r="V172" s="1807"/>
      <c r="W172" s="2050"/>
      <c r="X172" s="2050"/>
      <c r="Y172" s="2050"/>
      <c r="Z172" s="2050"/>
      <c r="AA172" s="2050"/>
      <c r="AB172" s="2050" t="s">
        <v>127</v>
      </c>
      <c r="AC172" s="2050" t="s">
        <v>128</v>
      </c>
      <c r="AD172" s="2050" t="s">
        <v>129</v>
      </c>
      <c r="AE172" s="2050" t="s">
        <v>130</v>
      </c>
      <c r="AF172" s="2053" t="s">
        <v>131</v>
      </c>
      <c r="AG172" s="2053" t="s">
        <v>132</v>
      </c>
      <c r="AH172" s="217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CG172" s="13"/>
      <c r="CH172" s="13"/>
      <c r="CI172" s="13"/>
      <c r="CJ172" s="13"/>
      <c r="CK172" s="13"/>
      <c r="CL172" s="13"/>
      <c r="CM172" s="13"/>
    </row>
    <row r="173" spans="1:91" ht="16.350000000000001" customHeight="1" x14ac:dyDescent="0.2">
      <c r="A173" s="1824"/>
      <c r="B173" s="1795"/>
      <c r="C173" s="680" t="s">
        <v>32</v>
      </c>
      <c r="D173" s="681" t="s">
        <v>41</v>
      </c>
      <c r="E173" s="559" t="s">
        <v>34</v>
      </c>
      <c r="F173" s="682" t="s">
        <v>41</v>
      </c>
      <c r="G173" s="683" t="s">
        <v>34</v>
      </c>
      <c r="H173" s="682" t="s">
        <v>41</v>
      </c>
      <c r="I173" s="683" t="s">
        <v>34</v>
      </c>
      <c r="J173" s="682" t="s">
        <v>41</v>
      </c>
      <c r="K173" s="683" t="s">
        <v>34</v>
      </c>
      <c r="L173" s="682" t="s">
        <v>41</v>
      </c>
      <c r="M173" s="683" t="s">
        <v>34</v>
      </c>
      <c r="N173" s="682" t="s">
        <v>41</v>
      </c>
      <c r="O173" s="683" t="s">
        <v>34</v>
      </c>
      <c r="P173" s="682" t="s">
        <v>41</v>
      </c>
      <c r="Q173" s="683" t="s">
        <v>34</v>
      </c>
      <c r="R173" s="682" t="s">
        <v>41</v>
      </c>
      <c r="S173" s="683" t="s">
        <v>34</v>
      </c>
      <c r="T173" s="104" t="s">
        <v>41</v>
      </c>
      <c r="U173" s="683" t="s">
        <v>34</v>
      </c>
      <c r="V173" s="1801"/>
      <c r="W173" s="2050"/>
      <c r="X173" s="2050"/>
      <c r="Y173" s="2050"/>
      <c r="Z173" s="2050"/>
      <c r="AA173" s="2050"/>
      <c r="AB173" s="2050"/>
      <c r="AC173" s="2050"/>
      <c r="AD173" s="2050"/>
      <c r="AE173" s="2050"/>
      <c r="AF173" s="2053"/>
      <c r="AG173" s="2053"/>
      <c r="AH173" s="217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CG173" s="13"/>
      <c r="CH173" s="13"/>
      <c r="CI173" s="13"/>
      <c r="CJ173" s="13"/>
      <c r="CK173" s="13"/>
      <c r="CL173" s="13"/>
      <c r="CM173" s="13"/>
    </row>
    <row r="174" spans="1:91" ht="26.25" customHeight="1" x14ac:dyDescent="0.2">
      <c r="A174" s="2050" t="s">
        <v>216</v>
      </c>
      <c r="B174" s="684" t="s">
        <v>217</v>
      </c>
      <c r="C174" s="685">
        <f>SUM(D174:E174)</f>
        <v>2</v>
      </c>
      <c r="D174" s="686">
        <f>SUM(F174+H174+J174+L174+N174+P174+R174+T174)</f>
        <v>1</v>
      </c>
      <c r="E174" s="83">
        <f>G174+I174+K174+M174+O174+Q174+S174+U174</f>
        <v>1</v>
      </c>
      <c r="F174" s="687"/>
      <c r="G174" s="688"/>
      <c r="H174" s="687"/>
      <c r="I174" s="688"/>
      <c r="J174" s="687"/>
      <c r="K174" s="688">
        <v>1</v>
      </c>
      <c r="L174" s="687"/>
      <c r="M174" s="688"/>
      <c r="N174" s="687"/>
      <c r="O174" s="688"/>
      <c r="P174" s="687">
        <v>1</v>
      </c>
      <c r="Q174" s="688"/>
      <c r="R174" s="687"/>
      <c r="S174" s="688"/>
      <c r="T174" s="687"/>
      <c r="U174" s="688"/>
      <c r="V174" s="689"/>
      <c r="W174" s="687"/>
      <c r="X174" s="688">
        <v>1</v>
      </c>
      <c r="Y174" s="688">
        <v>1</v>
      </c>
      <c r="Z174" s="688">
        <v>1</v>
      </c>
      <c r="AA174" s="688"/>
      <c r="AB174" s="687"/>
      <c r="AC174" s="688"/>
      <c r="AD174" s="688">
        <v>1</v>
      </c>
      <c r="AE174" s="690">
        <v>1</v>
      </c>
      <c r="AF174" s="688">
        <v>2</v>
      </c>
      <c r="AG174" s="690"/>
      <c r="AH174" s="71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12"/>
      <c r="AT174" s="12"/>
      <c r="BW174" s="3"/>
      <c r="CG174" s="13">
        <v>0</v>
      </c>
      <c r="CH174" s="13">
        <v>0</v>
      </c>
      <c r="CI174" s="13">
        <v>0</v>
      </c>
      <c r="CJ174" s="13">
        <v>0</v>
      </c>
      <c r="CK174" s="13"/>
      <c r="CL174" s="13"/>
      <c r="CM174" s="13"/>
    </row>
    <row r="175" spans="1:91" ht="26.25" customHeight="1" x14ac:dyDescent="0.2">
      <c r="A175" s="2050"/>
      <c r="B175" s="93" t="s">
        <v>218</v>
      </c>
      <c r="C175" s="352">
        <f>SUM(D175:E175)</f>
        <v>3</v>
      </c>
      <c r="D175" s="48">
        <f>SUM(F175+H175+J175+L175+N175+P175+R175+T175)</f>
        <v>0</v>
      </c>
      <c r="E175" s="353">
        <f>G175+I175+K175+M175+O175+Q175+S175+U175</f>
        <v>3</v>
      </c>
      <c r="F175" s="229"/>
      <c r="G175" s="354"/>
      <c r="H175" s="229"/>
      <c r="I175" s="354"/>
      <c r="J175" s="229"/>
      <c r="K175" s="354"/>
      <c r="L175" s="229"/>
      <c r="M175" s="354">
        <v>3</v>
      </c>
      <c r="N175" s="229"/>
      <c r="O175" s="354"/>
      <c r="P175" s="229"/>
      <c r="Q175" s="354"/>
      <c r="R175" s="229"/>
      <c r="S175" s="354"/>
      <c r="T175" s="229"/>
      <c r="U175" s="354"/>
      <c r="V175" s="355"/>
      <c r="W175" s="229"/>
      <c r="X175" s="354">
        <v>3</v>
      </c>
      <c r="Y175" s="354"/>
      <c r="Z175" s="354"/>
      <c r="AA175" s="354"/>
      <c r="AB175" s="229"/>
      <c r="AC175" s="354">
        <v>1</v>
      </c>
      <c r="AD175" s="354">
        <v>2</v>
      </c>
      <c r="AE175" s="230"/>
      <c r="AF175" s="354">
        <v>3</v>
      </c>
      <c r="AG175" s="230"/>
      <c r="AH175" s="71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12"/>
      <c r="AT175" s="12"/>
      <c r="BW175" s="3"/>
      <c r="CG175" s="13">
        <v>0</v>
      </c>
      <c r="CH175" s="13">
        <v>0</v>
      </c>
      <c r="CI175" s="13">
        <v>0</v>
      </c>
      <c r="CJ175" s="13">
        <v>0</v>
      </c>
      <c r="CK175" s="13"/>
      <c r="CL175" s="13"/>
      <c r="CM175" s="13"/>
    </row>
    <row r="176" spans="1:91" ht="32.1" customHeight="1" x14ac:dyDescent="0.2">
      <c r="A176" s="82" t="s">
        <v>219</v>
      </c>
      <c r="B176" s="8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BX176" s="2"/>
      <c r="BY176" s="2"/>
      <c r="BZ176" s="2"/>
      <c r="CG176" s="13"/>
      <c r="CH176" s="13"/>
      <c r="CI176" s="13"/>
      <c r="CJ176" s="13"/>
      <c r="CK176" s="13"/>
      <c r="CL176" s="13"/>
      <c r="CM176" s="13"/>
    </row>
    <row r="177" spans="1:91" ht="16.350000000000001" customHeight="1" x14ac:dyDescent="0.2">
      <c r="A177" s="1817" t="s">
        <v>4</v>
      </c>
      <c r="B177" s="1817" t="s">
        <v>54</v>
      </c>
      <c r="C177" s="1819" t="s">
        <v>66</v>
      </c>
      <c r="D177" s="1798" t="s">
        <v>220</v>
      </c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BX177" s="2"/>
      <c r="CG177" s="13"/>
      <c r="CH177" s="13"/>
      <c r="CI177" s="13"/>
      <c r="CJ177" s="13"/>
      <c r="CK177" s="13"/>
      <c r="CL177" s="13"/>
      <c r="CM177" s="13"/>
    </row>
    <row r="178" spans="1:91" ht="16.350000000000001" customHeight="1" x14ac:dyDescent="0.2">
      <c r="A178" s="1818"/>
      <c r="B178" s="1818"/>
      <c r="C178" s="1820"/>
      <c r="D178" s="1801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BX178" s="2"/>
      <c r="CG178" s="13"/>
      <c r="CH178" s="13"/>
      <c r="CI178" s="13"/>
      <c r="CJ178" s="13"/>
      <c r="CK178" s="13"/>
      <c r="CL178" s="13"/>
      <c r="CM178" s="13"/>
    </row>
    <row r="179" spans="1:91" ht="20.25" customHeight="1" x14ac:dyDescent="0.2">
      <c r="A179" s="684" t="s">
        <v>221</v>
      </c>
      <c r="B179" s="691">
        <f>SUM(C179:D179)</f>
        <v>5</v>
      </c>
      <c r="C179" s="692"/>
      <c r="D179" s="693">
        <v>5</v>
      </c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BX179" s="2"/>
      <c r="CG179" s="13"/>
      <c r="CH179" s="13"/>
      <c r="CI179" s="13"/>
      <c r="CJ179" s="13"/>
      <c r="CK179" s="13"/>
      <c r="CL179" s="13"/>
      <c r="CM179" s="13"/>
    </row>
    <row r="180" spans="1:91" ht="20.25" customHeight="1" x14ac:dyDescent="0.2">
      <c r="A180" s="93" t="s">
        <v>222</v>
      </c>
      <c r="B180" s="357">
        <f>SUM(C180)</f>
        <v>0</v>
      </c>
      <c r="C180" s="358"/>
      <c r="D180" s="694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BX180" s="2"/>
      <c r="CG180" s="13"/>
      <c r="CH180" s="13"/>
      <c r="CI180" s="13"/>
      <c r="CJ180" s="13"/>
      <c r="CK180" s="13"/>
      <c r="CL180" s="13"/>
      <c r="CM180" s="13"/>
    </row>
    <row r="181" spans="1:91" ht="32.1" customHeight="1" x14ac:dyDescent="0.2">
      <c r="A181" s="360" t="s">
        <v>223</v>
      </c>
      <c r="B181" s="343"/>
      <c r="C181" s="361"/>
      <c r="D181" s="10"/>
      <c r="F181" s="214"/>
      <c r="G181" s="213"/>
      <c r="H181" s="83"/>
      <c r="I181" s="213"/>
      <c r="J181" s="211"/>
      <c r="K181" s="211"/>
      <c r="L181" s="213"/>
      <c r="M181" s="83"/>
      <c r="N181" s="213"/>
      <c r="O181" s="213"/>
      <c r="P181" s="83"/>
      <c r="Q181" s="213"/>
      <c r="R181" s="213"/>
      <c r="S181" s="83"/>
      <c r="T181" s="213"/>
      <c r="U181" s="213"/>
      <c r="V181" s="211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BX181" s="2"/>
      <c r="BY181" s="2"/>
      <c r="BZ181" s="2"/>
      <c r="CG181" s="13"/>
      <c r="CH181" s="13"/>
      <c r="CI181" s="13"/>
      <c r="CJ181" s="13"/>
      <c r="CK181" s="13"/>
      <c r="CL181" s="13"/>
      <c r="CM181" s="13"/>
    </row>
    <row r="182" spans="1:91" ht="16.350000000000001" customHeight="1" x14ac:dyDescent="0.2">
      <c r="A182" s="1817" t="s">
        <v>112</v>
      </c>
      <c r="B182" s="1822" t="s">
        <v>54</v>
      </c>
      <c r="C182" s="1823"/>
      <c r="D182" s="1793"/>
      <c r="E182" s="1830" t="s">
        <v>6</v>
      </c>
      <c r="F182" s="1831"/>
      <c r="G182" s="1831"/>
      <c r="H182" s="1831"/>
      <c r="I182" s="1831"/>
      <c r="J182" s="1831"/>
      <c r="K182" s="1831"/>
      <c r="L182" s="1831"/>
      <c r="M182" s="1831"/>
      <c r="N182" s="1831"/>
      <c r="O182" s="1831"/>
      <c r="P182" s="1831"/>
      <c r="Q182" s="1831"/>
      <c r="R182" s="1831"/>
      <c r="S182" s="1831"/>
      <c r="T182" s="1831"/>
      <c r="U182" s="1831"/>
      <c r="V182" s="1832"/>
      <c r="CG182" s="13"/>
      <c r="CH182" s="13"/>
      <c r="CI182" s="13"/>
      <c r="CJ182" s="13"/>
      <c r="CK182" s="13"/>
      <c r="CL182" s="13"/>
      <c r="CM182" s="13"/>
    </row>
    <row r="183" spans="1:91" ht="16.350000000000001" customHeight="1" x14ac:dyDescent="0.2">
      <c r="A183" s="1821"/>
      <c r="B183" s="1824"/>
      <c r="C183" s="1825"/>
      <c r="D183" s="1795"/>
      <c r="E183" s="2050" t="s">
        <v>113</v>
      </c>
      <c r="F183" s="2050"/>
      <c r="G183" s="2051" t="s">
        <v>224</v>
      </c>
      <c r="H183" s="2050"/>
      <c r="I183" s="2050" t="s">
        <v>15</v>
      </c>
      <c r="J183" s="2050"/>
      <c r="K183" s="2050" t="s">
        <v>225</v>
      </c>
      <c r="L183" s="2050"/>
      <c r="M183" s="2050" t="s">
        <v>118</v>
      </c>
      <c r="N183" s="2050"/>
      <c r="O183" s="2052" t="s">
        <v>119</v>
      </c>
      <c r="P183" s="2052"/>
      <c r="Q183" s="2052" t="s">
        <v>226</v>
      </c>
      <c r="R183" s="2052"/>
      <c r="S183" s="2052" t="s">
        <v>227</v>
      </c>
      <c r="T183" s="2052"/>
      <c r="U183" s="1816" t="s">
        <v>228</v>
      </c>
      <c r="V183" s="2052"/>
      <c r="CG183" s="13"/>
      <c r="CH183" s="13"/>
      <c r="CI183" s="13"/>
      <c r="CJ183" s="13"/>
      <c r="CK183" s="13"/>
      <c r="CL183" s="13"/>
      <c r="CM183" s="13"/>
    </row>
    <row r="184" spans="1:91" ht="16.350000000000001" customHeight="1" x14ac:dyDescent="0.2">
      <c r="A184" s="1818"/>
      <c r="B184" s="14" t="s">
        <v>32</v>
      </c>
      <c r="C184" s="15" t="s">
        <v>33</v>
      </c>
      <c r="D184" s="565" t="s">
        <v>34</v>
      </c>
      <c r="E184" s="682" t="s">
        <v>41</v>
      </c>
      <c r="F184" s="683" t="s">
        <v>34</v>
      </c>
      <c r="G184" s="682" t="s">
        <v>41</v>
      </c>
      <c r="H184" s="683" t="s">
        <v>34</v>
      </c>
      <c r="I184" s="682" t="s">
        <v>41</v>
      </c>
      <c r="J184" s="683" t="s">
        <v>34</v>
      </c>
      <c r="K184" s="682" t="s">
        <v>41</v>
      </c>
      <c r="L184" s="556" t="s">
        <v>34</v>
      </c>
      <c r="M184" s="682" t="s">
        <v>41</v>
      </c>
      <c r="N184" s="556" t="s">
        <v>34</v>
      </c>
      <c r="O184" s="682" t="s">
        <v>41</v>
      </c>
      <c r="P184" s="556" t="s">
        <v>34</v>
      </c>
      <c r="Q184" s="682" t="s">
        <v>41</v>
      </c>
      <c r="R184" s="683" t="s">
        <v>34</v>
      </c>
      <c r="S184" s="682" t="s">
        <v>41</v>
      </c>
      <c r="T184" s="683" t="s">
        <v>34</v>
      </c>
      <c r="U184" s="104" t="s">
        <v>41</v>
      </c>
      <c r="V184" s="683" t="s">
        <v>34</v>
      </c>
      <c r="CG184" s="13"/>
      <c r="CH184" s="13"/>
      <c r="CI184" s="13"/>
      <c r="CJ184" s="13"/>
      <c r="CK184" s="13"/>
      <c r="CL184" s="13"/>
      <c r="CM184" s="13"/>
    </row>
    <row r="185" spans="1:91" ht="16.350000000000001" customHeight="1" x14ac:dyDescent="0.2">
      <c r="A185" s="695" t="s">
        <v>229</v>
      </c>
      <c r="B185" s="696">
        <f>SUM(C185+D185)</f>
        <v>14</v>
      </c>
      <c r="C185" s="697">
        <f>SUM(E185+G185+I185+K185+M185+O185+Q185+S185+U185)</f>
        <v>6</v>
      </c>
      <c r="D185" s="124">
        <f>SUM(F185+H185+J185+L185+N185+P185+R185+T185+V185)</f>
        <v>8</v>
      </c>
      <c r="E185" s="698"/>
      <c r="F185" s="699"/>
      <c r="G185" s="698"/>
      <c r="H185" s="699">
        <v>3</v>
      </c>
      <c r="I185" s="698">
        <v>3</v>
      </c>
      <c r="J185" s="699">
        <v>1</v>
      </c>
      <c r="K185" s="698">
        <v>1</v>
      </c>
      <c r="L185" s="366">
        <v>4</v>
      </c>
      <c r="M185" s="698">
        <v>1</v>
      </c>
      <c r="N185" s="366"/>
      <c r="O185" s="698">
        <v>1</v>
      </c>
      <c r="P185" s="366"/>
      <c r="Q185" s="698"/>
      <c r="R185" s="699"/>
      <c r="S185" s="698"/>
      <c r="T185" s="699"/>
      <c r="U185" s="698"/>
      <c r="V185" s="366"/>
      <c r="W185" s="136"/>
      <c r="CG185" s="13"/>
      <c r="CH185" s="13"/>
      <c r="CI185" s="13"/>
      <c r="CJ185" s="13"/>
      <c r="CK185" s="13"/>
      <c r="CL185" s="13"/>
      <c r="CM185" s="13"/>
    </row>
    <row r="186" spans="1:91" ht="32.1" customHeight="1" x14ac:dyDescent="0.2">
      <c r="A186" s="82" t="s">
        <v>230</v>
      </c>
      <c r="B186" s="82"/>
      <c r="BX186" s="2"/>
      <c r="BY186" s="2"/>
      <c r="BZ186" s="2"/>
      <c r="CG186" s="13"/>
      <c r="CH186" s="13"/>
      <c r="CI186" s="13"/>
      <c r="CJ186" s="13"/>
      <c r="CK186" s="13"/>
      <c r="CL186" s="13"/>
      <c r="CM186" s="13"/>
    </row>
    <row r="187" spans="1:91" ht="16.350000000000001" customHeight="1" x14ac:dyDescent="0.2">
      <c r="A187" s="1793" t="s">
        <v>231</v>
      </c>
      <c r="B187" s="1796" t="s">
        <v>54</v>
      </c>
      <c r="C187" s="1797"/>
      <c r="D187" s="1798"/>
      <c r="E187" s="1802" t="s">
        <v>6</v>
      </c>
      <c r="F187" s="1803"/>
      <c r="G187" s="1803"/>
      <c r="H187" s="1803"/>
      <c r="I187" s="1803"/>
      <c r="J187" s="1803"/>
      <c r="K187" s="1803"/>
      <c r="L187" s="1804"/>
      <c r="M187" s="1797" t="s">
        <v>232</v>
      </c>
      <c r="N187" s="1805"/>
      <c r="O187" s="1798" t="s">
        <v>233</v>
      </c>
      <c r="BX187" s="2"/>
      <c r="BY187" s="2"/>
      <c r="BZ187" s="2"/>
      <c r="CG187" s="13"/>
      <c r="CH187" s="13"/>
      <c r="CI187" s="13"/>
      <c r="CJ187" s="13"/>
      <c r="CK187" s="13"/>
      <c r="CL187" s="13"/>
      <c r="CM187" s="13"/>
    </row>
    <row r="188" spans="1:91" ht="16.350000000000001" customHeight="1" x14ac:dyDescent="0.2">
      <c r="A188" s="1794"/>
      <c r="B188" s="1799"/>
      <c r="C188" s="1800"/>
      <c r="D188" s="1801"/>
      <c r="E188" s="1808" t="s">
        <v>11</v>
      </c>
      <c r="F188" s="1809"/>
      <c r="G188" s="1808" t="s">
        <v>12</v>
      </c>
      <c r="H188" s="1809"/>
      <c r="I188" s="2048" t="s">
        <v>13</v>
      </c>
      <c r="J188" s="2049"/>
      <c r="K188" s="1808" t="s">
        <v>234</v>
      </c>
      <c r="L188" s="1812"/>
      <c r="M188" s="1800"/>
      <c r="N188" s="1806"/>
      <c r="O188" s="1807"/>
      <c r="BX188" s="2"/>
      <c r="BY188" s="2"/>
      <c r="BZ188" s="2"/>
      <c r="CG188" s="13"/>
      <c r="CH188" s="13"/>
      <c r="CI188" s="13"/>
      <c r="CJ188" s="13"/>
      <c r="CK188" s="13"/>
      <c r="CL188" s="13"/>
      <c r="CM188" s="13"/>
    </row>
    <row r="189" spans="1:91" ht="16.350000000000001" customHeight="1" x14ac:dyDescent="0.2">
      <c r="A189" s="1794"/>
      <c r="B189" s="559" t="s">
        <v>32</v>
      </c>
      <c r="C189" s="695" t="s">
        <v>33</v>
      </c>
      <c r="D189" s="559" t="s">
        <v>34</v>
      </c>
      <c r="E189" s="682" t="s">
        <v>41</v>
      </c>
      <c r="F189" s="570" t="s">
        <v>34</v>
      </c>
      <c r="G189" s="682" t="s">
        <v>41</v>
      </c>
      <c r="H189" s="570" t="s">
        <v>34</v>
      </c>
      <c r="I189" s="563" t="s">
        <v>41</v>
      </c>
      <c r="J189" s="561" t="s">
        <v>34</v>
      </c>
      <c r="K189" s="682" t="s">
        <v>41</v>
      </c>
      <c r="L189" s="566" t="s">
        <v>34</v>
      </c>
      <c r="M189" s="701" t="s">
        <v>235</v>
      </c>
      <c r="N189" s="574" t="s">
        <v>236</v>
      </c>
      <c r="O189" s="1801"/>
      <c r="BX189" s="2"/>
      <c r="BY189" s="2"/>
      <c r="BZ189" s="2"/>
      <c r="CG189" s="13"/>
      <c r="CH189" s="13"/>
      <c r="CI189" s="13"/>
      <c r="CJ189" s="13"/>
      <c r="CK189" s="13"/>
      <c r="CL189" s="13"/>
      <c r="CM189" s="13"/>
    </row>
    <row r="190" spans="1:91" ht="16.350000000000001" customHeight="1" x14ac:dyDescent="0.2">
      <c r="A190" s="1795"/>
      <c r="B190" s="373">
        <f t="shared" ref="B190:B195" si="18">+C190+D190</f>
        <v>9</v>
      </c>
      <c r="C190" s="374">
        <f t="shared" ref="C190:D195" si="19">+E190+G190+I190+K190</f>
        <v>7</v>
      </c>
      <c r="D190" s="375">
        <f t="shared" si="19"/>
        <v>2</v>
      </c>
      <c r="E190" s="702">
        <f t="shared" ref="E190:O190" si="20">SUM(E191:E195)</f>
        <v>3</v>
      </c>
      <c r="F190" s="377">
        <f t="shared" si="20"/>
        <v>0</v>
      </c>
      <c r="G190" s="702">
        <f t="shared" si="20"/>
        <v>1</v>
      </c>
      <c r="H190" s="377">
        <f t="shared" si="20"/>
        <v>0</v>
      </c>
      <c r="I190" s="702">
        <f t="shared" si="20"/>
        <v>2</v>
      </c>
      <c r="J190" s="703">
        <f t="shared" si="20"/>
        <v>1</v>
      </c>
      <c r="K190" s="696">
        <f t="shared" si="20"/>
        <v>1</v>
      </c>
      <c r="L190" s="379">
        <f t="shared" si="20"/>
        <v>1</v>
      </c>
      <c r="M190" s="380">
        <f t="shared" si="20"/>
        <v>5</v>
      </c>
      <c r="N190" s="377">
        <f t="shared" si="20"/>
        <v>4</v>
      </c>
      <c r="O190" s="704">
        <f t="shared" si="20"/>
        <v>1</v>
      </c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BX190" s="2"/>
      <c r="BY190" s="2"/>
      <c r="BZ190" s="2"/>
      <c r="CG190" s="13"/>
      <c r="CH190" s="13"/>
      <c r="CI190" s="13"/>
      <c r="CJ190" s="13"/>
      <c r="CK190" s="13"/>
      <c r="CL190" s="13"/>
      <c r="CM190" s="13"/>
    </row>
    <row r="191" spans="1:91" ht="16.350000000000001" customHeight="1" x14ac:dyDescent="0.2">
      <c r="A191" s="684" t="s">
        <v>237</v>
      </c>
      <c r="B191" s="691">
        <f t="shared" si="18"/>
        <v>8</v>
      </c>
      <c r="C191" s="691">
        <f t="shared" si="19"/>
        <v>6</v>
      </c>
      <c r="D191" s="705">
        <f t="shared" si="19"/>
        <v>2</v>
      </c>
      <c r="E191" s="219">
        <v>3</v>
      </c>
      <c r="F191" s="223"/>
      <c r="G191" s="219">
        <v>1</v>
      </c>
      <c r="H191" s="223"/>
      <c r="I191" s="219">
        <v>1</v>
      </c>
      <c r="J191" s="220">
        <v>1</v>
      </c>
      <c r="K191" s="219">
        <v>1</v>
      </c>
      <c r="L191" s="383">
        <v>1</v>
      </c>
      <c r="M191" s="221">
        <v>4</v>
      </c>
      <c r="N191" s="223">
        <v>4</v>
      </c>
      <c r="O191" s="384">
        <v>1</v>
      </c>
      <c r="P191" s="71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12"/>
      <c r="AC191" s="12"/>
      <c r="AD191" s="12"/>
      <c r="AE191" s="12"/>
      <c r="BX191" s="2"/>
      <c r="BY191" s="2"/>
      <c r="BZ191" s="2"/>
      <c r="CG191" s="13">
        <v>0</v>
      </c>
      <c r="CH191" s="13">
        <v>0</v>
      </c>
      <c r="CI191" s="13"/>
      <c r="CJ191" s="13"/>
      <c r="CK191" s="13"/>
      <c r="CL191" s="13"/>
      <c r="CM191" s="13"/>
    </row>
    <row r="192" spans="1:91" ht="16.350000000000001" customHeight="1" x14ac:dyDescent="0.2">
      <c r="A192" s="30" t="s">
        <v>238</v>
      </c>
      <c r="B192" s="385">
        <f t="shared" si="18"/>
        <v>0</v>
      </c>
      <c r="C192" s="385">
        <f t="shared" si="19"/>
        <v>0</v>
      </c>
      <c r="D192" s="386">
        <f t="shared" si="19"/>
        <v>0</v>
      </c>
      <c r="E192" s="224"/>
      <c r="F192" s="228"/>
      <c r="G192" s="224"/>
      <c r="H192" s="228"/>
      <c r="I192" s="224"/>
      <c r="J192" s="225"/>
      <c r="K192" s="224"/>
      <c r="L192" s="387"/>
      <c r="M192" s="226"/>
      <c r="N192" s="228"/>
      <c r="O192" s="388"/>
      <c r="P192" s="71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12"/>
      <c r="AC192" s="12"/>
      <c r="AD192" s="12"/>
      <c r="AE192" s="12"/>
      <c r="BX192" s="2"/>
      <c r="BY192" s="2"/>
      <c r="BZ192" s="2"/>
      <c r="CG192" s="13">
        <v>0</v>
      </c>
      <c r="CH192" s="13">
        <v>0</v>
      </c>
      <c r="CI192" s="13"/>
      <c r="CJ192" s="13"/>
      <c r="CK192" s="13"/>
      <c r="CL192" s="13"/>
      <c r="CM192" s="13"/>
    </row>
    <row r="193" spans="1:104" ht="16.350000000000001" customHeight="1" x14ac:dyDescent="0.2">
      <c r="A193" s="30" t="s">
        <v>239</v>
      </c>
      <c r="B193" s="385">
        <f t="shared" si="18"/>
        <v>1</v>
      </c>
      <c r="C193" s="385">
        <f t="shared" si="19"/>
        <v>1</v>
      </c>
      <c r="D193" s="386">
        <f t="shared" si="19"/>
        <v>0</v>
      </c>
      <c r="E193" s="224"/>
      <c r="F193" s="228"/>
      <c r="G193" s="224"/>
      <c r="H193" s="228"/>
      <c r="I193" s="224">
        <v>1</v>
      </c>
      <c r="J193" s="225"/>
      <c r="K193" s="224"/>
      <c r="L193" s="387"/>
      <c r="M193" s="226">
        <v>1</v>
      </c>
      <c r="N193" s="228"/>
      <c r="O193" s="388"/>
      <c r="P193" s="71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12"/>
      <c r="AC193" s="12"/>
      <c r="AD193" s="12"/>
      <c r="AE193" s="12"/>
      <c r="CG193" s="13">
        <v>0</v>
      </c>
      <c r="CH193" s="13">
        <v>0</v>
      </c>
      <c r="CI193" s="13"/>
      <c r="CJ193" s="13"/>
      <c r="CK193" s="13"/>
      <c r="CL193" s="13"/>
      <c r="CM193" s="13"/>
    </row>
    <row r="194" spans="1:104" ht="16.350000000000001" customHeight="1" x14ac:dyDescent="0.2">
      <c r="A194" s="30" t="s">
        <v>240</v>
      </c>
      <c r="B194" s="385">
        <f t="shared" si="18"/>
        <v>0</v>
      </c>
      <c r="C194" s="385">
        <f t="shared" si="19"/>
        <v>0</v>
      </c>
      <c r="D194" s="386">
        <f t="shared" si="19"/>
        <v>0</v>
      </c>
      <c r="E194" s="389"/>
      <c r="F194" s="390"/>
      <c r="G194" s="389"/>
      <c r="H194" s="390"/>
      <c r="I194" s="389"/>
      <c r="J194" s="391"/>
      <c r="K194" s="389"/>
      <c r="L194" s="392"/>
      <c r="M194" s="393"/>
      <c r="N194" s="390"/>
      <c r="O194" s="394"/>
      <c r="P194" s="71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12"/>
      <c r="AC194" s="12"/>
      <c r="AD194" s="12"/>
      <c r="AE194" s="12"/>
      <c r="CG194" s="13">
        <v>0</v>
      </c>
      <c r="CH194" s="13">
        <v>0</v>
      </c>
      <c r="CI194" s="13"/>
      <c r="CJ194" s="13"/>
      <c r="CK194" s="13"/>
      <c r="CL194" s="13"/>
      <c r="CM194" s="13"/>
    </row>
    <row r="195" spans="1:104" ht="16.350000000000001" customHeight="1" x14ac:dyDescent="0.2">
      <c r="A195" s="76" t="s">
        <v>241</v>
      </c>
      <c r="B195" s="395">
        <f t="shared" si="18"/>
        <v>0</v>
      </c>
      <c r="C195" s="395">
        <f t="shared" si="19"/>
        <v>0</v>
      </c>
      <c r="D195" s="396">
        <f t="shared" si="19"/>
        <v>0</v>
      </c>
      <c r="E195" s="229"/>
      <c r="F195" s="230"/>
      <c r="G195" s="229"/>
      <c r="H195" s="230"/>
      <c r="I195" s="229"/>
      <c r="J195" s="230"/>
      <c r="K195" s="229"/>
      <c r="L195" s="397"/>
      <c r="M195" s="231"/>
      <c r="N195" s="230"/>
      <c r="O195" s="398"/>
      <c r="P195" s="71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12"/>
      <c r="AC195" s="12"/>
      <c r="AD195" s="12"/>
      <c r="AE195" s="12"/>
      <c r="CG195" s="13">
        <v>0</v>
      </c>
      <c r="CH195" s="13">
        <v>0</v>
      </c>
      <c r="CI195" s="13"/>
      <c r="CJ195" s="13"/>
      <c r="CK195" s="13"/>
      <c r="CL195" s="13"/>
      <c r="CM195" s="13"/>
    </row>
    <row r="200" spans="1:104" s="399" customFormat="1" hidden="1" x14ac:dyDescent="0.2">
      <c r="A200" s="399">
        <f>SUM(B12:B14,B20:B23,B28:B33,B64,B86,C91,D101:D103,C108:C110,C114:C115,C119:C120,B136,D143:D144,C147:C152,D156:D161,C166:C169,B179:B180,B185,B38:B43,B48:B53,E139:F139,C92:C98,C174:C175,B190)</f>
        <v>9862</v>
      </c>
      <c r="B200" s="399">
        <f>SUM(CG8:CM195)</f>
        <v>0</v>
      </c>
      <c r="BX200" s="400"/>
      <c r="BY200" s="400"/>
      <c r="BZ200" s="400"/>
      <c r="CA200" s="400"/>
      <c r="CB200" s="400"/>
      <c r="CC200" s="400"/>
      <c r="CD200" s="400"/>
      <c r="CE200" s="400"/>
      <c r="CF200" s="400"/>
      <c r="CG200" s="400"/>
      <c r="CH200" s="400"/>
      <c r="CI200" s="400"/>
      <c r="CJ200" s="400"/>
      <c r="CK200" s="400"/>
      <c r="CL200" s="400"/>
      <c r="CM200" s="400"/>
      <c r="CN200" s="400"/>
      <c r="CO200" s="400"/>
      <c r="CP200" s="400"/>
      <c r="CQ200" s="400"/>
      <c r="CR200" s="400"/>
      <c r="CS200" s="400"/>
      <c r="CT200" s="400"/>
      <c r="CU200" s="400"/>
      <c r="CV200" s="400"/>
      <c r="CW200" s="400"/>
      <c r="CX200" s="400"/>
      <c r="CY200" s="400"/>
      <c r="CZ200" s="400"/>
    </row>
  </sheetData>
  <mergeCells count="317">
    <mergeCell ref="A6:O6"/>
    <mergeCell ref="A9:A11"/>
    <mergeCell ref="B9:D10"/>
    <mergeCell ref="E9:AL9"/>
    <mergeCell ref="AM9:AM11"/>
    <mergeCell ref="AN9:AQ9"/>
    <mergeCell ref="U10:V10"/>
    <mergeCell ref="W10:X10"/>
    <mergeCell ref="Y10:Z10"/>
    <mergeCell ref="AA10:AB10"/>
    <mergeCell ref="AR9:AR11"/>
    <mergeCell ref="AS9:AS11"/>
    <mergeCell ref="E10:F10"/>
    <mergeCell ref="G10:H10"/>
    <mergeCell ref="I10:J10"/>
    <mergeCell ref="K10:L10"/>
    <mergeCell ref="M10:N10"/>
    <mergeCell ref="O10:P10"/>
    <mergeCell ref="Q10:R10"/>
    <mergeCell ref="S10:T10"/>
    <mergeCell ref="AO10:AO11"/>
    <mergeCell ref="AP10:AP11"/>
    <mergeCell ref="AQ10:AQ11"/>
    <mergeCell ref="A17:A19"/>
    <mergeCell ref="B17:D18"/>
    <mergeCell ref="E17:AL17"/>
    <mergeCell ref="AM17:AM19"/>
    <mergeCell ref="AN17:AN19"/>
    <mergeCell ref="E18:F18"/>
    <mergeCell ref="G18:H18"/>
    <mergeCell ref="AC10:AD10"/>
    <mergeCell ref="AE10:AF10"/>
    <mergeCell ref="AG10:AH10"/>
    <mergeCell ref="AI10:AJ10"/>
    <mergeCell ref="AK10:AL10"/>
    <mergeCell ref="AN10:AN11"/>
    <mergeCell ref="AG18:AH18"/>
    <mergeCell ref="AI18:AJ18"/>
    <mergeCell ref="AK18:AL18"/>
    <mergeCell ref="U18:V18"/>
    <mergeCell ref="W18:X18"/>
    <mergeCell ref="Y18:Z18"/>
    <mergeCell ref="AA18:AB18"/>
    <mergeCell ref="AC18:AD18"/>
    <mergeCell ref="AE18:AF18"/>
    <mergeCell ref="I18:J18"/>
    <mergeCell ref="K18:L18"/>
    <mergeCell ref="M18:N18"/>
    <mergeCell ref="O18:P18"/>
    <mergeCell ref="Q18:R18"/>
    <mergeCell ref="S18:T18"/>
    <mergeCell ref="AM25:AM27"/>
    <mergeCell ref="AN25:AN27"/>
    <mergeCell ref="E26:F26"/>
    <mergeCell ref="G26:H26"/>
    <mergeCell ref="I26:J26"/>
    <mergeCell ref="K26:L26"/>
    <mergeCell ref="M26:N26"/>
    <mergeCell ref="O26:P26"/>
    <mergeCell ref="Q26:R26"/>
    <mergeCell ref="S26:T26"/>
    <mergeCell ref="E25:AL25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35:A37"/>
    <mergeCell ref="B35:D36"/>
    <mergeCell ref="E35:AL35"/>
    <mergeCell ref="U36:V36"/>
    <mergeCell ref="W36:X36"/>
    <mergeCell ref="AK36:AL36"/>
    <mergeCell ref="Y36:Z36"/>
    <mergeCell ref="AA36:AB36"/>
    <mergeCell ref="AC36:AD36"/>
    <mergeCell ref="AE36:AF36"/>
    <mergeCell ref="AG36:AH36"/>
    <mergeCell ref="AI36:AJ36"/>
    <mergeCell ref="A25:A27"/>
    <mergeCell ref="B25:D26"/>
    <mergeCell ref="A45:A47"/>
    <mergeCell ref="B45:D46"/>
    <mergeCell ref="E45:AL45"/>
    <mergeCell ref="AM45:AM47"/>
    <mergeCell ref="AN45:AN47"/>
    <mergeCell ref="E46:F46"/>
    <mergeCell ref="G46:H46"/>
    <mergeCell ref="I46:J46"/>
    <mergeCell ref="K46:L46"/>
    <mergeCell ref="AM35:AM37"/>
    <mergeCell ref="AN35:AN37"/>
    <mergeCell ref="E36:F36"/>
    <mergeCell ref="G36:H36"/>
    <mergeCell ref="I36:J36"/>
    <mergeCell ref="K36:L36"/>
    <mergeCell ref="M36:N36"/>
    <mergeCell ref="O36:P36"/>
    <mergeCell ref="AK46:AL46"/>
    <mergeCell ref="Y46:Z46"/>
    <mergeCell ref="AA46:AB46"/>
    <mergeCell ref="AC46:AD46"/>
    <mergeCell ref="AE46:AF46"/>
    <mergeCell ref="AG46:AH46"/>
    <mergeCell ref="AI46:AJ46"/>
    <mergeCell ref="M46:N46"/>
    <mergeCell ref="O46:P46"/>
    <mergeCell ref="Q46:R46"/>
    <mergeCell ref="S46:T46"/>
    <mergeCell ref="U46:V46"/>
    <mergeCell ref="W46:X46"/>
    <mergeCell ref="Q36:R36"/>
    <mergeCell ref="S36:T36"/>
    <mergeCell ref="A55:A57"/>
    <mergeCell ref="B55:D56"/>
    <mergeCell ref="E55:AL55"/>
    <mergeCell ref="AM55:AN56"/>
    <mergeCell ref="E56:F56"/>
    <mergeCell ref="G56:H56"/>
    <mergeCell ref="I56:J56"/>
    <mergeCell ref="K56:L56"/>
    <mergeCell ref="M56:N56"/>
    <mergeCell ref="AN88:AN90"/>
    <mergeCell ref="AO88:AO90"/>
    <mergeCell ref="F89:G89"/>
    <mergeCell ref="H89:I89"/>
    <mergeCell ref="J89:K89"/>
    <mergeCell ref="L89:M89"/>
    <mergeCell ref="N89:O89"/>
    <mergeCell ref="AA56:AB56"/>
    <mergeCell ref="AC56:AD56"/>
    <mergeCell ref="AE56:AF56"/>
    <mergeCell ref="AG56:AH56"/>
    <mergeCell ref="AI56:AJ56"/>
    <mergeCell ref="AK56:AL56"/>
    <mergeCell ref="O56:P56"/>
    <mergeCell ref="Q56:R56"/>
    <mergeCell ref="S56:T56"/>
    <mergeCell ref="U56:V56"/>
    <mergeCell ref="W56:X56"/>
    <mergeCell ref="Y56:Z56"/>
    <mergeCell ref="AH89:AI89"/>
    <mergeCell ref="AJ89:AK89"/>
    <mergeCell ref="AL89:AM89"/>
    <mergeCell ref="P89:Q89"/>
    <mergeCell ref="R89:S89"/>
    <mergeCell ref="A98:B98"/>
    <mergeCell ref="AB89:AC89"/>
    <mergeCell ref="AD89:AE89"/>
    <mergeCell ref="AF89:AG89"/>
    <mergeCell ref="A88:B90"/>
    <mergeCell ref="C88:E89"/>
    <mergeCell ref="F88:AM88"/>
    <mergeCell ref="A100:C100"/>
    <mergeCell ref="A101:B103"/>
    <mergeCell ref="T89:U89"/>
    <mergeCell ref="V89:W89"/>
    <mergeCell ref="X89:Y89"/>
    <mergeCell ref="Z89:AA89"/>
    <mergeCell ref="A91:B91"/>
    <mergeCell ref="A92:A94"/>
    <mergeCell ref="A95:B95"/>
    <mergeCell ref="A96:B96"/>
    <mergeCell ref="A97:B97"/>
    <mergeCell ref="A105:B107"/>
    <mergeCell ref="C105:E106"/>
    <mergeCell ref="F105:AM105"/>
    <mergeCell ref="AN105:AN107"/>
    <mergeCell ref="F106:G106"/>
    <mergeCell ref="H106:I106"/>
    <mergeCell ref="J106:K106"/>
    <mergeCell ref="L106:M106"/>
    <mergeCell ref="AL106:AM106"/>
    <mergeCell ref="Z106:AA106"/>
    <mergeCell ref="AB106:AC106"/>
    <mergeCell ref="AD106:AE106"/>
    <mergeCell ref="AF106:AG106"/>
    <mergeCell ref="AH106:AI106"/>
    <mergeCell ref="AJ106:AK106"/>
    <mergeCell ref="N106:O106"/>
    <mergeCell ref="P106:Q106"/>
    <mergeCell ref="R106:S106"/>
    <mergeCell ref="T106:U106"/>
    <mergeCell ref="V106:W106"/>
    <mergeCell ref="X106:Y106"/>
    <mergeCell ref="A108:B108"/>
    <mergeCell ref="A109:B109"/>
    <mergeCell ref="A110:B110"/>
    <mergeCell ref="A112:B113"/>
    <mergeCell ref="C112:E112"/>
    <mergeCell ref="F112:G112"/>
    <mergeCell ref="H112:I112"/>
    <mergeCell ref="J112:K112"/>
    <mergeCell ref="L112:M112"/>
    <mergeCell ref="Y112:AB112"/>
    <mergeCell ref="AC112:AD112"/>
    <mergeCell ref="AE112:AH112"/>
    <mergeCell ref="AI112:AI113"/>
    <mergeCell ref="A114:B114"/>
    <mergeCell ref="A115:B115"/>
    <mergeCell ref="N112:O112"/>
    <mergeCell ref="P112:Q112"/>
    <mergeCell ref="R112:S112"/>
    <mergeCell ref="T112:U112"/>
    <mergeCell ref="V112:W112"/>
    <mergeCell ref="X112:X113"/>
    <mergeCell ref="A138:D138"/>
    <mergeCell ref="B139:D139"/>
    <mergeCell ref="A141:C142"/>
    <mergeCell ref="D141:F141"/>
    <mergeCell ref="G141:G142"/>
    <mergeCell ref="H141:J141"/>
    <mergeCell ref="A117:B118"/>
    <mergeCell ref="C117:C118"/>
    <mergeCell ref="D117:I117"/>
    <mergeCell ref="J117:J118"/>
    <mergeCell ref="A119:A120"/>
    <mergeCell ref="A122:A123"/>
    <mergeCell ref="B122:B123"/>
    <mergeCell ref="A156:A158"/>
    <mergeCell ref="B156:C156"/>
    <mergeCell ref="B157:C157"/>
    <mergeCell ref="B158:C158"/>
    <mergeCell ref="K141:M141"/>
    <mergeCell ref="A143:A144"/>
    <mergeCell ref="B143:C143"/>
    <mergeCell ref="A146:B146"/>
    <mergeCell ref="A147:A148"/>
    <mergeCell ref="A150:A152"/>
    <mergeCell ref="A159:A161"/>
    <mergeCell ref="B159:C159"/>
    <mergeCell ref="B160:C160"/>
    <mergeCell ref="B161:C161"/>
    <mergeCell ref="A163:B165"/>
    <mergeCell ref="C163:E164"/>
    <mergeCell ref="A154:C155"/>
    <mergeCell ref="D154:F154"/>
    <mergeCell ref="G154:G155"/>
    <mergeCell ref="F163:AM163"/>
    <mergeCell ref="F164:G164"/>
    <mergeCell ref="H164:I164"/>
    <mergeCell ref="J164:K164"/>
    <mergeCell ref="L164:M164"/>
    <mergeCell ref="N164:O164"/>
    <mergeCell ref="P164:Q164"/>
    <mergeCell ref="R164:S164"/>
    <mergeCell ref="T164:U164"/>
    <mergeCell ref="V164:W164"/>
    <mergeCell ref="AJ164:AK164"/>
    <mergeCell ref="AL164:AM164"/>
    <mergeCell ref="AH164:AI164"/>
    <mergeCell ref="H154:H155"/>
    <mergeCell ref="I154:I155"/>
    <mergeCell ref="A166:B166"/>
    <mergeCell ref="A167:B167"/>
    <mergeCell ref="A168:B168"/>
    <mergeCell ref="A169:B169"/>
    <mergeCell ref="X164:Y164"/>
    <mergeCell ref="Z164:AA164"/>
    <mergeCell ref="AB164:AC164"/>
    <mergeCell ref="AD164:AE164"/>
    <mergeCell ref="AF164:AG164"/>
    <mergeCell ref="AD172:AD173"/>
    <mergeCell ref="AE172:AE173"/>
    <mergeCell ref="AF172:AF173"/>
    <mergeCell ref="AG172:AG173"/>
    <mergeCell ref="Y171:Y173"/>
    <mergeCell ref="Z171:Z173"/>
    <mergeCell ref="AA171:AA173"/>
    <mergeCell ref="AB171:AE171"/>
    <mergeCell ref="AF171:AG171"/>
    <mergeCell ref="A174:A175"/>
    <mergeCell ref="A177:A178"/>
    <mergeCell ref="B177:B178"/>
    <mergeCell ref="C177:C178"/>
    <mergeCell ref="D177:D178"/>
    <mergeCell ref="A182:A184"/>
    <mergeCell ref="B182:D183"/>
    <mergeCell ref="AB172:AB173"/>
    <mergeCell ref="AC172:AC173"/>
    <mergeCell ref="F172:G172"/>
    <mergeCell ref="H172:I172"/>
    <mergeCell ref="J172:K172"/>
    <mergeCell ref="L172:M172"/>
    <mergeCell ref="N172:O172"/>
    <mergeCell ref="A171:B173"/>
    <mergeCell ref="C171:E172"/>
    <mergeCell ref="F171:U171"/>
    <mergeCell ref="V171:V173"/>
    <mergeCell ref="W171:W173"/>
    <mergeCell ref="X171:X173"/>
    <mergeCell ref="P172:Q172"/>
    <mergeCell ref="R172:S172"/>
    <mergeCell ref="T172:U172"/>
    <mergeCell ref="E182:V182"/>
    <mergeCell ref="E183:F183"/>
    <mergeCell ref="G183:H183"/>
    <mergeCell ref="I183:J183"/>
    <mergeCell ref="K183:L183"/>
    <mergeCell ref="M183:N183"/>
    <mergeCell ref="O183:P183"/>
    <mergeCell ref="Q183:R183"/>
    <mergeCell ref="S183:T183"/>
    <mergeCell ref="U183:V183"/>
    <mergeCell ref="A187:A190"/>
    <mergeCell ref="B187:D188"/>
    <mergeCell ref="E187:L187"/>
    <mergeCell ref="M187:N188"/>
    <mergeCell ref="O187:O189"/>
    <mergeCell ref="E188:F188"/>
    <mergeCell ref="G188:H188"/>
    <mergeCell ref="I188:J188"/>
    <mergeCell ref="K188:L188"/>
  </mergeCells>
  <dataValidations count="1">
    <dataValidation type="whole" operator="greaterThanOrEqual" allowBlank="1" showInputMessage="1" showErrorMessage="1" errorTitle="Error" error="Favor Ingrese sólo Números." sqref="E12:AS15 E20:AN23 E28:AN33 E38:AN43 E48:AN53 E58:AN63 C67:E85 F92:AO98 D101:D103 F108:AN110 F114:AI115 D119:J120 B124:B135 E139:F139 E143:M144 C147:F152 E156:I161 F166:AM169 F174:AG175 C179:D180 E185:V185 E191:O195" xr:uid="{00000000-0002-0000-0900-000000000000}">
      <formula1>0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Z200"/>
  <sheetViews>
    <sheetView workbookViewId="0">
      <pane xSplit="1" ySplit="11" topLeftCell="B179" activePane="bottomRight" state="frozen"/>
      <selection pane="topRight" activeCell="B1" sqref="B1"/>
      <selection pane="bottomLeft" activeCell="A12" sqref="A12"/>
      <selection pane="bottomRight" activeCell="B174" sqref="B174"/>
    </sheetView>
  </sheetViews>
  <sheetFormatPr baseColWidth="10" defaultColWidth="11.42578125" defaultRowHeight="14.25" x14ac:dyDescent="0.2"/>
  <cols>
    <col min="1" max="1" width="44.7109375" style="2" customWidth="1"/>
    <col min="2" max="2" width="31.140625" style="2" customWidth="1"/>
    <col min="3" max="3" width="14.140625" style="2" customWidth="1"/>
    <col min="4" max="4" width="12.42578125" style="2" customWidth="1"/>
    <col min="5" max="6" width="10.42578125" style="2" customWidth="1"/>
    <col min="7" max="7" width="11.85546875" style="2" customWidth="1"/>
    <col min="8" max="8" width="11" style="2" customWidth="1"/>
    <col min="9" max="22" width="11.42578125" style="2" customWidth="1"/>
    <col min="23" max="25" width="13.5703125" style="2" customWidth="1"/>
    <col min="26" max="26" width="13" style="2" customWidth="1"/>
    <col min="27" max="37" width="11.42578125" style="2" customWidth="1"/>
    <col min="38" max="40" width="11.42578125" style="2"/>
    <col min="41" max="41" width="11.42578125" style="2" customWidth="1"/>
    <col min="42" max="43" width="11.42578125" style="2"/>
    <col min="44" max="44" width="11.42578125" style="2" customWidth="1"/>
    <col min="45" max="72" width="11.42578125" style="2"/>
    <col min="73" max="74" width="15.42578125" style="2" customWidth="1"/>
    <col min="75" max="75" width="15.7109375" style="2" customWidth="1"/>
    <col min="76" max="77" width="15.7109375" style="3" customWidth="1"/>
    <col min="78" max="78" width="15.42578125" style="3" customWidth="1"/>
    <col min="79" max="104" width="15.42578125" style="4" hidden="1" customWidth="1"/>
    <col min="105" max="105" width="11.42578125" style="2" customWidth="1"/>
    <col min="106" max="16384" width="11.42578125" style="2"/>
  </cols>
  <sheetData>
    <row r="1" spans="1:91" ht="16.350000000000001" customHeight="1" x14ac:dyDescent="0.2">
      <c r="A1" s="1" t="s">
        <v>0</v>
      </c>
    </row>
    <row r="2" spans="1:91" ht="16.350000000000001" customHeight="1" x14ac:dyDescent="0.2">
      <c r="A2" s="1" t="str">
        <f>CONCATENATE("COMUNA: ",[11]NOMBRE!B2," - ","( ",[11]NOMBRE!C2,[11]NOMBRE!D2,[11]NOMBRE!E2,[11]NOMBRE!F2,[11]NOMBRE!G2," )")</f>
        <v>COMUNA: LINARES - ( 07401 )</v>
      </c>
    </row>
    <row r="3" spans="1:91" ht="16.350000000000001" customHeight="1" x14ac:dyDescent="0.2">
      <c r="A3" s="1" t="str">
        <f>CONCATENATE("ESTABLECIMIENTO/ESTRATEGIA: ",[11]NOMBRE!B3," - ","( ",[11]NOMBRE!C3,[11]NOMBRE!D3,[11]NOMBRE!E3,[11]NOMBRE!F3,[11]NOMBRE!G3,[11]NOMBRE!H3," )")</f>
        <v>ESTABLECIMIENTO/ESTRATEGIA: HOSPITAL PRESIDENTE CARLOS IBAÑEZ DEL CAMPO - ( 116108 )</v>
      </c>
    </row>
    <row r="4" spans="1:91" ht="16.350000000000001" customHeight="1" x14ac:dyDescent="0.2">
      <c r="A4" s="1" t="str">
        <f>CONCATENATE("MES: ",[11]NOMBRE!B6," - ","( ",[11]NOMBRE!C6,[11]NOMBRE!D6," )")</f>
        <v>MES: OCTUBRE - ( 10 )</v>
      </c>
    </row>
    <row r="5" spans="1:91" ht="16.350000000000001" customHeight="1" x14ac:dyDescent="0.2">
      <c r="A5" s="1" t="str">
        <f>CONCATENATE("AÑO: ",[11]NOMBRE!B7)</f>
        <v>AÑO: 2021</v>
      </c>
      <c r="AP5" s="5"/>
    </row>
    <row r="6" spans="1:91" ht="15" x14ac:dyDescent="0.2">
      <c r="A6" s="1910" t="s">
        <v>1</v>
      </c>
      <c r="B6" s="1910"/>
      <c r="C6" s="1910"/>
      <c r="D6" s="1910"/>
      <c r="E6" s="1910"/>
      <c r="F6" s="1910"/>
      <c r="G6" s="1910"/>
      <c r="H6" s="1910"/>
      <c r="I6" s="1910"/>
      <c r="J6" s="1910"/>
      <c r="K6" s="1910"/>
      <c r="L6" s="1910"/>
      <c r="M6" s="1910"/>
      <c r="N6" s="1910"/>
      <c r="O6" s="1910"/>
      <c r="P6" s="6"/>
      <c r="Q6" s="6"/>
      <c r="R6" s="6"/>
      <c r="S6" s="6"/>
      <c r="T6" s="7"/>
      <c r="U6" s="7"/>
      <c r="V6" s="7"/>
      <c r="W6" s="7"/>
      <c r="X6" s="7"/>
      <c r="Y6" s="7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</row>
    <row r="7" spans="1:91" ht="32.1" customHeight="1" x14ac:dyDescent="0.2">
      <c r="A7" s="9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BX7" s="2"/>
      <c r="BY7" s="2"/>
      <c r="BZ7" s="2"/>
    </row>
    <row r="8" spans="1:91" ht="32.1" customHeight="1" x14ac:dyDescent="0.2">
      <c r="A8" s="10" t="s"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1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X8" s="2"/>
      <c r="BY8" s="2"/>
      <c r="BZ8" s="2"/>
      <c r="CG8" s="13"/>
      <c r="CH8" s="13"/>
      <c r="CI8" s="13"/>
      <c r="CJ8" s="13"/>
      <c r="CK8" s="13"/>
      <c r="CL8" s="13"/>
      <c r="CM8" s="13"/>
    </row>
    <row r="9" spans="1:91" ht="32.1" customHeight="1" x14ac:dyDescent="0.2">
      <c r="A9" s="1817" t="s">
        <v>4</v>
      </c>
      <c r="B9" s="1796" t="s">
        <v>5</v>
      </c>
      <c r="C9" s="1797"/>
      <c r="D9" s="1798"/>
      <c r="E9" s="1808" t="s">
        <v>6</v>
      </c>
      <c r="F9" s="1869"/>
      <c r="G9" s="1869"/>
      <c r="H9" s="1869"/>
      <c r="I9" s="1869"/>
      <c r="J9" s="1869"/>
      <c r="K9" s="1869"/>
      <c r="L9" s="1869"/>
      <c r="M9" s="1869"/>
      <c r="N9" s="1869"/>
      <c r="O9" s="1869"/>
      <c r="P9" s="1869"/>
      <c r="Q9" s="1869"/>
      <c r="R9" s="1869"/>
      <c r="S9" s="1869"/>
      <c r="T9" s="1869"/>
      <c r="U9" s="1869"/>
      <c r="V9" s="1869"/>
      <c r="W9" s="1869"/>
      <c r="X9" s="1869"/>
      <c r="Y9" s="1869"/>
      <c r="Z9" s="1869"/>
      <c r="AA9" s="1869"/>
      <c r="AB9" s="1869"/>
      <c r="AC9" s="1869"/>
      <c r="AD9" s="1869"/>
      <c r="AE9" s="1869"/>
      <c r="AF9" s="1869"/>
      <c r="AG9" s="1869"/>
      <c r="AH9" s="1869"/>
      <c r="AI9" s="1869"/>
      <c r="AJ9" s="1869"/>
      <c r="AK9" s="1869"/>
      <c r="AL9" s="1809"/>
      <c r="AM9" s="1819" t="s">
        <v>7</v>
      </c>
      <c r="AN9" s="1808" t="s">
        <v>8</v>
      </c>
      <c r="AO9" s="1869"/>
      <c r="AP9" s="1869"/>
      <c r="AQ9" s="1809"/>
      <c r="AR9" s="1819" t="s">
        <v>9</v>
      </c>
      <c r="AS9" s="1819" t="s">
        <v>10</v>
      </c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CG9" s="13"/>
      <c r="CH9" s="13"/>
      <c r="CI9" s="13"/>
      <c r="CJ9" s="13"/>
      <c r="CK9" s="13"/>
      <c r="CL9" s="13"/>
      <c r="CM9" s="13"/>
    </row>
    <row r="10" spans="1:91" ht="16.350000000000001" customHeight="1" x14ac:dyDescent="0.2">
      <c r="A10" s="1821"/>
      <c r="B10" s="1799"/>
      <c r="C10" s="1800"/>
      <c r="D10" s="1801"/>
      <c r="E10" s="1808" t="s">
        <v>11</v>
      </c>
      <c r="F10" s="1809"/>
      <c r="G10" s="1808" t="s">
        <v>12</v>
      </c>
      <c r="H10" s="1809"/>
      <c r="I10" s="1808" t="s">
        <v>13</v>
      </c>
      <c r="J10" s="1809"/>
      <c r="K10" s="1808" t="s">
        <v>14</v>
      </c>
      <c r="L10" s="1809"/>
      <c r="M10" s="1808" t="s">
        <v>15</v>
      </c>
      <c r="N10" s="1809"/>
      <c r="O10" s="1828" t="s">
        <v>16</v>
      </c>
      <c r="P10" s="1816"/>
      <c r="Q10" s="1828" t="s">
        <v>17</v>
      </c>
      <c r="R10" s="1816"/>
      <c r="S10" s="1828" t="s">
        <v>18</v>
      </c>
      <c r="T10" s="1816"/>
      <c r="U10" s="1828" t="s">
        <v>19</v>
      </c>
      <c r="V10" s="1816"/>
      <c r="W10" s="1828" t="s">
        <v>20</v>
      </c>
      <c r="X10" s="1816"/>
      <c r="Y10" s="1828" t="s">
        <v>21</v>
      </c>
      <c r="Z10" s="1816"/>
      <c r="AA10" s="1828" t="s">
        <v>22</v>
      </c>
      <c r="AB10" s="1816"/>
      <c r="AC10" s="1828" t="s">
        <v>23</v>
      </c>
      <c r="AD10" s="1816"/>
      <c r="AE10" s="1828" t="s">
        <v>24</v>
      </c>
      <c r="AF10" s="1816"/>
      <c r="AG10" s="1829" t="s">
        <v>25</v>
      </c>
      <c r="AH10" s="1829"/>
      <c r="AI10" s="1828" t="s">
        <v>26</v>
      </c>
      <c r="AJ10" s="1816"/>
      <c r="AK10" s="1829" t="s">
        <v>27</v>
      </c>
      <c r="AL10" s="1816"/>
      <c r="AM10" s="1845"/>
      <c r="AN10" s="1906" t="s">
        <v>28</v>
      </c>
      <c r="AO10" s="1864" t="s">
        <v>29</v>
      </c>
      <c r="AP10" s="1864" t="s">
        <v>30</v>
      </c>
      <c r="AQ10" s="1908" t="s">
        <v>31</v>
      </c>
      <c r="AR10" s="1845"/>
      <c r="AS10" s="1845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CG10" s="13"/>
      <c r="CH10" s="13"/>
      <c r="CI10" s="13"/>
      <c r="CJ10" s="13"/>
      <c r="CK10" s="13"/>
      <c r="CL10" s="13"/>
      <c r="CM10" s="13"/>
    </row>
    <row r="11" spans="1:91" ht="32.1" customHeight="1" x14ac:dyDescent="0.2">
      <c r="A11" s="1818"/>
      <c r="B11" s="14" t="s">
        <v>32</v>
      </c>
      <c r="C11" s="15" t="s">
        <v>33</v>
      </c>
      <c r="D11" s="1386" t="s">
        <v>34</v>
      </c>
      <c r="E11" s="1384" t="s">
        <v>33</v>
      </c>
      <c r="F11" s="1375" t="s">
        <v>34</v>
      </c>
      <c r="G11" s="1384" t="s">
        <v>33</v>
      </c>
      <c r="H11" s="1375" t="s">
        <v>34</v>
      </c>
      <c r="I11" s="1384" t="s">
        <v>33</v>
      </c>
      <c r="J11" s="1375" t="s">
        <v>34</v>
      </c>
      <c r="K11" s="1384" t="s">
        <v>33</v>
      </c>
      <c r="L11" s="1375" t="s">
        <v>34</v>
      </c>
      <c r="M11" s="1384" t="s">
        <v>33</v>
      </c>
      <c r="N11" s="1375" t="s">
        <v>34</v>
      </c>
      <c r="O11" s="1384" t="s">
        <v>33</v>
      </c>
      <c r="P11" s="1375" t="s">
        <v>34</v>
      </c>
      <c r="Q11" s="1384" t="s">
        <v>33</v>
      </c>
      <c r="R11" s="1375" t="s">
        <v>34</v>
      </c>
      <c r="S11" s="1384" t="s">
        <v>33</v>
      </c>
      <c r="T11" s="1375" t="s">
        <v>34</v>
      </c>
      <c r="U11" s="1384" t="s">
        <v>33</v>
      </c>
      <c r="V11" s="1375" t="s">
        <v>34</v>
      </c>
      <c r="W11" s="1384" t="s">
        <v>33</v>
      </c>
      <c r="X11" s="1375" t="s">
        <v>34</v>
      </c>
      <c r="Y11" s="1384" t="s">
        <v>33</v>
      </c>
      <c r="Z11" s="1375" t="s">
        <v>34</v>
      </c>
      <c r="AA11" s="1384" t="s">
        <v>33</v>
      </c>
      <c r="AB11" s="1375" t="s">
        <v>34</v>
      </c>
      <c r="AC11" s="1384" t="s">
        <v>33</v>
      </c>
      <c r="AD11" s="1375" t="s">
        <v>34</v>
      </c>
      <c r="AE11" s="1384" t="s">
        <v>33</v>
      </c>
      <c r="AF11" s="1375" t="s">
        <v>34</v>
      </c>
      <c r="AG11" s="1391" t="s">
        <v>33</v>
      </c>
      <c r="AH11" s="1374" t="s">
        <v>34</v>
      </c>
      <c r="AI11" s="1384" t="s">
        <v>33</v>
      </c>
      <c r="AJ11" s="1375" t="s">
        <v>34</v>
      </c>
      <c r="AK11" s="1391" t="s">
        <v>33</v>
      </c>
      <c r="AL11" s="1375" t="s">
        <v>34</v>
      </c>
      <c r="AM11" s="1820"/>
      <c r="AN11" s="1907"/>
      <c r="AO11" s="1865"/>
      <c r="AP11" s="1865"/>
      <c r="AQ11" s="1909"/>
      <c r="AR11" s="1820"/>
      <c r="AS11" s="1820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CG11" s="13"/>
      <c r="CH11" s="13"/>
      <c r="CI11" s="13"/>
      <c r="CJ11" s="13"/>
      <c r="CK11" s="13"/>
      <c r="CL11" s="13"/>
      <c r="CM11" s="13"/>
    </row>
    <row r="12" spans="1:91" ht="16.350000000000001" customHeight="1" x14ac:dyDescent="0.2">
      <c r="A12" s="1526" t="s">
        <v>35</v>
      </c>
      <c r="B12" s="1527">
        <f>SUM(C12+D12)</f>
        <v>3445</v>
      </c>
      <c r="C12" s="1520">
        <f>SUM(E12+G12+I12+K12+M12+O12+Q12+S12+U12+W12+Y12+AA12+AC12+AE12+AG12+AI12+AK12)</f>
        <v>1789</v>
      </c>
      <c r="D12" s="1528">
        <f t="shared" ref="C12:D15" si="0">SUM(F12+H12+J12+L12+N12+P12+R12+T12+V12+X12+Z12+AB12+AD12+AF12+AH12+AJ12+AL12)</f>
        <v>1656</v>
      </c>
      <c r="E12" s="1529">
        <v>283</v>
      </c>
      <c r="F12" s="1530">
        <v>230</v>
      </c>
      <c r="G12" s="1529">
        <v>148</v>
      </c>
      <c r="H12" s="1530">
        <v>108</v>
      </c>
      <c r="I12" s="1529">
        <v>89</v>
      </c>
      <c r="J12" s="1530">
        <v>91</v>
      </c>
      <c r="K12" s="1529">
        <v>78</v>
      </c>
      <c r="L12" s="1530">
        <v>73</v>
      </c>
      <c r="M12" s="1529">
        <v>96</v>
      </c>
      <c r="N12" s="1530">
        <v>73</v>
      </c>
      <c r="O12" s="1529">
        <v>99</v>
      </c>
      <c r="P12" s="1530">
        <v>91</v>
      </c>
      <c r="Q12" s="1529">
        <v>103</v>
      </c>
      <c r="R12" s="1530">
        <v>80</v>
      </c>
      <c r="S12" s="1529">
        <v>80</v>
      </c>
      <c r="T12" s="1530">
        <v>82</v>
      </c>
      <c r="U12" s="1529">
        <v>72</v>
      </c>
      <c r="V12" s="1530">
        <v>83</v>
      </c>
      <c r="W12" s="1529">
        <v>77</v>
      </c>
      <c r="X12" s="1530">
        <v>84</v>
      </c>
      <c r="Y12" s="1529">
        <v>112</v>
      </c>
      <c r="Z12" s="1530">
        <v>86</v>
      </c>
      <c r="AA12" s="1529">
        <v>116</v>
      </c>
      <c r="AB12" s="1530">
        <v>112</v>
      </c>
      <c r="AC12" s="1529">
        <v>86</v>
      </c>
      <c r="AD12" s="1530">
        <v>89</v>
      </c>
      <c r="AE12" s="1529">
        <v>98</v>
      </c>
      <c r="AF12" s="1530">
        <v>73</v>
      </c>
      <c r="AG12" s="1529">
        <v>90</v>
      </c>
      <c r="AH12" s="1530">
        <v>96</v>
      </c>
      <c r="AI12" s="1529">
        <v>72</v>
      </c>
      <c r="AJ12" s="1530">
        <v>79</v>
      </c>
      <c r="AK12" s="1529">
        <v>90</v>
      </c>
      <c r="AL12" s="1530">
        <v>126</v>
      </c>
      <c r="AM12" s="1531">
        <v>3275</v>
      </c>
      <c r="AN12" s="1529">
        <v>108</v>
      </c>
      <c r="AO12" s="1532"/>
      <c r="AP12" s="1532">
        <v>144</v>
      </c>
      <c r="AQ12" s="1530">
        <v>300</v>
      </c>
      <c r="AR12" s="1531">
        <v>278</v>
      </c>
      <c r="AS12" s="1531">
        <v>3919</v>
      </c>
      <c r="AT12" s="480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12"/>
      <c r="BF12" s="12"/>
      <c r="BG12" s="12"/>
      <c r="CG12" s="13">
        <v>0</v>
      </c>
      <c r="CH12" s="13">
        <v>0</v>
      </c>
      <c r="CI12" s="13">
        <v>0</v>
      </c>
      <c r="CJ12" s="13">
        <v>0</v>
      </c>
      <c r="CK12" s="13"/>
      <c r="CL12" s="13"/>
      <c r="CM12" s="13"/>
    </row>
    <row r="13" spans="1:91" ht="16.350000000000001" customHeight="1" x14ac:dyDescent="0.2">
      <c r="A13" s="30" t="s">
        <v>36</v>
      </c>
      <c r="B13" s="31">
        <f>SUM(C13+D13)</f>
        <v>419</v>
      </c>
      <c r="C13" s="32">
        <f t="shared" si="0"/>
        <v>0</v>
      </c>
      <c r="D13" s="481">
        <f t="shared" si="0"/>
        <v>419</v>
      </c>
      <c r="E13" s="34"/>
      <c r="F13" s="35"/>
      <c r="G13" s="34"/>
      <c r="H13" s="35"/>
      <c r="I13" s="34"/>
      <c r="J13" s="35">
        <v>1</v>
      </c>
      <c r="K13" s="34"/>
      <c r="L13" s="35">
        <v>38</v>
      </c>
      <c r="M13" s="34"/>
      <c r="N13" s="35">
        <v>71</v>
      </c>
      <c r="O13" s="34"/>
      <c r="P13" s="35">
        <v>115</v>
      </c>
      <c r="Q13" s="34"/>
      <c r="R13" s="35">
        <v>73</v>
      </c>
      <c r="S13" s="34"/>
      <c r="T13" s="35">
        <v>67</v>
      </c>
      <c r="U13" s="34"/>
      <c r="V13" s="35">
        <v>18</v>
      </c>
      <c r="W13" s="34"/>
      <c r="X13" s="35">
        <v>12</v>
      </c>
      <c r="Y13" s="34"/>
      <c r="Z13" s="35">
        <v>9</v>
      </c>
      <c r="AA13" s="34"/>
      <c r="AB13" s="35">
        <v>6</v>
      </c>
      <c r="AC13" s="34"/>
      <c r="AD13" s="35">
        <v>4</v>
      </c>
      <c r="AE13" s="34"/>
      <c r="AF13" s="35">
        <v>2</v>
      </c>
      <c r="AG13" s="34"/>
      <c r="AH13" s="35">
        <v>1</v>
      </c>
      <c r="AI13" s="34"/>
      <c r="AJ13" s="35">
        <v>2</v>
      </c>
      <c r="AK13" s="34"/>
      <c r="AL13" s="35"/>
      <c r="AM13" s="36">
        <v>407</v>
      </c>
      <c r="AN13" s="34">
        <v>12</v>
      </c>
      <c r="AO13" s="37"/>
      <c r="AP13" s="37">
        <v>4</v>
      </c>
      <c r="AQ13" s="35">
        <v>25</v>
      </c>
      <c r="AR13" s="36">
        <v>14</v>
      </c>
      <c r="AS13" s="36">
        <v>587</v>
      </c>
      <c r="AT13" s="480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12"/>
      <c r="BF13" s="12"/>
      <c r="BG13" s="12"/>
      <c r="CG13" s="13">
        <v>0</v>
      </c>
      <c r="CH13" s="13">
        <v>0</v>
      </c>
      <c r="CI13" s="13">
        <v>0</v>
      </c>
      <c r="CJ13" s="13">
        <v>0</v>
      </c>
      <c r="CK13" s="13"/>
      <c r="CL13" s="13"/>
      <c r="CM13" s="13"/>
    </row>
    <row r="14" spans="1:91" ht="16.350000000000001" customHeight="1" x14ac:dyDescent="0.2">
      <c r="A14" s="38" t="s">
        <v>37</v>
      </c>
      <c r="B14" s="39">
        <f>SUM(C14+D14)</f>
        <v>145</v>
      </c>
      <c r="C14" s="40">
        <f t="shared" si="0"/>
        <v>0</v>
      </c>
      <c r="D14" s="41">
        <f t="shared" si="0"/>
        <v>145</v>
      </c>
      <c r="E14" s="34"/>
      <c r="F14" s="35"/>
      <c r="G14" s="34"/>
      <c r="H14" s="35"/>
      <c r="I14" s="34"/>
      <c r="J14" s="35"/>
      <c r="K14" s="34"/>
      <c r="L14" s="35">
        <v>8</v>
      </c>
      <c r="M14" s="34"/>
      <c r="N14" s="35">
        <v>18</v>
      </c>
      <c r="O14" s="34"/>
      <c r="P14" s="35">
        <v>35</v>
      </c>
      <c r="Q14" s="34"/>
      <c r="R14" s="35">
        <v>32</v>
      </c>
      <c r="S14" s="34"/>
      <c r="T14" s="35">
        <v>29</v>
      </c>
      <c r="U14" s="34"/>
      <c r="V14" s="35">
        <v>4</v>
      </c>
      <c r="W14" s="34"/>
      <c r="X14" s="35">
        <v>10</v>
      </c>
      <c r="Y14" s="34"/>
      <c r="Z14" s="35">
        <v>3</v>
      </c>
      <c r="AA14" s="34"/>
      <c r="AB14" s="35">
        <v>4</v>
      </c>
      <c r="AC14" s="34"/>
      <c r="AD14" s="35">
        <v>1</v>
      </c>
      <c r="AE14" s="34"/>
      <c r="AF14" s="35">
        <v>1</v>
      </c>
      <c r="AG14" s="34"/>
      <c r="AH14" s="35"/>
      <c r="AI14" s="34"/>
      <c r="AJ14" s="35"/>
      <c r="AK14" s="34"/>
      <c r="AL14" s="35"/>
      <c r="AM14" s="36">
        <v>142</v>
      </c>
      <c r="AN14" s="42"/>
      <c r="AO14" s="43"/>
      <c r="AP14" s="43"/>
      <c r="AQ14" s="44"/>
      <c r="AR14" s="45"/>
      <c r="AS14" s="45"/>
      <c r="AT14" s="480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12"/>
      <c r="BF14" s="12"/>
      <c r="BG14" s="12"/>
      <c r="CG14" s="13">
        <v>0</v>
      </c>
      <c r="CH14" s="13">
        <v>0</v>
      </c>
      <c r="CI14" s="13"/>
      <c r="CJ14" s="13"/>
      <c r="CK14" s="13"/>
      <c r="CL14" s="13"/>
      <c r="CM14" s="13"/>
    </row>
    <row r="15" spans="1:91" ht="16.350000000000001" customHeight="1" x14ac:dyDescent="0.2">
      <c r="A15" s="46" t="s">
        <v>38</v>
      </c>
      <c r="B15" s="47">
        <f>SUM(C15+D15)</f>
        <v>0</v>
      </c>
      <c r="C15" s="48">
        <f>SUM(E15+G15+I15+K15+M15+O15+Q15+S15+U15+W15+Y15+AA15+AC15+AE15+AG15+AI15+AK15)</f>
        <v>0</v>
      </c>
      <c r="D15" s="49">
        <f t="shared" si="0"/>
        <v>0</v>
      </c>
      <c r="E15" s="50"/>
      <c r="F15" s="51"/>
      <c r="G15" s="50"/>
      <c r="H15" s="51"/>
      <c r="I15" s="50"/>
      <c r="J15" s="51"/>
      <c r="K15" s="50"/>
      <c r="L15" s="51"/>
      <c r="M15" s="50"/>
      <c r="N15" s="51"/>
      <c r="O15" s="50"/>
      <c r="P15" s="51"/>
      <c r="Q15" s="50"/>
      <c r="R15" s="51"/>
      <c r="S15" s="50"/>
      <c r="T15" s="51"/>
      <c r="U15" s="50"/>
      <c r="V15" s="51"/>
      <c r="W15" s="50"/>
      <c r="X15" s="51"/>
      <c r="Y15" s="50"/>
      <c r="Z15" s="51"/>
      <c r="AA15" s="50"/>
      <c r="AB15" s="51"/>
      <c r="AC15" s="50"/>
      <c r="AD15" s="51"/>
      <c r="AE15" s="50"/>
      <c r="AF15" s="51"/>
      <c r="AG15" s="50"/>
      <c r="AH15" s="51"/>
      <c r="AI15" s="50"/>
      <c r="AJ15" s="51"/>
      <c r="AK15" s="50"/>
      <c r="AL15" s="51"/>
      <c r="AM15" s="52"/>
      <c r="AN15" s="53"/>
      <c r="AO15" s="54"/>
      <c r="AP15" s="54"/>
      <c r="AQ15" s="55"/>
      <c r="AR15" s="56"/>
      <c r="AS15" s="56"/>
      <c r="AT15" s="480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12"/>
      <c r="BF15" s="12"/>
      <c r="BG15" s="12"/>
      <c r="CG15" s="13">
        <v>0</v>
      </c>
      <c r="CH15" s="13">
        <v>0</v>
      </c>
      <c r="CI15" s="13">
        <v>0</v>
      </c>
      <c r="CJ15" s="13">
        <v>0</v>
      </c>
      <c r="CK15" s="13"/>
      <c r="CL15" s="13"/>
      <c r="CM15" s="13"/>
    </row>
    <row r="16" spans="1:91" ht="32.1" customHeight="1" x14ac:dyDescent="0.2">
      <c r="A16" s="57" t="s">
        <v>39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X16" s="2"/>
      <c r="BY16" s="2"/>
      <c r="BZ16" s="2"/>
      <c r="CG16" s="13"/>
      <c r="CH16" s="13"/>
      <c r="CI16" s="13"/>
      <c r="CJ16" s="13"/>
      <c r="CK16" s="13"/>
      <c r="CL16" s="13"/>
      <c r="CM16" s="13"/>
    </row>
    <row r="17" spans="1:91" ht="16.350000000000001" customHeight="1" x14ac:dyDescent="0.2">
      <c r="A17" s="1817" t="s">
        <v>40</v>
      </c>
      <c r="B17" s="1796" t="s">
        <v>5</v>
      </c>
      <c r="C17" s="1797"/>
      <c r="D17" s="1798"/>
      <c r="E17" s="1808" t="s">
        <v>6</v>
      </c>
      <c r="F17" s="1869"/>
      <c r="G17" s="1869"/>
      <c r="H17" s="1869"/>
      <c r="I17" s="1869"/>
      <c r="J17" s="1869"/>
      <c r="K17" s="1869"/>
      <c r="L17" s="1869"/>
      <c r="M17" s="1869"/>
      <c r="N17" s="1869"/>
      <c r="O17" s="1869"/>
      <c r="P17" s="1869"/>
      <c r="Q17" s="1869"/>
      <c r="R17" s="1869"/>
      <c r="S17" s="1869"/>
      <c r="T17" s="1869"/>
      <c r="U17" s="1869"/>
      <c r="V17" s="1869"/>
      <c r="W17" s="1869"/>
      <c r="X17" s="1869"/>
      <c r="Y17" s="1869"/>
      <c r="Z17" s="1869"/>
      <c r="AA17" s="1869"/>
      <c r="AB17" s="1869"/>
      <c r="AC17" s="1869"/>
      <c r="AD17" s="1869"/>
      <c r="AE17" s="1869"/>
      <c r="AF17" s="1869"/>
      <c r="AG17" s="1869"/>
      <c r="AH17" s="1869"/>
      <c r="AI17" s="1869"/>
      <c r="AJ17" s="1869"/>
      <c r="AK17" s="1869"/>
      <c r="AL17" s="1809"/>
      <c r="AM17" s="1819" t="s">
        <v>7</v>
      </c>
      <c r="AN17" s="1819" t="s">
        <v>10</v>
      </c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CG17" s="13"/>
      <c r="CH17" s="13"/>
      <c r="CI17" s="13"/>
      <c r="CJ17" s="13"/>
      <c r="CK17" s="13"/>
      <c r="CL17" s="13"/>
      <c r="CM17" s="13"/>
    </row>
    <row r="18" spans="1:91" ht="16.350000000000001" customHeight="1" x14ac:dyDescent="0.2">
      <c r="A18" s="1821"/>
      <c r="B18" s="1799"/>
      <c r="C18" s="1800"/>
      <c r="D18" s="1801"/>
      <c r="E18" s="1808" t="s">
        <v>11</v>
      </c>
      <c r="F18" s="1809"/>
      <c r="G18" s="1808" t="s">
        <v>12</v>
      </c>
      <c r="H18" s="1809"/>
      <c r="I18" s="1808" t="s">
        <v>13</v>
      </c>
      <c r="J18" s="1809"/>
      <c r="K18" s="1808" t="s">
        <v>14</v>
      </c>
      <c r="L18" s="1809"/>
      <c r="M18" s="1808" t="s">
        <v>15</v>
      </c>
      <c r="N18" s="1809"/>
      <c r="O18" s="1828" t="s">
        <v>16</v>
      </c>
      <c r="P18" s="1816"/>
      <c r="Q18" s="1828" t="s">
        <v>17</v>
      </c>
      <c r="R18" s="1816"/>
      <c r="S18" s="1828" t="s">
        <v>18</v>
      </c>
      <c r="T18" s="1816"/>
      <c r="U18" s="1828" t="s">
        <v>19</v>
      </c>
      <c r="V18" s="1816"/>
      <c r="W18" s="1828" t="s">
        <v>20</v>
      </c>
      <c r="X18" s="1816"/>
      <c r="Y18" s="1828" t="s">
        <v>21</v>
      </c>
      <c r="Z18" s="1816"/>
      <c r="AA18" s="1828" t="s">
        <v>22</v>
      </c>
      <c r="AB18" s="1816"/>
      <c r="AC18" s="1828" t="s">
        <v>23</v>
      </c>
      <c r="AD18" s="1816"/>
      <c r="AE18" s="1828" t="s">
        <v>24</v>
      </c>
      <c r="AF18" s="1816"/>
      <c r="AG18" s="1828" t="s">
        <v>25</v>
      </c>
      <c r="AH18" s="1816"/>
      <c r="AI18" s="1828" t="s">
        <v>26</v>
      </c>
      <c r="AJ18" s="1816"/>
      <c r="AK18" s="1828" t="s">
        <v>27</v>
      </c>
      <c r="AL18" s="1816"/>
      <c r="AM18" s="1845"/>
      <c r="AN18" s="1845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CG18" s="13"/>
      <c r="CH18" s="13"/>
      <c r="CI18" s="13"/>
      <c r="CJ18" s="13"/>
      <c r="CK18" s="13"/>
      <c r="CL18" s="13"/>
      <c r="CM18" s="13"/>
    </row>
    <row r="19" spans="1:91" ht="16.350000000000001" customHeight="1" x14ac:dyDescent="0.2">
      <c r="A19" s="1818"/>
      <c r="B19" s="1514" t="s">
        <v>32</v>
      </c>
      <c r="C19" s="1515" t="s">
        <v>41</v>
      </c>
      <c r="D19" s="1378" t="s">
        <v>34</v>
      </c>
      <c r="E19" s="1516" t="s">
        <v>41</v>
      </c>
      <c r="F19" s="1378" t="s">
        <v>34</v>
      </c>
      <c r="G19" s="1516" t="s">
        <v>41</v>
      </c>
      <c r="H19" s="1378" t="s">
        <v>34</v>
      </c>
      <c r="I19" s="1516" t="s">
        <v>41</v>
      </c>
      <c r="J19" s="1378" t="s">
        <v>34</v>
      </c>
      <c r="K19" s="1516" t="s">
        <v>41</v>
      </c>
      <c r="L19" s="1378" t="s">
        <v>34</v>
      </c>
      <c r="M19" s="1516" t="s">
        <v>41</v>
      </c>
      <c r="N19" s="1378" t="s">
        <v>34</v>
      </c>
      <c r="O19" s="1516" t="s">
        <v>41</v>
      </c>
      <c r="P19" s="1378" t="s">
        <v>34</v>
      </c>
      <c r="Q19" s="1516" t="s">
        <v>41</v>
      </c>
      <c r="R19" s="1378" t="s">
        <v>34</v>
      </c>
      <c r="S19" s="1516" t="s">
        <v>41</v>
      </c>
      <c r="T19" s="1378" t="s">
        <v>34</v>
      </c>
      <c r="U19" s="1516" t="s">
        <v>41</v>
      </c>
      <c r="V19" s="1378" t="s">
        <v>34</v>
      </c>
      <c r="W19" s="1516" t="s">
        <v>41</v>
      </c>
      <c r="X19" s="1378" t="s">
        <v>34</v>
      </c>
      <c r="Y19" s="1516" t="s">
        <v>41</v>
      </c>
      <c r="Z19" s="1378" t="s">
        <v>34</v>
      </c>
      <c r="AA19" s="1516" t="s">
        <v>41</v>
      </c>
      <c r="AB19" s="1378" t="s">
        <v>34</v>
      </c>
      <c r="AC19" s="1516" t="s">
        <v>41</v>
      </c>
      <c r="AD19" s="1378" t="s">
        <v>34</v>
      </c>
      <c r="AE19" s="1516" t="s">
        <v>41</v>
      </c>
      <c r="AF19" s="1378" t="s">
        <v>34</v>
      </c>
      <c r="AG19" s="1516" t="s">
        <v>41</v>
      </c>
      <c r="AH19" s="1378" t="s">
        <v>34</v>
      </c>
      <c r="AI19" s="1516" t="s">
        <v>41</v>
      </c>
      <c r="AJ19" s="1378" t="s">
        <v>34</v>
      </c>
      <c r="AK19" s="1516" t="s">
        <v>41</v>
      </c>
      <c r="AL19" s="1378" t="s">
        <v>34</v>
      </c>
      <c r="AM19" s="1820"/>
      <c r="AN19" s="1820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CG19" s="13"/>
      <c r="CH19" s="13"/>
      <c r="CI19" s="13"/>
      <c r="CJ19" s="13"/>
      <c r="CK19" s="13"/>
      <c r="CL19" s="13"/>
      <c r="CM19" s="13"/>
    </row>
    <row r="20" spans="1:91" ht="16.350000000000001" customHeight="1" x14ac:dyDescent="0.2">
      <c r="A20" s="62" t="s">
        <v>42</v>
      </c>
      <c r="B20" s="63">
        <f>SUM(C20+D20)</f>
        <v>0</v>
      </c>
      <c r="C20" s="64">
        <f t="shared" ref="C20:D23" si="1">SUM(E20+G20+I20+K20+M20+O20+Q20+S20+U20+W20+Y20+AA20+AC20+AE20+AG20+AI20+AK20)</f>
        <v>0</v>
      </c>
      <c r="D20" s="65">
        <f t="shared" si="1"/>
        <v>0</v>
      </c>
      <c r="E20" s="66"/>
      <c r="F20" s="67"/>
      <c r="G20" s="66"/>
      <c r="H20" s="67"/>
      <c r="I20" s="66"/>
      <c r="J20" s="68"/>
      <c r="K20" s="66"/>
      <c r="L20" s="68"/>
      <c r="M20" s="66"/>
      <c r="N20" s="68"/>
      <c r="O20" s="69"/>
      <c r="P20" s="68"/>
      <c r="Q20" s="69"/>
      <c r="R20" s="68"/>
      <c r="S20" s="69"/>
      <c r="T20" s="68"/>
      <c r="U20" s="69"/>
      <c r="V20" s="68"/>
      <c r="W20" s="69"/>
      <c r="X20" s="68"/>
      <c r="Y20" s="69"/>
      <c r="Z20" s="68"/>
      <c r="AA20" s="69"/>
      <c r="AB20" s="68"/>
      <c r="AC20" s="69"/>
      <c r="AD20" s="68"/>
      <c r="AE20" s="69"/>
      <c r="AF20" s="68"/>
      <c r="AG20" s="69"/>
      <c r="AH20" s="68"/>
      <c r="AI20" s="69"/>
      <c r="AJ20" s="68"/>
      <c r="AK20" s="69"/>
      <c r="AL20" s="68"/>
      <c r="AM20" s="70"/>
      <c r="AN20" s="70"/>
      <c r="AO20" s="71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CG20" s="13">
        <v>0</v>
      </c>
      <c r="CH20" s="13">
        <v>0</v>
      </c>
      <c r="CI20" s="13"/>
      <c r="CJ20" s="13"/>
      <c r="CK20" s="13"/>
      <c r="CL20" s="13"/>
      <c r="CM20" s="13"/>
    </row>
    <row r="21" spans="1:91" ht="16.350000000000001" customHeight="1" x14ac:dyDescent="0.2">
      <c r="A21" s="72" t="s">
        <v>43</v>
      </c>
      <c r="B21" s="63">
        <f>SUM(C21+D21)</f>
        <v>0</v>
      </c>
      <c r="C21" s="64">
        <f t="shared" si="1"/>
        <v>0</v>
      </c>
      <c r="D21" s="73">
        <f t="shared" si="1"/>
        <v>0</v>
      </c>
      <c r="E21" s="34"/>
      <c r="F21" s="74"/>
      <c r="G21" s="34"/>
      <c r="H21" s="74"/>
      <c r="I21" s="34"/>
      <c r="J21" s="35"/>
      <c r="K21" s="34"/>
      <c r="L21" s="35"/>
      <c r="M21" s="34"/>
      <c r="N21" s="35"/>
      <c r="O21" s="75"/>
      <c r="P21" s="35"/>
      <c r="Q21" s="75"/>
      <c r="R21" s="35"/>
      <c r="S21" s="75"/>
      <c r="T21" s="35"/>
      <c r="U21" s="75"/>
      <c r="V21" s="35"/>
      <c r="W21" s="75"/>
      <c r="X21" s="35"/>
      <c r="Y21" s="75"/>
      <c r="Z21" s="35"/>
      <c r="AA21" s="75"/>
      <c r="AB21" s="35"/>
      <c r="AC21" s="75"/>
      <c r="AD21" s="35"/>
      <c r="AE21" s="75"/>
      <c r="AF21" s="35"/>
      <c r="AG21" s="75"/>
      <c r="AH21" s="35"/>
      <c r="AI21" s="75"/>
      <c r="AJ21" s="35"/>
      <c r="AK21" s="75"/>
      <c r="AL21" s="35"/>
      <c r="AM21" s="36"/>
      <c r="AN21" s="36"/>
      <c r="AO21" s="71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CG21" s="13">
        <v>0</v>
      </c>
      <c r="CH21" s="13">
        <v>0</v>
      </c>
      <c r="CI21" s="13"/>
      <c r="CJ21" s="13"/>
      <c r="CK21" s="13"/>
      <c r="CL21" s="13"/>
      <c r="CM21" s="13"/>
    </row>
    <row r="22" spans="1:91" ht="16.350000000000001" customHeight="1" x14ac:dyDescent="0.2">
      <c r="A22" s="72" t="s">
        <v>44</v>
      </c>
      <c r="B22" s="63">
        <f>SUM(C22+D22)</f>
        <v>0</v>
      </c>
      <c r="C22" s="64">
        <f t="shared" si="1"/>
        <v>0</v>
      </c>
      <c r="D22" s="73">
        <f t="shared" si="1"/>
        <v>0</v>
      </c>
      <c r="E22" s="34"/>
      <c r="F22" s="74"/>
      <c r="G22" s="34"/>
      <c r="H22" s="74"/>
      <c r="I22" s="34"/>
      <c r="J22" s="35"/>
      <c r="K22" s="34"/>
      <c r="L22" s="35"/>
      <c r="M22" s="34"/>
      <c r="N22" s="35"/>
      <c r="O22" s="75"/>
      <c r="P22" s="35"/>
      <c r="Q22" s="75"/>
      <c r="R22" s="35"/>
      <c r="S22" s="75"/>
      <c r="T22" s="35"/>
      <c r="U22" s="75"/>
      <c r="V22" s="35"/>
      <c r="W22" s="75"/>
      <c r="X22" s="35"/>
      <c r="Y22" s="75"/>
      <c r="Z22" s="35"/>
      <c r="AA22" s="75"/>
      <c r="AB22" s="35"/>
      <c r="AC22" s="75"/>
      <c r="AD22" s="35"/>
      <c r="AE22" s="75"/>
      <c r="AF22" s="35"/>
      <c r="AG22" s="75"/>
      <c r="AH22" s="35"/>
      <c r="AI22" s="75"/>
      <c r="AJ22" s="35"/>
      <c r="AK22" s="75"/>
      <c r="AL22" s="35"/>
      <c r="AM22" s="36"/>
      <c r="AN22" s="36"/>
      <c r="AO22" s="71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CG22" s="13">
        <v>0</v>
      </c>
      <c r="CH22" s="13">
        <v>0</v>
      </c>
      <c r="CI22" s="13"/>
      <c r="CJ22" s="13"/>
      <c r="CK22" s="13"/>
      <c r="CL22" s="13"/>
      <c r="CM22" s="13"/>
    </row>
    <row r="23" spans="1:91" ht="16.350000000000001" customHeight="1" x14ac:dyDescent="0.2">
      <c r="A23" s="76" t="s">
        <v>45</v>
      </c>
      <c r="B23" s="77">
        <f>SUM(C23+D23)</f>
        <v>0</v>
      </c>
      <c r="C23" s="78">
        <f t="shared" si="1"/>
        <v>0</v>
      </c>
      <c r="D23" s="49">
        <f t="shared" si="1"/>
        <v>0</v>
      </c>
      <c r="E23" s="50"/>
      <c r="F23" s="79"/>
      <c r="G23" s="50"/>
      <c r="H23" s="79"/>
      <c r="I23" s="50"/>
      <c r="J23" s="51"/>
      <c r="K23" s="50"/>
      <c r="L23" s="51"/>
      <c r="M23" s="50"/>
      <c r="N23" s="51"/>
      <c r="O23" s="80"/>
      <c r="P23" s="51"/>
      <c r="Q23" s="80"/>
      <c r="R23" s="51"/>
      <c r="S23" s="80"/>
      <c r="T23" s="51"/>
      <c r="U23" s="80"/>
      <c r="V23" s="51"/>
      <c r="W23" s="80"/>
      <c r="X23" s="51"/>
      <c r="Y23" s="80"/>
      <c r="Z23" s="51"/>
      <c r="AA23" s="80"/>
      <c r="AB23" s="51"/>
      <c r="AC23" s="80"/>
      <c r="AD23" s="51"/>
      <c r="AE23" s="80"/>
      <c r="AF23" s="51"/>
      <c r="AG23" s="80"/>
      <c r="AH23" s="51"/>
      <c r="AI23" s="80"/>
      <c r="AJ23" s="51"/>
      <c r="AK23" s="80"/>
      <c r="AL23" s="51"/>
      <c r="AM23" s="52"/>
      <c r="AN23" s="52"/>
      <c r="AO23" s="71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CG23" s="13">
        <v>0</v>
      </c>
      <c r="CH23" s="13">
        <v>0</v>
      </c>
      <c r="CI23" s="13"/>
      <c r="CJ23" s="13"/>
      <c r="CK23" s="13"/>
      <c r="CL23" s="13"/>
      <c r="CM23" s="13"/>
    </row>
    <row r="24" spans="1:91" ht="32.1" customHeight="1" x14ac:dyDescent="0.2">
      <c r="A24" s="81" t="s">
        <v>46</v>
      </c>
      <c r="B24" s="81"/>
      <c r="C24" s="81"/>
      <c r="D24" s="81"/>
      <c r="E24" s="81"/>
      <c r="F24" s="81"/>
      <c r="G24" s="11"/>
      <c r="H24" s="11"/>
      <c r="I24" s="11"/>
      <c r="J24" s="11"/>
      <c r="K24" s="11"/>
      <c r="L24" s="82"/>
      <c r="M24" s="11"/>
      <c r="N24" s="11"/>
      <c r="O24" s="8"/>
      <c r="P24" s="8"/>
      <c r="Q24" s="8"/>
      <c r="R24" s="8"/>
      <c r="S24" s="8"/>
      <c r="T24" s="8"/>
      <c r="U24" s="8"/>
      <c r="V24" s="8"/>
      <c r="W24" s="8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4"/>
      <c r="AN24" s="85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X24" s="2"/>
      <c r="BY24" s="2"/>
      <c r="BZ24" s="2"/>
      <c r="CG24" s="13"/>
      <c r="CH24" s="13"/>
      <c r="CI24" s="13"/>
      <c r="CJ24" s="13"/>
      <c r="CK24" s="13"/>
      <c r="CL24" s="13"/>
      <c r="CM24" s="13"/>
    </row>
    <row r="25" spans="1:91" ht="16.350000000000001" customHeight="1" x14ac:dyDescent="0.2">
      <c r="A25" s="1822" t="s">
        <v>40</v>
      </c>
      <c r="B25" s="1796" t="s">
        <v>5</v>
      </c>
      <c r="C25" s="1797"/>
      <c r="D25" s="1798"/>
      <c r="E25" s="1808" t="s">
        <v>6</v>
      </c>
      <c r="F25" s="1869"/>
      <c r="G25" s="1869"/>
      <c r="H25" s="1869"/>
      <c r="I25" s="1869"/>
      <c r="J25" s="1869"/>
      <c r="K25" s="1869"/>
      <c r="L25" s="1869"/>
      <c r="M25" s="1869"/>
      <c r="N25" s="1869"/>
      <c r="O25" s="1869"/>
      <c r="P25" s="1869"/>
      <c r="Q25" s="1869"/>
      <c r="R25" s="1869"/>
      <c r="S25" s="1869"/>
      <c r="T25" s="1869"/>
      <c r="U25" s="1869"/>
      <c r="V25" s="1869"/>
      <c r="W25" s="1869"/>
      <c r="X25" s="1869"/>
      <c r="Y25" s="1869"/>
      <c r="Z25" s="1869"/>
      <c r="AA25" s="1869"/>
      <c r="AB25" s="1869"/>
      <c r="AC25" s="1869"/>
      <c r="AD25" s="1869"/>
      <c r="AE25" s="1869"/>
      <c r="AF25" s="1869"/>
      <c r="AG25" s="1869"/>
      <c r="AH25" s="1869"/>
      <c r="AI25" s="1869"/>
      <c r="AJ25" s="1869"/>
      <c r="AK25" s="1869"/>
      <c r="AL25" s="1809"/>
      <c r="AM25" s="1819" t="s">
        <v>7</v>
      </c>
      <c r="AN25" s="1819" t="s">
        <v>10</v>
      </c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CG25" s="13"/>
      <c r="CH25" s="13"/>
      <c r="CI25" s="13"/>
      <c r="CJ25" s="13"/>
      <c r="CK25" s="13"/>
      <c r="CL25" s="13"/>
      <c r="CM25" s="13"/>
    </row>
    <row r="26" spans="1:91" ht="16.350000000000001" customHeight="1" x14ac:dyDescent="0.2">
      <c r="A26" s="1826"/>
      <c r="B26" s="1799"/>
      <c r="C26" s="1800"/>
      <c r="D26" s="1801"/>
      <c r="E26" s="1808" t="s">
        <v>11</v>
      </c>
      <c r="F26" s="1809"/>
      <c r="G26" s="1808" t="s">
        <v>12</v>
      </c>
      <c r="H26" s="1809"/>
      <c r="I26" s="1808" t="s">
        <v>13</v>
      </c>
      <c r="J26" s="1809"/>
      <c r="K26" s="1808" t="s">
        <v>14</v>
      </c>
      <c r="L26" s="1809"/>
      <c r="M26" s="1808" t="s">
        <v>15</v>
      </c>
      <c r="N26" s="1809"/>
      <c r="O26" s="1828" t="s">
        <v>16</v>
      </c>
      <c r="P26" s="1816"/>
      <c r="Q26" s="1828" t="s">
        <v>17</v>
      </c>
      <c r="R26" s="1816"/>
      <c r="S26" s="1828" t="s">
        <v>18</v>
      </c>
      <c r="T26" s="1816"/>
      <c r="U26" s="1828" t="s">
        <v>19</v>
      </c>
      <c r="V26" s="1816"/>
      <c r="W26" s="1828" t="s">
        <v>20</v>
      </c>
      <c r="X26" s="1816"/>
      <c r="Y26" s="1828" t="s">
        <v>21</v>
      </c>
      <c r="Z26" s="1816"/>
      <c r="AA26" s="1828" t="s">
        <v>22</v>
      </c>
      <c r="AB26" s="1816"/>
      <c r="AC26" s="1828" t="s">
        <v>23</v>
      </c>
      <c r="AD26" s="1816"/>
      <c r="AE26" s="1828" t="s">
        <v>24</v>
      </c>
      <c r="AF26" s="1816"/>
      <c r="AG26" s="1828" t="s">
        <v>25</v>
      </c>
      <c r="AH26" s="1816"/>
      <c r="AI26" s="1828" t="s">
        <v>26</v>
      </c>
      <c r="AJ26" s="1816"/>
      <c r="AK26" s="1828" t="s">
        <v>27</v>
      </c>
      <c r="AL26" s="1816"/>
      <c r="AM26" s="1845"/>
      <c r="AN26" s="1845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CG26" s="13"/>
      <c r="CH26" s="13"/>
      <c r="CI26" s="13"/>
      <c r="CJ26" s="13"/>
      <c r="CK26" s="13"/>
      <c r="CL26" s="13"/>
      <c r="CM26" s="13"/>
    </row>
    <row r="27" spans="1:91" ht="16.350000000000001" customHeight="1" x14ac:dyDescent="0.2">
      <c r="A27" s="1824"/>
      <c r="B27" s="1514" t="s">
        <v>32</v>
      </c>
      <c r="C27" s="15" t="s">
        <v>41</v>
      </c>
      <c r="D27" s="1386" t="s">
        <v>34</v>
      </c>
      <c r="E27" s="1373" t="s">
        <v>41</v>
      </c>
      <c r="F27" s="1375" t="s">
        <v>34</v>
      </c>
      <c r="G27" s="1373" t="s">
        <v>41</v>
      </c>
      <c r="H27" s="1375" t="s">
        <v>34</v>
      </c>
      <c r="I27" s="1373" t="s">
        <v>41</v>
      </c>
      <c r="J27" s="1375" t="s">
        <v>34</v>
      </c>
      <c r="K27" s="1373" t="s">
        <v>41</v>
      </c>
      <c r="L27" s="1375" t="s">
        <v>34</v>
      </c>
      <c r="M27" s="1373" t="s">
        <v>41</v>
      </c>
      <c r="N27" s="1375" t="s">
        <v>34</v>
      </c>
      <c r="O27" s="1373" t="s">
        <v>41</v>
      </c>
      <c r="P27" s="1375" t="s">
        <v>34</v>
      </c>
      <c r="Q27" s="1373" t="s">
        <v>41</v>
      </c>
      <c r="R27" s="1375" t="s">
        <v>34</v>
      </c>
      <c r="S27" s="1373" t="s">
        <v>41</v>
      </c>
      <c r="T27" s="1375" t="s">
        <v>34</v>
      </c>
      <c r="U27" s="1373" t="s">
        <v>41</v>
      </c>
      <c r="V27" s="1375" t="s">
        <v>34</v>
      </c>
      <c r="W27" s="1373" t="s">
        <v>41</v>
      </c>
      <c r="X27" s="1375" t="s">
        <v>34</v>
      </c>
      <c r="Y27" s="1373" t="s">
        <v>41</v>
      </c>
      <c r="Z27" s="1375" t="s">
        <v>34</v>
      </c>
      <c r="AA27" s="1373" t="s">
        <v>41</v>
      </c>
      <c r="AB27" s="1375" t="s">
        <v>34</v>
      </c>
      <c r="AC27" s="1373" t="s">
        <v>41</v>
      </c>
      <c r="AD27" s="1375" t="s">
        <v>34</v>
      </c>
      <c r="AE27" s="1373" t="s">
        <v>41</v>
      </c>
      <c r="AF27" s="1375" t="s">
        <v>34</v>
      </c>
      <c r="AG27" s="1373" t="s">
        <v>41</v>
      </c>
      <c r="AH27" s="1375" t="s">
        <v>34</v>
      </c>
      <c r="AI27" s="1373" t="s">
        <v>41</v>
      </c>
      <c r="AJ27" s="1375" t="s">
        <v>34</v>
      </c>
      <c r="AK27" s="1373" t="s">
        <v>41</v>
      </c>
      <c r="AL27" s="1375" t="s">
        <v>34</v>
      </c>
      <c r="AM27" s="1820"/>
      <c r="AN27" s="1820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CG27" s="13"/>
      <c r="CH27" s="13"/>
      <c r="CI27" s="13"/>
      <c r="CJ27" s="13"/>
      <c r="CK27" s="13"/>
      <c r="CL27" s="13"/>
      <c r="CM27" s="13"/>
    </row>
    <row r="28" spans="1:91" ht="16.350000000000001" customHeight="1" x14ac:dyDescent="0.2">
      <c r="A28" s="1518" t="s">
        <v>42</v>
      </c>
      <c r="B28" s="1519">
        <f t="shared" ref="B28:B33" si="2">SUM(C28+D28)</f>
        <v>0</v>
      </c>
      <c r="C28" s="1533">
        <f t="shared" ref="C28:D33" si="3">SUM(E28+G28+I28+K28+M28+O28+Q28+S28+U28+W28+Y28+AA28+AC28+AE28+AG28+AI28+AK28)</f>
        <v>0</v>
      </c>
      <c r="D28" s="1534">
        <f t="shared" si="3"/>
        <v>0</v>
      </c>
      <c r="E28" s="1529"/>
      <c r="F28" s="1535"/>
      <c r="G28" s="1529"/>
      <c r="H28" s="1535"/>
      <c r="I28" s="1529"/>
      <c r="J28" s="1530"/>
      <c r="K28" s="1529"/>
      <c r="L28" s="1530"/>
      <c r="M28" s="1529"/>
      <c r="N28" s="1530"/>
      <c r="O28" s="1536"/>
      <c r="P28" s="1530"/>
      <c r="Q28" s="1536"/>
      <c r="R28" s="1530"/>
      <c r="S28" s="1536"/>
      <c r="T28" s="1530"/>
      <c r="U28" s="1536"/>
      <c r="V28" s="1530"/>
      <c r="W28" s="1536"/>
      <c r="X28" s="1530"/>
      <c r="Y28" s="1536"/>
      <c r="Z28" s="1530"/>
      <c r="AA28" s="1536"/>
      <c r="AB28" s="1530"/>
      <c r="AC28" s="1536"/>
      <c r="AD28" s="1530"/>
      <c r="AE28" s="1536"/>
      <c r="AF28" s="1530"/>
      <c r="AG28" s="1536"/>
      <c r="AH28" s="1530"/>
      <c r="AI28" s="1536"/>
      <c r="AJ28" s="1530"/>
      <c r="AK28" s="1536"/>
      <c r="AL28" s="1530"/>
      <c r="AM28" s="1531"/>
      <c r="AN28" s="1531"/>
      <c r="AO28" s="71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CG28" s="13">
        <v>0</v>
      </c>
      <c r="CH28" s="13">
        <v>0</v>
      </c>
      <c r="CI28" s="13"/>
      <c r="CJ28" s="13"/>
      <c r="CK28" s="13"/>
      <c r="CL28" s="13"/>
      <c r="CM28" s="13"/>
    </row>
    <row r="29" spans="1:91" ht="16.350000000000001" customHeight="1" x14ac:dyDescent="0.2">
      <c r="A29" s="30" t="s">
        <v>43</v>
      </c>
      <c r="B29" s="63">
        <f t="shared" si="2"/>
        <v>0</v>
      </c>
      <c r="C29" s="64">
        <f t="shared" si="3"/>
        <v>0</v>
      </c>
      <c r="D29" s="73">
        <f t="shared" si="3"/>
        <v>0</v>
      </c>
      <c r="E29" s="34"/>
      <c r="F29" s="74"/>
      <c r="G29" s="34"/>
      <c r="H29" s="74"/>
      <c r="I29" s="34"/>
      <c r="J29" s="35"/>
      <c r="K29" s="34"/>
      <c r="L29" s="35"/>
      <c r="M29" s="34"/>
      <c r="N29" s="35"/>
      <c r="O29" s="75"/>
      <c r="P29" s="35"/>
      <c r="Q29" s="75"/>
      <c r="R29" s="35"/>
      <c r="S29" s="75"/>
      <c r="T29" s="35"/>
      <c r="U29" s="75"/>
      <c r="V29" s="35"/>
      <c r="W29" s="75"/>
      <c r="X29" s="35"/>
      <c r="Y29" s="75"/>
      <c r="Z29" s="35"/>
      <c r="AA29" s="75"/>
      <c r="AB29" s="35"/>
      <c r="AC29" s="75"/>
      <c r="AD29" s="35"/>
      <c r="AE29" s="75"/>
      <c r="AF29" s="35"/>
      <c r="AG29" s="75"/>
      <c r="AH29" s="35"/>
      <c r="AI29" s="75"/>
      <c r="AJ29" s="35"/>
      <c r="AK29" s="75"/>
      <c r="AL29" s="35"/>
      <c r="AM29" s="36"/>
      <c r="AN29" s="36"/>
      <c r="AO29" s="71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CG29" s="13">
        <v>0</v>
      </c>
      <c r="CH29" s="13">
        <v>0</v>
      </c>
      <c r="CI29" s="13"/>
      <c r="CJ29" s="13"/>
      <c r="CK29" s="13"/>
      <c r="CL29" s="13"/>
      <c r="CM29" s="13"/>
    </row>
    <row r="30" spans="1:91" ht="16.350000000000001" customHeight="1" x14ac:dyDescent="0.2">
      <c r="A30" s="30" t="s">
        <v>44</v>
      </c>
      <c r="B30" s="63">
        <f t="shared" si="2"/>
        <v>0</v>
      </c>
      <c r="C30" s="64">
        <f t="shared" si="3"/>
        <v>0</v>
      </c>
      <c r="D30" s="73">
        <f t="shared" si="3"/>
        <v>0</v>
      </c>
      <c r="E30" s="34"/>
      <c r="F30" s="74"/>
      <c r="G30" s="34"/>
      <c r="H30" s="74"/>
      <c r="I30" s="34"/>
      <c r="J30" s="35"/>
      <c r="K30" s="34"/>
      <c r="L30" s="35"/>
      <c r="M30" s="34"/>
      <c r="N30" s="35"/>
      <c r="O30" s="75"/>
      <c r="P30" s="35"/>
      <c r="Q30" s="75"/>
      <c r="R30" s="35"/>
      <c r="S30" s="75"/>
      <c r="T30" s="35"/>
      <c r="U30" s="75"/>
      <c r="V30" s="35"/>
      <c r="W30" s="75"/>
      <c r="X30" s="35"/>
      <c r="Y30" s="75"/>
      <c r="Z30" s="35"/>
      <c r="AA30" s="75"/>
      <c r="AB30" s="35"/>
      <c r="AC30" s="75"/>
      <c r="AD30" s="35"/>
      <c r="AE30" s="75"/>
      <c r="AF30" s="35"/>
      <c r="AG30" s="75"/>
      <c r="AH30" s="35"/>
      <c r="AI30" s="75"/>
      <c r="AJ30" s="35"/>
      <c r="AK30" s="75"/>
      <c r="AL30" s="35"/>
      <c r="AM30" s="36"/>
      <c r="AN30" s="36"/>
      <c r="AO30" s="71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CG30" s="13">
        <v>0</v>
      </c>
      <c r="CH30" s="13">
        <v>0</v>
      </c>
      <c r="CI30" s="13"/>
      <c r="CJ30" s="13"/>
      <c r="CK30" s="13"/>
      <c r="CL30" s="13"/>
      <c r="CM30" s="13"/>
    </row>
    <row r="31" spans="1:91" ht="16.350000000000001" customHeight="1" x14ac:dyDescent="0.2">
      <c r="A31" s="30" t="s">
        <v>47</v>
      </c>
      <c r="B31" s="63">
        <f t="shared" si="2"/>
        <v>0</v>
      </c>
      <c r="C31" s="64">
        <f t="shared" si="3"/>
        <v>0</v>
      </c>
      <c r="D31" s="73">
        <f t="shared" si="3"/>
        <v>0</v>
      </c>
      <c r="E31" s="34"/>
      <c r="F31" s="74"/>
      <c r="G31" s="34"/>
      <c r="H31" s="74"/>
      <c r="I31" s="34"/>
      <c r="J31" s="35"/>
      <c r="K31" s="34"/>
      <c r="L31" s="35"/>
      <c r="M31" s="34"/>
      <c r="N31" s="35"/>
      <c r="O31" s="75"/>
      <c r="P31" s="35"/>
      <c r="Q31" s="75"/>
      <c r="R31" s="35"/>
      <c r="S31" s="75"/>
      <c r="T31" s="35"/>
      <c r="U31" s="75"/>
      <c r="V31" s="35"/>
      <c r="W31" s="75"/>
      <c r="X31" s="35"/>
      <c r="Y31" s="75"/>
      <c r="Z31" s="35"/>
      <c r="AA31" s="75"/>
      <c r="AB31" s="35"/>
      <c r="AC31" s="75"/>
      <c r="AD31" s="35"/>
      <c r="AE31" s="75"/>
      <c r="AF31" s="35"/>
      <c r="AG31" s="75"/>
      <c r="AH31" s="35"/>
      <c r="AI31" s="75"/>
      <c r="AJ31" s="35"/>
      <c r="AK31" s="75"/>
      <c r="AL31" s="35"/>
      <c r="AM31" s="36"/>
      <c r="AN31" s="36"/>
      <c r="AO31" s="71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CG31" s="13">
        <v>0</v>
      </c>
      <c r="CH31" s="13">
        <v>0</v>
      </c>
      <c r="CI31" s="13"/>
      <c r="CJ31" s="13"/>
      <c r="CK31" s="13"/>
      <c r="CL31" s="13"/>
      <c r="CM31" s="13"/>
    </row>
    <row r="32" spans="1:91" ht="16.350000000000001" customHeight="1" x14ac:dyDescent="0.2">
      <c r="A32" s="30" t="s">
        <v>48</v>
      </c>
      <c r="B32" s="63">
        <f t="shared" si="2"/>
        <v>0</v>
      </c>
      <c r="C32" s="64">
        <f t="shared" si="3"/>
        <v>0</v>
      </c>
      <c r="D32" s="73">
        <f t="shared" si="3"/>
        <v>0</v>
      </c>
      <c r="E32" s="34"/>
      <c r="F32" s="74"/>
      <c r="G32" s="34"/>
      <c r="H32" s="74"/>
      <c r="I32" s="34"/>
      <c r="J32" s="35"/>
      <c r="K32" s="34"/>
      <c r="L32" s="35"/>
      <c r="M32" s="34"/>
      <c r="N32" s="35"/>
      <c r="O32" s="75"/>
      <c r="P32" s="35"/>
      <c r="Q32" s="75"/>
      <c r="R32" s="35"/>
      <c r="S32" s="75"/>
      <c r="T32" s="35"/>
      <c r="U32" s="75"/>
      <c r="V32" s="35"/>
      <c r="W32" s="75"/>
      <c r="X32" s="35"/>
      <c r="Y32" s="75"/>
      <c r="Z32" s="35"/>
      <c r="AA32" s="75"/>
      <c r="AB32" s="35"/>
      <c r="AC32" s="75"/>
      <c r="AD32" s="35"/>
      <c r="AE32" s="75"/>
      <c r="AF32" s="35"/>
      <c r="AG32" s="75"/>
      <c r="AH32" s="35"/>
      <c r="AI32" s="75"/>
      <c r="AJ32" s="35"/>
      <c r="AK32" s="75"/>
      <c r="AL32" s="35"/>
      <c r="AM32" s="36"/>
      <c r="AN32" s="36"/>
      <c r="AO32" s="71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CG32" s="13">
        <v>0</v>
      </c>
      <c r="CH32" s="13">
        <v>0</v>
      </c>
      <c r="CI32" s="13"/>
      <c r="CJ32" s="13"/>
      <c r="CK32" s="13"/>
      <c r="CL32" s="13"/>
      <c r="CM32" s="13"/>
    </row>
    <row r="33" spans="1:91" ht="16.350000000000001" customHeight="1" x14ac:dyDescent="0.2">
      <c r="A33" s="93" t="s">
        <v>49</v>
      </c>
      <c r="B33" s="77">
        <f t="shared" si="2"/>
        <v>0</v>
      </c>
      <c r="C33" s="78">
        <f t="shared" si="3"/>
        <v>0</v>
      </c>
      <c r="D33" s="49">
        <f t="shared" si="3"/>
        <v>0</v>
      </c>
      <c r="E33" s="50"/>
      <c r="F33" s="79"/>
      <c r="G33" s="50"/>
      <c r="H33" s="79"/>
      <c r="I33" s="50"/>
      <c r="J33" s="51"/>
      <c r="K33" s="50"/>
      <c r="L33" s="51"/>
      <c r="M33" s="50"/>
      <c r="N33" s="51"/>
      <c r="O33" s="80"/>
      <c r="P33" s="51"/>
      <c r="Q33" s="80"/>
      <c r="R33" s="51"/>
      <c r="S33" s="80"/>
      <c r="T33" s="51"/>
      <c r="U33" s="80"/>
      <c r="V33" s="51"/>
      <c r="W33" s="80"/>
      <c r="X33" s="51"/>
      <c r="Y33" s="80"/>
      <c r="Z33" s="51"/>
      <c r="AA33" s="80"/>
      <c r="AB33" s="51"/>
      <c r="AC33" s="80"/>
      <c r="AD33" s="51"/>
      <c r="AE33" s="80"/>
      <c r="AF33" s="51"/>
      <c r="AG33" s="80"/>
      <c r="AH33" s="51"/>
      <c r="AI33" s="80"/>
      <c r="AJ33" s="51"/>
      <c r="AK33" s="80"/>
      <c r="AL33" s="51"/>
      <c r="AM33" s="52"/>
      <c r="AN33" s="52"/>
      <c r="AO33" s="71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CG33" s="13">
        <v>0</v>
      </c>
      <c r="CH33" s="13">
        <v>0</v>
      </c>
      <c r="CI33" s="13"/>
      <c r="CJ33" s="13"/>
      <c r="CK33" s="13"/>
      <c r="CL33" s="13"/>
      <c r="CM33" s="13"/>
    </row>
    <row r="34" spans="1:91" ht="32.1" customHeight="1" x14ac:dyDescent="0.2">
      <c r="A34" s="81" t="s">
        <v>50</v>
      </c>
      <c r="B34" s="81"/>
      <c r="C34" s="81"/>
      <c r="D34" s="81"/>
      <c r="E34" s="81"/>
      <c r="F34" s="81"/>
      <c r="G34" s="11"/>
      <c r="H34" s="11"/>
      <c r="I34" s="11"/>
      <c r="J34" s="11"/>
      <c r="K34" s="81"/>
      <c r="L34" s="82"/>
      <c r="M34" s="11"/>
      <c r="N34" s="11"/>
      <c r="O34" s="8"/>
      <c r="P34" s="8"/>
      <c r="Q34" s="8"/>
      <c r="R34" s="8"/>
      <c r="S34" s="8"/>
      <c r="T34" s="8"/>
      <c r="U34" s="8"/>
      <c r="V34" s="8"/>
      <c r="W34" s="8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4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X34" s="2"/>
      <c r="BY34" s="2"/>
      <c r="BZ34" s="2"/>
      <c r="CG34" s="13"/>
      <c r="CH34" s="13"/>
      <c r="CI34" s="13"/>
      <c r="CJ34" s="13"/>
      <c r="CK34" s="13"/>
      <c r="CL34" s="13"/>
      <c r="CM34" s="13"/>
    </row>
    <row r="35" spans="1:91" ht="16.350000000000001" customHeight="1" x14ac:dyDescent="0.2">
      <c r="A35" s="1822" t="s">
        <v>40</v>
      </c>
      <c r="B35" s="1796" t="s">
        <v>5</v>
      </c>
      <c r="C35" s="1797"/>
      <c r="D35" s="1798"/>
      <c r="E35" s="1808" t="s">
        <v>6</v>
      </c>
      <c r="F35" s="1869"/>
      <c r="G35" s="1869"/>
      <c r="H35" s="1869"/>
      <c r="I35" s="1869"/>
      <c r="J35" s="1869"/>
      <c r="K35" s="1869"/>
      <c r="L35" s="1869"/>
      <c r="M35" s="1869"/>
      <c r="N35" s="1869"/>
      <c r="O35" s="1869"/>
      <c r="P35" s="1869"/>
      <c r="Q35" s="1869"/>
      <c r="R35" s="1869"/>
      <c r="S35" s="1869"/>
      <c r="T35" s="1869"/>
      <c r="U35" s="1869"/>
      <c r="V35" s="1869"/>
      <c r="W35" s="1869"/>
      <c r="X35" s="1869"/>
      <c r="Y35" s="1869"/>
      <c r="Z35" s="1869"/>
      <c r="AA35" s="1869"/>
      <c r="AB35" s="1869"/>
      <c r="AC35" s="1869"/>
      <c r="AD35" s="1869"/>
      <c r="AE35" s="1869"/>
      <c r="AF35" s="1869"/>
      <c r="AG35" s="1869"/>
      <c r="AH35" s="1869"/>
      <c r="AI35" s="1869"/>
      <c r="AJ35" s="1869"/>
      <c r="AK35" s="1869"/>
      <c r="AL35" s="1809"/>
      <c r="AM35" s="1819" t="s">
        <v>7</v>
      </c>
      <c r="AN35" s="1819" t="s">
        <v>10</v>
      </c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CG35" s="13"/>
      <c r="CH35" s="13"/>
      <c r="CI35" s="13"/>
      <c r="CJ35" s="13"/>
      <c r="CK35" s="13"/>
      <c r="CL35" s="13"/>
      <c r="CM35" s="13"/>
    </row>
    <row r="36" spans="1:91" ht="16.350000000000001" customHeight="1" x14ac:dyDescent="0.2">
      <c r="A36" s="1826"/>
      <c r="B36" s="1799"/>
      <c r="C36" s="1800"/>
      <c r="D36" s="1801"/>
      <c r="E36" s="1808" t="s">
        <v>11</v>
      </c>
      <c r="F36" s="1809"/>
      <c r="G36" s="1808" t="s">
        <v>12</v>
      </c>
      <c r="H36" s="1809"/>
      <c r="I36" s="1808" t="s">
        <v>13</v>
      </c>
      <c r="J36" s="1809"/>
      <c r="K36" s="1808" t="s">
        <v>14</v>
      </c>
      <c r="L36" s="1809"/>
      <c r="M36" s="1808" t="s">
        <v>15</v>
      </c>
      <c r="N36" s="1809"/>
      <c r="O36" s="1828" t="s">
        <v>16</v>
      </c>
      <c r="P36" s="1816"/>
      <c r="Q36" s="1828" t="s">
        <v>17</v>
      </c>
      <c r="R36" s="1816"/>
      <c r="S36" s="1828" t="s">
        <v>18</v>
      </c>
      <c r="T36" s="1816"/>
      <c r="U36" s="1828" t="s">
        <v>19</v>
      </c>
      <c r="V36" s="1816"/>
      <c r="W36" s="1828" t="s">
        <v>20</v>
      </c>
      <c r="X36" s="1816"/>
      <c r="Y36" s="1828" t="s">
        <v>21</v>
      </c>
      <c r="Z36" s="1816"/>
      <c r="AA36" s="1828" t="s">
        <v>22</v>
      </c>
      <c r="AB36" s="1816"/>
      <c r="AC36" s="1828" t="s">
        <v>23</v>
      </c>
      <c r="AD36" s="1816"/>
      <c r="AE36" s="1828" t="s">
        <v>24</v>
      </c>
      <c r="AF36" s="1816"/>
      <c r="AG36" s="1828" t="s">
        <v>25</v>
      </c>
      <c r="AH36" s="1816"/>
      <c r="AI36" s="1828" t="s">
        <v>26</v>
      </c>
      <c r="AJ36" s="1816"/>
      <c r="AK36" s="1828" t="s">
        <v>27</v>
      </c>
      <c r="AL36" s="1816"/>
      <c r="AM36" s="1845"/>
      <c r="AN36" s="1845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CG36" s="13"/>
      <c r="CH36" s="13"/>
      <c r="CI36" s="13"/>
      <c r="CJ36" s="13"/>
      <c r="CK36" s="13"/>
      <c r="CL36" s="13"/>
      <c r="CM36" s="13"/>
    </row>
    <row r="37" spans="1:91" ht="16.350000000000001" customHeight="1" x14ac:dyDescent="0.2">
      <c r="A37" s="1824"/>
      <c r="B37" s="1514" t="s">
        <v>32</v>
      </c>
      <c r="C37" s="15" t="s">
        <v>41</v>
      </c>
      <c r="D37" s="1386" t="s">
        <v>34</v>
      </c>
      <c r="E37" s="1376" t="s">
        <v>41</v>
      </c>
      <c r="F37" s="1378" t="s">
        <v>34</v>
      </c>
      <c r="G37" s="1376" t="s">
        <v>41</v>
      </c>
      <c r="H37" s="1378" t="s">
        <v>34</v>
      </c>
      <c r="I37" s="1376" t="s">
        <v>41</v>
      </c>
      <c r="J37" s="1378" t="s">
        <v>34</v>
      </c>
      <c r="K37" s="1376" t="s">
        <v>41</v>
      </c>
      <c r="L37" s="1378" t="s">
        <v>34</v>
      </c>
      <c r="M37" s="1376" t="s">
        <v>41</v>
      </c>
      <c r="N37" s="1378" t="s">
        <v>34</v>
      </c>
      <c r="O37" s="1376" t="s">
        <v>41</v>
      </c>
      <c r="P37" s="1378" t="s">
        <v>34</v>
      </c>
      <c r="Q37" s="1376" t="s">
        <v>41</v>
      </c>
      <c r="R37" s="1378" t="s">
        <v>34</v>
      </c>
      <c r="S37" s="1376" t="s">
        <v>41</v>
      </c>
      <c r="T37" s="1378" t="s">
        <v>34</v>
      </c>
      <c r="U37" s="1376" t="s">
        <v>41</v>
      </c>
      <c r="V37" s="1378" t="s">
        <v>34</v>
      </c>
      <c r="W37" s="1376" t="s">
        <v>41</v>
      </c>
      <c r="X37" s="1378" t="s">
        <v>34</v>
      </c>
      <c r="Y37" s="1376" t="s">
        <v>41</v>
      </c>
      <c r="Z37" s="1378" t="s">
        <v>34</v>
      </c>
      <c r="AA37" s="1376" t="s">
        <v>41</v>
      </c>
      <c r="AB37" s="1378" t="s">
        <v>34</v>
      </c>
      <c r="AC37" s="1376" t="s">
        <v>41</v>
      </c>
      <c r="AD37" s="1378" t="s">
        <v>34</v>
      </c>
      <c r="AE37" s="1376" t="s">
        <v>41</v>
      </c>
      <c r="AF37" s="1378" t="s">
        <v>34</v>
      </c>
      <c r="AG37" s="1376" t="s">
        <v>41</v>
      </c>
      <c r="AH37" s="1378" t="s">
        <v>34</v>
      </c>
      <c r="AI37" s="1376" t="s">
        <v>41</v>
      </c>
      <c r="AJ37" s="1378" t="s">
        <v>34</v>
      </c>
      <c r="AK37" s="1376" t="s">
        <v>41</v>
      </c>
      <c r="AL37" s="1378" t="s">
        <v>34</v>
      </c>
      <c r="AM37" s="1820"/>
      <c r="AN37" s="1820"/>
      <c r="AO37" s="95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CG37" s="13"/>
      <c r="CH37" s="13"/>
      <c r="CI37" s="13"/>
      <c r="CJ37" s="13"/>
      <c r="CK37" s="13"/>
      <c r="CL37" s="13"/>
      <c r="CM37" s="13"/>
    </row>
    <row r="38" spans="1:91" ht="16.350000000000001" customHeight="1" x14ac:dyDescent="0.2">
      <c r="A38" s="1518" t="s">
        <v>42</v>
      </c>
      <c r="B38" s="1519">
        <f t="shared" ref="B38:B43" si="4">SUM(C38+D38)</f>
        <v>0</v>
      </c>
      <c r="C38" s="1533">
        <f t="shared" ref="C38:D43" si="5">SUM(E38+G38+I38+K38+M38+O38+Q38+S38+U38+W38+Y38+AA38+AC38+AE38+AG38+AI38+AK38)</f>
        <v>0</v>
      </c>
      <c r="D38" s="1534">
        <f t="shared" si="5"/>
        <v>0</v>
      </c>
      <c r="E38" s="66"/>
      <c r="F38" s="67"/>
      <c r="G38" s="66"/>
      <c r="H38" s="67"/>
      <c r="I38" s="66"/>
      <c r="J38" s="68"/>
      <c r="K38" s="66"/>
      <c r="L38" s="68"/>
      <c r="M38" s="66"/>
      <c r="N38" s="68"/>
      <c r="O38" s="69"/>
      <c r="P38" s="68"/>
      <c r="Q38" s="69"/>
      <c r="R38" s="68"/>
      <c r="S38" s="69"/>
      <c r="T38" s="68"/>
      <c r="U38" s="69"/>
      <c r="V38" s="68"/>
      <c r="W38" s="69"/>
      <c r="X38" s="68"/>
      <c r="Y38" s="69"/>
      <c r="Z38" s="68"/>
      <c r="AA38" s="69"/>
      <c r="AB38" s="68"/>
      <c r="AC38" s="69"/>
      <c r="AD38" s="68"/>
      <c r="AE38" s="69"/>
      <c r="AF38" s="68"/>
      <c r="AG38" s="69"/>
      <c r="AH38" s="68"/>
      <c r="AI38" s="69"/>
      <c r="AJ38" s="68"/>
      <c r="AK38" s="69"/>
      <c r="AL38" s="68"/>
      <c r="AM38" s="36"/>
      <c r="AN38" s="1531"/>
      <c r="AO38" s="71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CG38" s="13">
        <v>0</v>
      </c>
      <c r="CH38" s="13">
        <v>0</v>
      </c>
      <c r="CI38" s="13"/>
      <c r="CJ38" s="13"/>
      <c r="CK38" s="13"/>
      <c r="CL38" s="13"/>
      <c r="CM38" s="13"/>
    </row>
    <row r="39" spans="1:91" ht="16.350000000000001" customHeight="1" x14ac:dyDescent="0.2">
      <c r="A39" s="30" t="s">
        <v>43</v>
      </c>
      <c r="B39" s="63">
        <f t="shared" si="4"/>
        <v>0</v>
      </c>
      <c r="C39" s="64">
        <f t="shared" si="5"/>
        <v>0</v>
      </c>
      <c r="D39" s="73">
        <f t="shared" si="5"/>
        <v>0</v>
      </c>
      <c r="E39" s="34"/>
      <c r="F39" s="74"/>
      <c r="G39" s="34"/>
      <c r="H39" s="74"/>
      <c r="I39" s="34"/>
      <c r="J39" s="35"/>
      <c r="K39" s="34"/>
      <c r="L39" s="35"/>
      <c r="M39" s="34"/>
      <c r="N39" s="35"/>
      <c r="O39" s="75"/>
      <c r="P39" s="35"/>
      <c r="Q39" s="75"/>
      <c r="R39" s="35"/>
      <c r="S39" s="75"/>
      <c r="T39" s="35"/>
      <c r="U39" s="75"/>
      <c r="V39" s="35"/>
      <c r="W39" s="75"/>
      <c r="X39" s="35"/>
      <c r="Y39" s="75"/>
      <c r="Z39" s="35"/>
      <c r="AA39" s="75"/>
      <c r="AB39" s="35"/>
      <c r="AC39" s="75"/>
      <c r="AD39" s="35"/>
      <c r="AE39" s="75"/>
      <c r="AF39" s="35"/>
      <c r="AG39" s="75"/>
      <c r="AH39" s="35"/>
      <c r="AI39" s="75"/>
      <c r="AJ39" s="35"/>
      <c r="AK39" s="75"/>
      <c r="AL39" s="35"/>
      <c r="AM39" s="36"/>
      <c r="AN39" s="36"/>
      <c r="AO39" s="71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CG39" s="13">
        <v>0</v>
      </c>
      <c r="CH39" s="13">
        <v>0</v>
      </c>
      <c r="CI39" s="13"/>
      <c r="CJ39" s="13"/>
      <c r="CK39" s="13"/>
      <c r="CL39" s="13"/>
      <c r="CM39" s="13"/>
    </row>
    <row r="40" spans="1:91" ht="16.350000000000001" customHeight="1" x14ac:dyDescent="0.2">
      <c r="A40" s="30" t="s">
        <v>44</v>
      </c>
      <c r="B40" s="63">
        <f t="shared" si="4"/>
        <v>0</v>
      </c>
      <c r="C40" s="64">
        <f t="shared" si="5"/>
        <v>0</v>
      </c>
      <c r="D40" s="73">
        <f t="shared" si="5"/>
        <v>0</v>
      </c>
      <c r="E40" s="34"/>
      <c r="F40" s="74"/>
      <c r="G40" s="34"/>
      <c r="H40" s="74"/>
      <c r="I40" s="34"/>
      <c r="J40" s="35"/>
      <c r="K40" s="34"/>
      <c r="L40" s="35"/>
      <c r="M40" s="34"/>
      <c r="N40" s="35"/>
      <c r="O40" s="75"/>
      <c r="P40" s="35"/>
      <c r="Q40" s="75"/>
      <c r="R40" s="35"/>
      <c r="S40" s="75"/>
      <c r="T40" s="35"/>
      <c r="U40" s="75"/>
      <c r="V40" s="35"/>
      <c r="W40" s="75"/>
      <c r="X40" s="35"/>
      <c r="Y40" s="75"/>
      <c r="Z40" s="35"/>
      <c r="AA40" s="75"/>
      <c r="AB40" s="35"/>
      <c r="AC40" s="75"/>
      <c r="AD40" s="35"/>
      <c r="AE40" s="75"/>
      <c r="AF40" s="35"/>
      <c r="AG40" s="75"/>
      <c r="AH40" s="35"/>
      <c r="AI40" s="75"/>
      <c r="AJ40" s="35"/>
      <c r="AK40" s="75"/>
      <c r="AL40" s="35"/>
      <c r="AM40" s="36"/>
      <c r="AN40" s="36"/>
      <c r="AO40" s="71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CG40" s="13">
        <v>0</v>
      </c>
      <c r="CH40" s="13">
        <v>0</v>
      </c>
      <c r="CI40" s="13"/>
      <c r="CJ40" s="13"/>
      <c r="CK40" s="13"/>
      <c r="CL40" s="13"/>
      <c r="CM40" s="13"/>
    </row>
    <row r="41" spans="1:91" ht="16.350000000000001" customHeight="1" x14ac:dyDescent="0.2">
      <c r="A41" s="30" t="s">
        <v>47</v>
      </c>
      <c r="B41" s="63">
        <f t="shared" si="4"/>
        <v>0</v>
      </c>
      <c r="C41" s="64">
        <f t="shared" si="5"/>
        <v>0</v>
      </c>
      <c r="D41" s="73">
        <f t="shared" si="5"/>
        <v>0</v>
      </c>
      <c r="E41" s="34"/>
      <c r="F41" s="74"/>
      <c r="G41" s="34"/>
      <c r="H41" s="74"/>
      <c r="I41" s="34"/>
      <c r="J41" s="35"/>
      <c r="K41" s="34"/>
      <c r="L41" s="35"/>
      <c r="M41" s="34"/>
      <c r="N41" s="35"/>
      <c r="O41" s="75"/>
      <c r="P41" s="35"/>
      <c r="Q41" s="75"/>
      <c r="R41" s="35"/>
      <c r="S41" s="75"/>
      <c r="T41" s="35"/>
      <c r="U41" s="75"/>
      <c r="V41" s="35"/>
      <c r="W41" s="75"/>
      <c r="X41" s="35"/>
      <c r="Y41" s="75"/>
      <c r="Z41" s="35"/>
      <c r="AA41" s="75"/>
      <c r="AB41" s="35"/>
      <c r="AC41" s="75"/>
      <c r="AD41" s="35"/>
      <c r="AE41" s="75"/>
      <c r="AF41" s="35"/>
      <c r="AG41" s="75"/>
      <c r="AH41" s="35"/>
      <c r="AI41" s="75"/>
      <c r="AJ41" s="35"/>
      <c r="AK41" s="75"/>
      <c r="AL41" s="35"/>
      <c r="AM41" s="36"/>
      <c r="AN41" s="36"/>
      <c r="AO41" s="71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CG41" s="13">
        <v>0</v>
      </c>
      <c r="CH41" s="13">
        <v>0</v>
      </c>
      <c r="CI41" s="13"/>
      <c r="CJ41" s="13"/>
      <c r="CK41" s="13"/>
      <c r="CL41" s="13"/>
      <c r="CM41" s="13"/>
    </row>
    <row r="42" spans="1:91" ht="16.350000000000001" customHeight="1" x14ac:dyDescent="0.2">
      <c r="A42" s="30" t="s">
        <v>48</v>
      </c>
      <c r="B42" s="63">
        <f t="shared" si="4"/>
        <v>0</v>
      </c>
      <c r="C42" s="64">
        <f t="shared" si="5"/>
        <v>0</v>
      </c>
      <c r="D42" s="73">
        <f t="shared" si="5"/>
        <v>0</v>
      </c>
      <c r="E42" s="34"/>
      <c r="F42" s="74"/>
      <c r="G42" s="34"/>
      <c r="H42" s="74"/>
      <c r="I42" s="34"/>
      <c r="J42" s="35"/>
      <c r="K42" s="34"/>
      <c r="L42" s="35"/>
      <c r="M42" s="34"/>
      <c r="N42" s="35"/>
      <c r="O42" s="75"/>
      <c r="P42" s="35"/>
      <c r="Q42" s="75"/>
      <c r="R42" s="35"/>
      <c r="S42" s="75"/>
      <c r="T42" s="35"/>
      <c r="U42" s="75"/>
      <c r="V42" s="35"/>
      <c r="W42" s="75"/>
      <c r="X42" s="35"/>
      <c r="Y42" s="75"/>
      <c r="Z42" s="35"/>
      <c r="AA42" s="75"/>
      <c r="AB42" s="35"/>
      <c r="AC42" s="75"/>
      <c r="AD42" s="35"/>
      <c r="AE42" s="75"/>
      <c r="AF42" s="35"/>
      <c r="AG42" s="75"/>
      <c r="AH42" s="35"/>
      <c r="AI42" s="75"/>
      <c r="AJ42" s="35"/>
      <c r="AK42" s="75"/>
      <c r="AL42" s="35"/>
      <c r="AM42" s="36"/>
      <c r="AN42" s="36"/>
      <c r="AO42" s="71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CG42" s="13">
        <v>0</v>
      </c>
      <c r="CH42" s="13">
        <v>0</v>
      </c>
      <c r="CI42" s="13"/>
      <c r="CJ42" s="13"/>
      <c r="CK42" s="13"/>
      <c r="CL42" s="13"/>
      <c r="CM42" s="13"/>
    </row>
    <row r="43" spans="1:91" ht="16.350000000000001" customHeight="1" x14ac:dyDescent="0.2">
      <c r="A43" s="93" t="s">
        <v>49</v>
      </c>
      <c r="B43" s="77">
        <f t="shared" si="4"/>
        <v>0</v>
      </c>
      <c r="C43" s="78">
        <f t="shared" si="5"/>
        <v>0</v>
      </c>
      <c r="D43" s="49">
        <f t="shared" si="5"/>
        <v>0</v>
      </c>
      <c r="E43" s="50"/>
      <c r="F43" s="79"/>
      <c r="G43" s="50"/>
      <c r="H43" s="79"/>
      <c r="I43" s="50"/>
      <c r="J43" s="51"/>
      <c r="K43" s="50"/>
      <c r="L43" s="51"/>
      <c r="M43" s="50"/>
      <c r="N43" s="51"/>
      <c r="O43" s="80"/>
      <c r="P43" s="51"/>
      <c r="Q43" s="80"/>
      <c r="R43" s="51"/>
      <c r="S43" s="80"/>
      <c r="T43" s="51"/>
      <c r="U43" s="80"/>
      <c r="V43" s="51"/>
      <c r="W43" s="80"/>
      <c r="X43" s="51"/>
      <c r="Y43" s="80"/>
      <c r="Z43" s="51"/>
      <c r="AA43" s="80"/>
      <c r="AB43" s="51"/>
      <c r="AC43" s="80"/>
      <c r="AD43" s="51"/>
      <c r="AE43" s="80"/>
      <c r="AF43" s="51"/>
      <c r="AG43" s="80"/>
      <c r="AH43" s="51"/>
      <c r="AI43" s="80"/>
      <c r="AJ43" s="51"/>
      <c r="AK43" s="80"/>
      <c r="AL43" s="51"/>
      <c r="AM43" s="52"/>
      <c r="AN43" s="52"/>
      <c r="AO43" s="71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CG43" s="13">
        <v>0</v>
      </c>
      <c r="CH43" s="13">
        <v>0</v>
      </c>
      <c r="CI43" s="13"/>
      <c r="CJ43" s="13"/>
      <c r="CK43" s="13"/>
      <c r="CL43" s="13"/>
      <c r="CM43" s="13"/>
    </row>
    <row r="44" spans="1:91" ht="32.1" customHeight="1" x14ac:dyDescent="0.2">
      <c r="A44" s="81" t="s">
        <v>51</v>
      </c>
      <c r="B44" s="81"/>
      <c r="C44" s="81"/>
      <c r="D44" s="81"/>
      <c r="E44" s="81"/>
      <c r="F44" s="81"/>
      <c r="G44" s="81"/>
      <c r="H44" s="11"/>
      <c r="I44" s="11"/>
      <c r="J44" s="11"/>
      <c r="K44" s="11"/>
      <c r="L44" s="82"/>
      <c r="M44" s="11"/>
      <c r="N44" s="11"/>
      <c r="O44" s="8"/>
      <c r="P44" s="8"/>
      <c r="Q44" s="8"/>
      <c r="R44" s="8"/>
      <c r="S44" s="8"/>
      <c r="T44" s="8"/>
      <c r="U44" s="8"/>
      <c r="V44" s="8"/>
      <c r="W44" s="8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4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X44" s="2"/>
      <c r="BY44" s="2"/>
      <c r="BZ44" s="2"/>
      <c r="CG44" s="13"/>
      <c r="CH44" s="13"/>
      <c r="CI44" s="13"/>
      <c r="CJ44" s="13"/>
      <c r="CK44" s="13"/>
      <c r="CL44" s="13"/>
      <c r="CM44" s="13"/>
    </row>
    <row r="45" spans="1:91" ht="16.350000000000001" customHeight="1" x14ac:dyDescent="0.2">
      <c r="A45" s="1822" t="s">
        <v>40</v>
      </c>
      <c r="B45" s="1796" t="s">
        <v>5</v>
      </c>
      <c r="C45" s="1797"/>
      <c r="D45" s="1798"/>
      <c r="E45" s="1808" t="s">
        <v>6</v>
      </c>
      <c r="F45" s="1869"/>
      <c r="G45" s="1869"/>
      <c r="H45" s="1869"/>
      <c r="I45" s="1869"/>
      <c r="J45" s="1869"/>
      <c r="K45" s="1869"/>
      <c r="L45" s="1869"/>
      <c r="M45" s="1869"/>
      <c r="N45" s="1869"/>
      <c r="O45" s="1869"/>
      <c r="P45" s="1869"/>
      <c r="Q45" s="1869"/>
      <c r="R45" s="1869"/>
      <c r="S45" s="1869"/>
      <c r="T45" s="1869"/>
      <c r="U45" s="1869"/>
      <c r="V45" s="1869"/>
      <c r="W45" s="1869"/>
      <c r="X45" s="1869"/>
      <c r="Y45" s="1869"/>
      <c r="Z45" s="1869"/>
      <c r="AA45" s="1869"/>
      <c r="AB45" s="1869"/>
      <c r="AC45" s="1869"/>
      <c r="AD45" s="1869"/>
      <c r="AE45" s="1869"/>
      <c r="AF45" s="1869"/>
      <c r="AG45" s="1869"/>
      <c r="AH45" s="1869"/>
      <c r="AI45" s="1869"/>
      <c r="AJ45" s="1869"/>
      <c r="AK45" s="1869"/>
      <c r="AL45" s="1809"/>
      <c r="AM45" s="1819" t="s">
        <v>7</v>
      </c>
      <c r="AN45" s="1819" t="s">
        <v>10</v>
      </c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CG45" s="13"/>
      <c r="CH45" s="13"/>
      <c r="CI45" s="13"/>
      <c r="CJ45" s="13"/>
      <c r="CK45" s="13"/>
      <c r="CL45" s="13"/>
      <c r="CM45" s="13"/>
    </row>
    <row r="46" spans="1:91" ht="16.350000000000001" customHeight="1" x14ac:dyDescent="0.2">
      <c r="A46" s="1826"/>
      <c r="B46" s="1799"/>
      <c r="C46" s="1800"/>
      <c r="D46" s="1801"/>
      <c r="E46" s="1808" t="s">
        <v>11</v>
      </c>
      <c r="F46" s="1809"/>
      <c r="G46" s="1808" t="s">
        <v>12</v>
      </c>
      <c r="H46" s="1809"/>
      <c r="I46" s="1808" t="s">
        <v>13</v>
      </c>
      <c r="J46" s="1809"/>
      <c r="K46" s="1808" t="s">
        <v>14</v>
      </c>
      <c r="L46" s="1809"/>
      <c r="M46" s="1808" t="s">
        <v>15</v>
      </c>
      <c r="N46" s="1809"/>
      <c r="O46" s="1828" t="s">
        <v>16</v>
      </c>
      <c r="P46" s="1816"/>
      <c r="Q46" s="1828" t="s">
        <v>17</v>
      </c>
      <c r="R46" s="1816"/>
      <c r="S46" s="1828" t="s">
        <v>18</v>
      </c>
      <c r="T46" s="1816"/>
      <c r="U46" s="1828" t="s">
        <v>19</v>
      </c>
      <c r="V46" s="1816"/>
      <c r="W46" s="1828" t="s">
        <v>20</v>
      </c>
      <c r="X46" s="1816"/>
      <c r="Y46" s="1828" t="s">
        <v>21</v>
      </c>
      <c r="Z46" s="1816"/>
      <c r="AA46" s="1828" t="s">
        <v>22</v>
      </c>
      <c r="AB46" s="1816"/>
      <c r="AC46" s="1828" t="s">
        <v>23</v>
      </c>
      <c r="AD46" s="1816"/>
      <c r="AE46" s="1828" t="s">
        <v>24</v>
      </c>
      <c r="AF46" s="1816"/>
      <c r="AG46" s="1828" t="s">
        <v>25</v>
      </c>
      <c r="AH46" s="1816"/>
      <c r="AI46" s="1828" t="s">
        <v>26</v>
      </c>
      <c r="AJ46" s="1816"/>
      <c r="AK46" s="1828" t="s">
        <v>27</v>
      </c>
      <c r="AL46" s="1816"/>
      <c r="AM46" s="1845"/>
      <c r="AN46" s="1845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CG46" s="13"/>
      <c r="CH46" s="13"/>
      <c r="CI46" s="13"/>
      <c r="CJ46" s="13"/>
      <c r="CK46" s="13"/>
      <c r="CL46" s="13"/>
      <c r="CM46" s="13"/>
    </row>
    <row r="47" spans="1:91" ht="16.350000000000001" customHeight="1" x14ac:dyDescent="0.2">
      <c r="A47" s="1824"/>
      <c r="B47" s="1514" t="s">
        <v>32</v>
      </c>
      <c r="C47" s="15" t="s">
        <v>41</v>
      </c>
      <c r="D47" s="1386" t="s">
        <v>34</v>
      </c>
      <c r="E47" s="1373" t="s">
        <v>41</v>
      </c>
      <c r="F47" s="1375" t="s">
        <v>34</v>
      </c>
      <c r="G47" s="1373" t="s">
        <v>41</v>
      </c>
      <c r="H47" s="1375" t="s">
        <v>34</v>
      </c>
      <c r="I47" s="1373" t="s">
        <v>41</v>
      </c>
      <c r="J47" s="1375" t="s">
        <v>34</v>
      </c>
      <c r="K47" s="1373" t="s">
        <v>41</v>
      </c>
      <c r="L47" s="1375" t="s">
        <v>34</v>
      </c>
      <c r="M47" s="1373" t="s">
        <v>41</v>
      </c>
      <c r="N47" s="1375" t="s">
        <v>34</v>
      </c>
      <c r="O47" s="1373" t="s">
        <v>41</v>
      </c>
      <c r="P47" s="1375" t="s">
        <v>34</v>
      </c>
      <c r="Q47" s="1373" t="s">
        <v>41</v>
      </c>
      <c r="R47" s="1375" t="s">
        <v>34</v>
      </c>
      <c r="S47" s="1373" t="s">
        <v>41</v>
      </c>
      <c r="T47" s="1375" t="s">
        <v>34</v>
      </c>
      <c r="U47" s="1373" t="s">
        <v>41</v>
      </c>
      <c r="V47" s="1375" t="s">
        <v>34</v>
      </c>
      <c r="W47" s="1373" t="s">
        <v>41</v>
      </c>
      <c r="X47" s="1375" t="s">
        <v>34</v>
      </c>
      <c r="Y47" s="1373" t="s">
        <v>41</v>
      </c>
      <c r="Z47" s="1375" t="s">
        <v>34</v>
      </c>
      <c r="AA47" s="1373" t="s">
        <v>41</v>
      </c>
      <c r="AB47" s="1375" t="s">
        <v>34</v>
      </c>
      <c r="AC47" s="1373" t="s">
        <v>41</v>
      </c>
      <c r="AD47" s="1375" t="s">
        <v>34</v>
      </c>
      <c r="AE47" s="1373" t="s">
        <v>41</v>
      </c>
      <c r="AF47" s="1375" t="s">
        <v>34</v>
      </c>
      <c r="AG47" s="1373" t="s">
        <v>41</v>
      </c>
      <c r="AH47" s="1375" t="s">
        <v>34</v>
      </c>
      <c r="AI47" s="1373" t="s">
        <v>41</v>
      </c>
      <c r="AJ47" s="1375" t="s">
        <v>34</v>
      </c>
      <c r="AK47" s="1373" t="s">
        <v>41</v>
      </c>
      <c r="AL47" s="1375" t="s">
        <v>34</v>
      </c>
      <c r="AM47" s="1820"/>
      <c r="AN47" s="1820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CG47" s="13"/>
      <c r="CH47" s="13"/>
      <c r="CI47" s="13"/>
      <c r="CJ47" s="13"/>
      <c r="CK47" s="13"/>
      <c r="CL47" s="13"/>
      <c r="CM47" s="13"/>
    </row>
    <row r="48" spans="1:91" ht="16.350000000000001" customHeight="1" x14ac:dyDescent="0.2">
      <c r="A48" s="1518" t="s">
        <v>42</v>
      </c>
      <c r="B48" s="1519">
        <f t="shared" ref="B48:B53" si="6">SUM(C48+D48)</f>
        <v>0</v>
      </c>
      <c r="C48" s="1533">
        <f t="shared" ref="C48:D53" si="7">SUM(E48+G48+I48+K48+M48+O48+Q48+S48+U48+W48+Y48+AA48+AC48+AE48+AG48+AI48+AK48)</f>
        <v>0</v>
      </c>
      <c r="D48" s="1534">
        <f t="shared" si="7"/>
        <v>0</v>
      </c>
      <c r="E48" s="1529"/>
      <c r="F48" s="1535"/>
      <c r="G48" s="1529"/>
      <c r="H48" s="1535"/>
      <c r="I48" s="1529"/>
      <c r="J48" s="1530"/>
      <c r="K48" s="1529"/>
      <c r="L48" s="1530"/>
      <c r="M48" s="1529"/>
      <c r="N48" s="1530"/>
      <c r="O48" s="1536"/>
      <c r="P48" s="1530"/>
      <c r="Q48" s="1536"/>
      <c r="R48" s="1530"/>
      <c r="S48" s="1536"/>
      <c r="T48" s="1530"/>
      <c r="U48" s="1536"/>
      <c r="V48" s="1530"/>
      <c r="W48" s="1536"/>
      <c r="X48" s="1530"/>
      <c r="Y48" s="1536"/>
      <c r="Z48" s="1530"/>
      <c r="AA48" s="1536"/>
      <c r="AB48" s="1530"/>
      <c r="AC48" s="1536"/>
      <c r="AD48" s="1530"/>
      <c r="AE48" s="1536"/>
      <c r="AF48" s="1530"/>
      <c r="AG48" s="1536"/>
      <c r="AH48" s="1530"/>
      <c r="AI48" s="1536"/>
      <c r="AJ48" s="1530"/>
      <c r="AK48" s="1536"/>
      <c r="AL48" s="1530"/>
      <c r="AM48" s="1531"/>
      <c r="AN48" s="1531"/>
      <c r="AO48" s="71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CG48" s="13">
        <v>0</v>
      </c>
      <c r="CH48" s="13">
        <v>0</v>
      </c>
      <c r="CI48" s="13"/>
      <c r="CJ48" s="13"/>
      <c r="CK48" s="13"/>
      <c r="CL48" s="13"/>
      <c r="CM48" s="13"/>
    </row>
    <row r="49" spans="1:104" ht="16.350000000000001" customHeight="1" x14ac:dyDescent="0.2">
      <c r="A49" s="30" t="s">
        <v>43</v>
      </c>
      <c r="B49" s="63">
        <f t="shared" si="6"/>
        <v>0</v>
      </c>
      <c r="C49" s="64">
        <f t="shared" si="7"/>
        <v>0</v>
      </c>
      <c r="D49" s="73">
        <f t="shared" si="7"/>
        <v>0</v>
      </c>
      <c r="E49" s="34"/>
      <c r="F49" s="74"/>
      <c r="G49" s="34"/>
      <c r="H49" s="74"/>
      <c r="I49" s="34"/>
      <c r="J49" s="35"/>
      <c r="K49" s="34"/>
      <c r="L49" s="35"/>
      <c r="M49" s="34"/>
      <c r="N49" s="35"/>
      <c r="O49" s="75"/>
      <c r="P49" s="35"/>
      <c r="Q49" s="75"/>
      <c r="R49" s="35"/>
      <c r="S49" s="75"/>
      <c r="T49" s="35"/>
      <c r="U49" s="75"/>
      <c r="V49" s="35"/>
      <c r="W49" s="75"/>
      <c r="X49" s="35"/>
      <c r="Y49" s="75"/>
      <c r="Z49" s="35"/>
      <c r="AA49" s="75"/>
      <c r="AB49" s="35"/>
      <c r="AC49" s="75"/>
      <c r="AD49" s="35"/>
      <c r="AE49" s="75"/>
      <c r="AF49" s="35"/>
      <c r="AG49" s="75"/>
      <c r="AH49" s="35"/>
      <c r="AI49" s="75"/>
      <c r="AJ49" s="35"/>
      <c r="AK49" s="75"/>
      <c r="AL49" s="35"/>
      <c r="AM49" s="36"/>
      <c r="AN49" s="36"/>
      <c r="AO49" s="71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CG49" s="13">
        <v>0</v>
      </c>
      <c r="CH49" s="13">
        <v>0</v>
      </c>
      <c r="CI49" s="13"/>
      <c r="CJ49" s="13"/>
      <c r="CK49" s="13"/>
      <c r="CL49" s="13"/>
      <c r="CM49" s="13"/>
    </row>
    <row r="50" spans="1:104" ht="16.350000000000001" customHeight="1" x14ac:dyDescent="0.2">
      <c r="A50" s="30" t="s">
        <v>44</v>
      </c>
      <c r="B50" s="63">
        <f t="shared" si="6"/>
        <v>0</v>
      </c>
      <c r="C50" s="64">
        <f t="shared" si="7"/>
        <v>0</v>
      </c>
      <c r="D50" s="73">
        <f t="shared" si="7"/>
        <v>0</v>
      </c>
      <c r="E50" s="34"/>
      <c r="F50" s="74"/>
      <c r="G50" s="34"/>
      <c r="H50" s="74"/>
      <c r="I50" s="34"/>
      <c r="J50" s="35"/>
      <c r="K50" s="34"/>
      <c r="L50" s="35"/>
      <c r="M50" s="34"/>
      <c r="N50" s="35"/>
      <c r="O50" s="75"/>
      <c r="P50" s="35"/>
      <c r="Q50" s="75"/>
      <c r="R50" s="35"/>
      <c r="S50" s="75"/>
      <c r="T50" s="35"/>
      <c r="U50" s="75"/>
      <c r="V50" s="35"/>
      <c r="W50" s="75"/>
      <c r="X50" s="35"/>
      <c r="Y50" s="75"/>
      <c r="Z50" s="35"/>
      <c r="AA50" s="75"/>
      <c r="AB50" s="35"/>
      <c r="AC50" s="75"/>
      <c r="AD50" s="35"/>
      <c r="AE50" s="75"/>
      <c r="AF50" s="35"/>
      <c r="AG50" s="75"/>
      <c r="AH50" s="35"/>
      <c r="AI50" s="75"/>
      <c r="AJ50" s="35"/>
      <c r="AK50" s="75"/>
      <c r="AL50" s="35"/>
      <c r="AM50" s="36"/>
      <c r="AN50" s="36"/>
      <c r="AO50" s="71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CG50" s="13">
        <v>0</v>
      </c>
      <c r="CH50" s="13">
        <v>0</v>
      </c>
      <c r="CI50" s="13"/>
      <c r="CJ50" s="13"/>
      <c r="CK50" s="13"/>
      <c r="CL50" s="13"/>
      <c r="CM50" s="13"/>
    </row>
    <row r="51" spans="1:104" ht="16.350000000000001" customHeight="1" x14ac:dyDescent="0.2">
      <c r="A51" s="30" t="s">
        <v>47</v>
      </c>
      <c r="B51" s="63">
        <f t="shared" si="6"/>
        <v>0</v>
      </c>
      <c r="C51" s="64">
        <f t="shared" si="7"/>
        <v>0</v>
      </c>
      <c r="D51" s="73">
        <f t="shared" si="7"/>
        <v>0</v>
      </c>
      <c r="E51" s="34"/>
      <c r="F51" s="74"/>
      <c r="G51" s="34"/>
      <c r="H51" s="74"/>
      <c r="I51" s="34"/>
      <c r="J51" s="35"/>
      <c r="K51" s="34"/>
      <c r="L51" s="35"/>
      <c r="M51" s="34"/>
      <c r="N51" s="35"/>
      <c r="O51" s="75"/>
      <c r="P51" s="35"/>
      <c r="Q51" s="75"/>
      <c r="R51" s="35"/>
      <c r="S51" s="75"/>
      <c r="T51" s="35"/>
      <c r="U51" s="75"/>
      <c r="V51" s="35"/>
      <c r="W51" s="75"/>
      <c r="X51" s="35"/>
      <c r="Y51" s="75"/>
      <c r="Z51" s="35"/>
      <c r="AA51" s="75"/>
      <c r="AB51" s="35"/>
      <c r="AC51" s="75"/>
      <c r="AD51" s="35"/>
      <c r="AE51" s="75"/>
      <c r="AF51" s="35"/>
      <c r="AG51" s="75"/>
      <c r="AH51" s="35"/>
      <c r="AI51" s="75"/>
      <c r="AJ51" s="35"/>
      <c r="AK51" s="75"/>
      <c r="AL51" s="35"/>
      <c r="AM51" s="36"/>
      <c r="AN51" s="36"/>
      <c r="AO51" s="71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CG51" s="13">
        <v>0</v>
      </c>
      <c r="CH51" s="13">
        <v>0</v>
      </c>
      <c r="CI51" s="13"/>
      <c r="CJ51" s="13"/>
      <c r="CK51" s="13"/>
      <c r="CL51" s="13"/>
      <c r="CM51" s="13"/>
    </row>
    <row r="52" spans="1:104" ht="16.350000000000001" customHeight="1" x14ac:dyDescent="0.2">
      <c r="A52" s="30" t="s">
        <v>48</v>
      </c>
      <c r="B52" s="63">
        <f t="shared" si="6"/>
        <v>0</v>
      </c>
      <c r="C52" s="64">
        <f t="shared" si="7"/>
        <v>0</v>
      </c>
      <c r="D52" s="73">
        <f t="shared" si="7"/>
        <v>0</v>
      </c>
      <c r="E52" s="34"/>
      <c r="F52" s="74"/>
      <c r="G52" s="34"/>
      <c r="H52" s="74"/>
      <c r="I52" s="34"/>
      <c r="J52" s="35"/>
      <c r="K52" s="34"/>
      <c r="L52" s="35"/>
      <c r="M52" s="34"/>
      <c r="N52" s="35"/>
      <c r="O52" s="75"/>
      <c r="P52" s="35"/>
      <c r="Q52" s="75"/>
      <c r="R52" s="35"/>
      <c r="S52" s="75"/>
      <c r="T52" s="35"/>
      <c r="U52" s="75"/>
      <c r="V52" s="35"/>
      <c r="W52" s="75"/>
      <c r="X52" s="35"/>
      <c r="Y52" s="75"/>
      <c r="Z52" s="35"/>
      <c r="AA52" s="75"/>
      <c r="AB52" s="35"/>
      <c r="AC52" s="75"/>
      <c r="AD52" s="35"/>
      <c r="AE52" s="75"/>
      <c r="AF52" s="35"/>
      <c r="AG52" s="75"/>
      <c r="AH52" s="35"/>
      <c r="AI52" s="75"/>
      <c r="AJ52" s="35"/>
      <c r="AK52" s="75"/>
      <c r="AL52" s="35"/>
      <c r="AM52" s="36"/>
      <c r="AN52" s="36"/>
      <c r="AO52" s="71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CG52" s="13">
        <v>0</v>
      </c>
      <c r="CH52" s="13">
        <v>0</v>
      </c>
      <c r="CI52" s="13"/>
      <c r="CJ52" s="13"/>
      <c r="CK52" s="13"/>
      <c r="CL52" s="13"/>
      <c r="CM52" s="13"/>
    </row>
    <row r="53" spans="1:104" ht="16.350000000000001" customHeight="1" x14ac:dyDescent="0.2">
      <c r="A53" s="93" t="s">
        <v>49</v>
      </c>
      <c r="B53" s="77">
        <f t="shared" si="6"/>
        <v>0</v>
      </c>
      <c r="C53" s="78">
        <f t="shared" si="7"/>
        <v>0</v>
      </c>
      <c r="D53" s="49">
        <f t="shared" si="7"/>
        <v>0</v>
      </c>
      <c r="E53" s="50"/>
      <c r="F53" s="79"/>
      <c r="G53" s="50"/>
      <c r="H53" s="79"/>
      <c r="I53" s="50"/>
      <c r="J53" s="51"/>
      <c r="K53" s="50"/>
      <c r="L53" s="51"/>
      <c r="M53" s="50"/>
      <c r="N53" s="51"/>
      <c r="O53" s="80"/>
      <c r="P53" s="51"/>
      <c r="Q53" s="80"/>
      <c r="R53" s="51"/>
      <c r="S53" s="80"/>
      <c r="T53" s="51"/>
      <c r="U53" s="80"/>
      <c r="V53" s="51"/>
      <c r="W53" s="80"/>
      <c r="X53" s="51"/>
      <c r="Y53" s="80"/>
      <c r="Z53" s="51"/>
      <c r="AA53" s="80"/>
      <c r="AB53" s="51"/>
      <c r="AC53" s="80"/>
      <c r="AD53" s="51"/>
      <c r="AE53" s="80"/>
      <c r="AF53" s="51"/>
      <c r="AG53" s="80"/>
      <c r="AH53" s="51"/>
      <c r="AI53" s="80"/>
      <c r="AJ53" s="51"/>
      <c r="AK53" s="80"/>
      <c r="AL53" s="51"/>
      <c r="AM53" s="52"/>
      <c r="AN53" s="52"/>
      <c r="AO53" s="71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CG53" s="13">
        <v>0</v>
      </c>
      <c r="CH53" s="13">
        <v>0</v>
      </c>
      <c r="CI53" s="13"/>
      <c r="CJ53" s="13"/>
      <c r="CK53" s="13"/>
      <c r="CL53" s="13"/>
      <c r="CM53" s="13"/>
    </row>
    <row r="54" spans="1:104" s="100" customFormat="1" ht="32.1" customHeight="1" x14ac:dyDescent="0.2">
      <c r="A54" s="96" t="s">
        <v>52</v>
      </c>
      <c r="B54" s="96"/>
      <c r="C54" s="96"/>
      <c r="D54" s="96"/>
      <c r="E54" s="96"/>
      <c r="F54" s="96"/>
      <c r="G54" s="96"/>
      <c r="H54" s="96"/>
      <c r="I54" s="96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8"/>
      <c r="AP54" s="8"/>
      <c r="AQ54" s="8"/>
      <c r="AR54" s="85"/>
      <c r="AS54" s="85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98"/>
      <c r="CB54" s="98"/>
      <c r="CC54" s="98"/>
      <c r="CD54" s="98"/>
      <c r="CE54" s="98"/>
      <c r="CF54" s="98"/>
      <c r="CG54" s="99"/>
      <c r="CH54" s="99"/>
      <c r="CI54" s="99"/>
      <c r="CJ54" s="99"/>
      <c r="CK54" s="99"/>
      <c r="CL54" s="99"/>
      <c r="CM54" s="99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</row>
    <row r="55" spans="1:104" ht="16.350000000000001" customHeight="1" x14ac:dyDescent="0.2">
      <c r="A55" s="1797" t="s">
        <v>53</v>
      </c>
      <c r="B55" s="1893" t="s">
        <v>54</v>
      </c>
      <c r="C55" s="1894"/>
      <c r="D55" s="1895"/>
      <c r="E55" s="1899" t="s">
        <v>6</v>
      </c>
      <c r="F55" s="1900"/>
      <c r="G55" s="1900"/>
      <c r="H55" s="1900"/>
      <c r="I55" s="1900"/>
      <c r="J55" s="1900"/>
      <c r="K55" s="1900"/>
      <c r="L55" s="1900"/>
      <c r="M55" s="1900"/>
      <c r="N55" s="1900"/>
      <c r="O55" s="1900"/>
      <c r="P55" s="1900"/>
      <c r="Q55" s="1900"/>
      <c r="R55" s="1900"/>
      <c r="S55" s="1900"/>
      <c r="T55" s="1900"/>
      <c r="U55" s="1900"/>
      <c r="V55" s="1900"/>
      <c r="W55" s="1900"/>
      <c r="X55" s="1900"/>
      <c r="Y55" s="1900"/>
      <c r="Z55" s="1900"/>
      <c r="AA55" s="1900"/>
      <c r="AB55" s="1900"/>
      <c r="AC55" s="1900"/>
      <c r="AD55" s="1900"/>
      <c r="AE55" s="1900"/>
      <c r="AF55" s="1900"/>
      <c r="AG55" s="1900"/>
      <c r="AH55" s="1900"/>
      <c r="AI55" s="1900"/>
      <c r="AJ55" s="1900"/>
      <c r="AK55" s="1900"/>
      <c r="AL55" s="1901"/>
      <c r="AM55" s="1902" t="s">
        <v>55</v>
      </c>
      <c r="AN55" s="1903"/>
      <c r="AO55" s="7"/>
      <c r="AP55" s="7"/>
      <c r="AQ55" s="7"/>
      <c r="AR55" s="101"/>
      <c r="AS55" s="101"/>
      <c r="AT55" s="7"/>
      <c r="BX55" s="2"/>
      <c r="BY55" s="2"/>
      <c r="CG55" s="13"/>
      <c r="CH55" s="13"/>
      <c r="CI55" s="13"/>
      <c r="CJ55" s="13"/>
      <c r="CK55" s="13"/>
      <c r="CL55" s="13"/>
      <c r="CM55" s="13"/>
    </row>
    <row r="56" spans="1:104" ht="16.350000000000001" customHeight="1" x14ac:dyDescent="0.2">
      <c r="A56" s="1892"/>
      <c r="B56" s="1896"/>
      <c r="C56" s="1897"/>
      <c r="D56" s="1898"/>
      <c r="E56" s="1808" t="s">
        <v>11</v>
      </c>
      <c r="F56" s="1809"/>
      <c r="G56" s="1808" t="s">
        <v>12</v>
      </c>
      <c r="H56" s="1809"/>
      <c r="I56" s="1808" t="s">
        <v>13</v>
      </c>
      <c r="J56" s="1809"/>
      <c r="K56" s="1808" t="s">
        <v>14</v>
      </c>
      <c r="L56" s="1809"/>
      <c r="M56" s="1808" t="s">
        <v>15</v>
      </c>
      <c r="N56" s="1809"/>
      <c r="O56" s="1828" t="s">
        <v>16</v>
      </c>
      <c r="P56" s="1816"/>
      <c r="Q56" s="1828" t="s">
        <v>17</v>
      </c>
      <c r="R56" s="1816"/>
      <c r="S56" s="1828" t="s">
        <v>18</v>
      </c>
      <c r="T56" s="1816"/>
      <c r="U56" s="1828" t="s">
        <v>19</v>
      </c>
      <c r="V56" s="1829"/>
      <c r="W56" s="1828" t="s">
        <v>20</v>
      </c>
      <c r="X56" s="1816"/>
      <c r="Y56" s="1828" t="s">
        <v>21</v>
      </c>
      <c r="Z56" s="1816"/>
      <c r="AA56" s="1828" t="s">
        <v>22</v>
      </c>
      <c r="AB56" s="1816"/>
      <c r="AC56" s="1828" t="s">
        <v>23</v>
      </c>
      <c r="AD56" s="1816"/>
      <c r="AE56" s="1828" t="s">
        <v>24</v>
      </c>
      <c r="AF56" s="1816"/>
      <c r="AG56" s="1828" t="s">
        <v>25</v>
      </c>
      <c r="AH56" s="1816"/>
      <c r="AI56" s="1828" t="s">
        <v>26</v>
      </c>
      <c r="AJ56" s="1816"/>
      <c r="AK56" s="1828" t="s">
        <v>27</v>
      </c>
      <c r="AL56" s="1816"/>
      <c r="AM56" s="1904"/>
      <c r="AN56" s="1905"/>
      <c r="AO56" s="101"/>
      <c r="AP56" s="101"/>
      <c r="AQ56" s="101"/>
      <c r="AR56" s="101"/>
      <c r="AS56" s="101"/>
      <c r="AT56" s="101"/>
      <c r="AU56" s="12"/>
      <c r="AV56" s="12"/>
      <c r="AW56" s="12"/>
      <c r="AX56" s="12"/>
      <c r="AY56" s="12"/>
      <c r="AZ56" s="12"/>
      <c r="BA56" s="12"/>
      <c r="BB56" s="12"/>
      <c r="BC56" s="12"/>
      <c r="BX56" s="2"/>
      <c r="BY56" s="2"/>
      <c r="CG56" s="13"/>
      <c r="CH56" s="13"/>
      <c r="CI56" s="13"/>
      <c r="CJ56" s="13"/>
      <c r="CK56" s="13"/>
      <c r="CL56" s="13"/>
      <c r="CM56" s="13"/>
    </row>
    <row r="57" spans="1:104" ht="32.1" customHeight="1" x14ac:dyDescent="0.2">
      <c r="A57" s="1800"/>
      <c r="B57" s="1384" t="s">
        <v>32</v>
      </c>
      <c r="C57" s="1382" t="s">
        <v>33</v>
      </c>
      <c r="D57" s="1378" t="s">
        <v>34</v>
      </c>
      <c r="E57" s="1516" t="s">
        <v>33</v>
      </c>
      <c r="F57" s="1378" t="s">
        <v>34</v>
      </c>
      <c r="G57" s="1516" t="s">
        <v>33</v>
      </c>
      <c r="H57" s="1378" t="s">
        <v>34</v>
      </c>
      <c r="I57" s="1516" t="s">
        <v>33</v>
      </c>
      <c r="J57" s="1378" t="s">
        <v>34</v>
      </c>
      <c r="K57" s="1516" t="s">
        <v>33</v>
      </c>
      <c r="L57" s="1378" t="s">
        <v>34</v>
      </c>
      <c r="M57" s="1516" t="s">
        <v>33</v>
      </c>
      <c r="N57" s="1378" t="s">
        <v>34</v>
      </c>
      <c r="O57" s="1516" t="s">
        <v>33</v>
      </c>
      <c r="P57" s="1378" t="s">
        <v>34</v>
      </c>
      <c r="Q57" s="1516" t="s">
        <v>33</v>
      </c>
      <c r="R57" s="1378" t="s">
        <v>34</v>
      </c>
      <c r="S57" s="1516" t="s">
        <v>33</v>
      </c>
      <c r="T57" s="1378" t="s">
        <v>34</v>
      </c>
      <c r="U57" s="1516" t="s">
        <v>33</v>
      </c>
      <c r="V57" s="1377" t="s">
        <v>34</v>
      </c>
      <c r="W57" s="1516" t="s">
        <v>33</v>
      </c>
      <c r="X57" s="1378" t="s">
        <v>34</v>
      </c>
      <c r="Y57" s="1516" t="s">
        <v>33</v>
      </c>
      <c r="Z57" s="1378" t="s">
        <v>34</v>
      </c>
      <c r="AA57" s="1516" t="s">
        <v>33</v>
      </c>
      <c r="AB57" s="1378" t="s">
        <v>34</v>
      </c>
      <c r="AC57" s="1516" t="s">
        <v>33</v>
      </c>
      <c r="AD57" s="1378" t="s">
        <v>34</v>
      </c>
      <c r="AE57" s="1516" t="s">
        <v>33</v>
      </c>
      <c r="AF57" s="1378" t="s">
        <v>34</v>
      </c>
      <c r="AG57" s="1516" t="s">
        <v>33</v>
      </c>
      <c r="AH57" s="1378" t="s">
        <v>34</v>
      </c>
      <c r="AI57" s="1516" t="s">
        <v>33</v>
      </c>
      <c r="AJ57" s="1378" t="s">
        <v>34</v>
      </c>
      <c r="AK57" s="1516" t="s">
        <v>33</v>
      </c>
      <c r="AL57" s="1378" t="s">
        <v>34</v>
      </c>
      <c r="AM57" s="104" t="s">
        <v>56</v>
      </c>
      <c r="AN57" s="1378" t="s">
        <v>57</v>
      </c>
      <c r="AO57" s="101"/>
      <c r="AP57" s="101"/>
      <c r="AQ57" s="101"/>
      <c r="AR57" s="101"/>
      <c r="AS57" s="101"/>
      <c r="AT57" s="101"/>
      <c r="AU57" s="12"/>
      <c r="AV57" s="12"/>
      <c r="AW57" s="12"/>
      <c r="AX57" s="12"/>
      <c r="AY57" s="12"/>
      <c r="AZ57" s="12"/>
      <c r="BA57" s="12"/>
      <c r="BB57" s="12"/>
      <c r="BC57" s="12"/>
      <c r="BX57" s="2"/>
      <c r="BY57" s="2"/>
      <c r="CG57" s="13"/>
      <c r="CH57" s="13"/>
      <c r="CI57" s="13"/>
      <c r="CJ57" s="13"/>
      <c r="CK57" s="13"/>
      <c r="CL57" s="13"/>
      <c r="CM57" s="13"/>
    </row>
    <row r="58" spans="1:104" ht="16.350000000000001" customHeight="1" x14ac:dyDescent="0.2">
      <c r="A58" s="1537" t="s">
        <v>58</v>
      </c>
      <c r="B58" s="1519">
        <f t="shared" ref="B58:B63" si="8">SUM(C58+D58)</f>
        <v>31</v>
      </c>
      <c r="C58" s="1533">
        <f t="shared" ref="C58:D63" si="9">SUM(E58+G58+I58+K58+M58+O58+Q58+S58+U58+W58+Y58+AA58+AC58+AE58+AG58+AI58+AK58)</f>
        <v>20</v>
      </c>
      <c r="D58" s="1534">
        <f t="shared" si="9"/>
        <v>11</v>
      </c>
      <c r="E58" s="1529">
        <v>2</v>
      </c>
      <c r="F58" s="1535"/>
      <c r="G58" s="1529"/>
      <c r="H58" s="1530"/>
      <c r="I58" s="1529"/>
      <c r="J58" s="1530"/>
      <c r="K58" s="1529"/>
      <c r="L58" s="1530"/>
      <c r="M58" s="1529">
        <v>2</v>
      </c>
      <c r="N58" s="1530"/>
      <c r="O58" s="1529">
        <v>1</v>
      </c>
      <c r="P58" s="1530"/>
      <c r="Q58" s="1529">
        <v>2</v>
      </c>
      <c r="R58" s="1530"/>
      <c r="S58" s="1529">
        <v>2</v>
      </c>
      <c r="T58" s="1530"/>
      <c r="U58" s="1529"/>
      <c r="V58" s="1538">
        <v>1</v>
      </c>
      <c r="W58" s="1529">
        <v>1</v>
      </c>
      <c r="X58" s="1530"/>
      <c r="Y58" s="1529">
        <v>1</v>
      </c>
      <c r="Z58" s="1530">
        <v>1</v>
      </c>
      <c r="AA58" s="1529">
        <v>2</v>
      </c>
      <c r="AB58" s="1530"/>
      <c r="AC58" s="1529">
        <v>3</v>
      </c>
      <c r="AD58" s="1530"/>
      <c r="AE58" s="1529">
        <v>1</v>
      </c>
      <c r="AF58" s="1530">
        <v>3</v>
      </c>
      <c r="AG58" s="1529">
        <v>1</v>
      </c>
      <c r="AH58" s="1530">
        <v>2</v>
      </c>
      <c r="AI58" s="1529"/>
      <c r="AJ58" s="1530">
        <v>1</v>
      </c>
      <c r="AK58" s="1536">
        <v>2</v>
      </c>
      <c r="AL58" s="1530">
        <v>3</v>
      </c>
      <c r="AM58" s="1536"/>
      <c r="AN58" s="1530">
        <v>31</v>
      </c>
      <c r="AO58" s="487" t="str">
        <f>CA58</f>
        <v/>
      </c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12"/>
      <c r="BB58" s="12"/>
      <c r="BC58" s="12"/>
      <c r="BX58" s="2"/>
      <c r="BY58" s="2"/>
      <c r="CA58" s="488" t="str">
        <f>IF(CG58=1,"* La suma de las Herramientas de Categorización debe ser igual al total. ","")</f>
        <v/>
      </c>
      <c r="CG58" s="489">
        <f>IF(B58&lt;&gt;(AM58+AN58),1,0)</f>
        <v>0</v>
      </c>
      <c r="CH58" s="13"/>
      <c r="CI58" s="13"/>
      <c r="CJ58" s="13"/>
      <c r="CK58" s="13"/>
      <c r="CL58" s="13"/>
      <c r="CM58" s="13"/>
    </row>
    <row r="59" spans="1:104" ht="16.350000000000001" customHeight="1" x14ac:dyDescent="0.2">
      <c r="A59" s="109" t="s">
        <v>59</v>
      </c>
      <c r="B59" s="63">
        <f t="shared" si="8"/>
        <v>460</v>
      </c>
      <c r="C59" s="64">
        <f t="shared" si="9"/>
        <v>253</v>
      </c>
      <c r="D59" s="73">
        <f t="shared" si="9"/>
        <v>207</v>
      </c>
      <c r="E59" s="34">
        <v>27</v>
      </c>
      <c r="F59" s="74">
        <v>22</v>
      </c>
      <c r="G59" s="34">
        <v>5</v>
      </c>
      <c r="H59" s="35">
        <v>11</v>
      </c>
      <c r="I59" s="34">
        <v>8</v>
      </c>
      <c r="J59" s="35">
        <v>11</v>
      </c>
      <c r="K59" s="34">
        <v>5</v>
      </c>
      <c r="L59" s="35">
        <v>10</v>
      </c>
      <c r="M59" s="34">
        <v>11</v>
      </c>
      <c r="N59" s="35">
        <v>5</v>
      </c>
      <c r="O59" s="34">
        <v>17</v>
      </c>
      <c r="P59" s="35">
        <v>8</v>
      </c>
      <c r="Q59" s="34">
        <v>16</v>
      </c>
      <c r="R59" s="35">
        <v>13</v>
      </c>
      <c r="S59" s="34">
        <v>9</v>
      </c>
      <c r="T59" s="35">
        <v>8</v>
      </c>
      <c r="U59" s="34">
        <v>14</v>
      </c>
      <c r="V59" s="110">
        <v>3</v>
      </c>
      <c r="W59" s="34">
        <v>20</v>
      </c>
      <c r="X59" s="35">
        <v>15</v>
      </c>
      <c r="Y59" s="34">
        <v>19</v>
      </c>
      <c r="Z59" s="35">
        <v>11</v>
      </c>
      <c r="AA59" s="34">
        <v>18</v>
      </c>
      <c r="AB59" s="35">
        <v>5</v>
      </c>
      <c r="AC59" s="34">
        <v>16</v>
      </c>
      <c r="AD59" s="35">
        <v>12</v>
      </c>
      <c r="AE59" s="34">
        <v>16</v>
      </c>
      <c r="AF59" s="35">
        <v>9</v>
      </c>
      <c r="AG59" s="34">
        <v>17</v>
      </c>
      <c r="AH59" s="35">
        <v>17</v>
      </c>
      <c r="AI59" s="34">
        <v>20</v>
      </c>
      <c r="AJ59" s="35">
        <v>21</v>
      </c>
      <c r="AK59" s="75">
        <v>15</v>
      </c>
      <c r="AL59" s="35">
        <v>26</v>
      </c>
      <c r="AM59" s="75"/>
      <c r="AN59" s="35">
        <v>460</v>
      </c>
      <c r="AO59" s="487" t="str">
        <f>CA59</f>
        <v/>
      </c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12"/>
      <c r="BB59" s="12"/>
      <c r="BC59" s="12"/>
      <c r="BX59" s="2"/>
      <c r="BY59" s="2"/>
      <c r="CA59" s="488" t="str">
        <f>IF(CG59=1,"* La suma de las Herramientas de Categorización debe ser igual al total. ","")</f>
        <v/>
      </c>
      <c r="CG59" s="489">
        <f>IF(B59&lt;&gt;(AM59+AN59),1,0)</f>
        <v>0</v>
      </c>
      <c r="CH59" s="13"/>
      <c r="CI59" s="13"/>
      <c r="CJ59" s="13"/>
      <c r="CK59" s="13"/>
      <c r="CL59" s="13"/>
      <c r="CM59" s="13"/>
    </row>
    <row r="60" spans="1:104" ht="16.350000000000001" customHeight="1" x14ac:dyDescent="0.2">
      <c r="A60" s="109" t="s">
        <v>60</v>
      </c>
      <c r="B60" s="63">
        <f t="shared" si="8"/>
        <v>2263</v>
      </c>
      <c r="C60" s="64">
        <f t="shared" si="9"/>
        <v>1177</v>
      </c>
      <c r="D60" s="73">
        <f t="shared" si="9"/>
        <v>1086</v>
      </c>
      <c r="E60" s="34">
        <v>179</v>
      </c>
      <c r="F60" s="74">
        <v>150</v>
      </c>
      <c r="G60" s="34">
        <v>95</v>
      </c>
      <c r="H60" s="35">
        <v>63</v>
      </c>
      <c r="I60" s="34">
        <v>55</v>
      </c>
      <c r="J60" s="35">
        <v>52</v>
      </c>
      <c r="K60" s="34">
        <v>54</v>
      </c>
      <c r="L60" s="35">
        <v>48</v>
      </c>
      <c r="M60" s="34">
        <v>62</v>
      </c>
      <c r="N60" s="35">
        <v>48</v>
      </c>
      <c r="O60" s="34">
        <v>60</v>
      </c>
      <c r="P60" s="35">
        <v>63</v>
      </c>
      <c r="Q60" s="34">
        <v>65</v>
      </c>
      <c r="R60" s="35">
        <v>44</v>
      </c>
      <c r="S60" s="34">
        <v>54</v>
      </c>
      <c r="T60" s="35">
        <v>58</v>
      </c>
      <c r="U60" s="34">
        <v>47</v>
      </c>
      <c r="V60" s="110">
        <v>54</v>
      </c>
      <c r="W60" s="34">
        <v>45</v>
      </c>
      <c r="X60" s="35">
        <v>49</v>
      </c>
      <c r="Y60" s="34">
        <v>78</v>
      </c>
      <c r="Z60" s="35">
        <v>60</v>
      </c>
      <c r="AA60" s="34">
        <v>84</v>
      </c>
      <c r="AB60" s="35">
        <v>81</v>
      </c>
      <c r="AC60" s="34">
        <v>58</v>
      </c>
      <c r="AD60" s="35">
        <v>60</v>
      </c>
      <c r="AE60" s="34">
        <v>64</v>
      </c>
      <c r="AF60" s="35">
        <v>53</v>
      </c>
      <c r="AG60" s="34">
        <v>62</v>
      </c>
      <c r="AH60" s="35">
        <v>69</v>
      </c>
      <c r="AI60" s="34">
        <v>46</v>
      </c>
      <c r="AJ60" s="35">
        <v>45</v>
      </c>
      <c r="AK60" s="75">
        <v>69</v>
      </c>
      <c r="AL60" s="35">
        <v>89</v>
      </c>
      <c r="AM60" s="75"/>
      <c r="AN60" s="35">
        <v>2263</v>
      </c>
      <c r="AO60" s="487" t="str">
        <f>CA60</f>
        <v/>
      </c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12"/>
      <c r="BB60" s="12"/>
      <c r="BC60" s="12"/>
      <c r="BX60" s="2"/>
      <c r="BY60" s="2"/>
      <c r="CA60" s="488" t="str">
        <f>IF(CG60=1,"* La suma de las Herramientas de Categorización debe ser igual al total. ","")</f>
        <v/>
      </c>
      <c r="CG60" s="489">
        <f>IF(B60&lt;&gt;(AM60+AN60),1,0)</f>
        <v>0</v>
      </c>
      <c r="CH60" s="13"/>
      <c r="CI60" s="13"/>
      <c r="CJ60" s="13"/>
      <c r="CK60" s="13"/>
      <c r="CL60" s="13"/>
      <c r="CM60" s="13"/>
    </row>
    <row r="61" spans="1:104" ht="16.350000000000001" customHeight="1" x14ac:dyDescent="0.2">
      <c r="A61" s="109" t="s">
        <v>61</v>
      </c>
      <c r="B61" s="63">
        <f t="shared" si="8"/>
        <v>660</v>
      </c>
      <c r="C61" s="64">
        <f t="shared" si="9"/>
        <v>327</v>
      </c>
      <c r="D61" s="73">
        <f t="shared" si="9"/>
        <v>333</v>
      </c>
      <c r="E61" s="34">
        <v>71</v>
      </c>
      <c r="F61" s="74">
        <v>56</v>
      </c>
      <c r="G61" s="34">
        <v>47</v>
      </c>
      <c r="H61" s="35">
        <v>32</v>
      </c>
      <c r="I61" s="34">
        <v>25</v>
      </c>
      <c r="J61" s="35">
        <v>26</v>
      </c>
      <c r="K61" s="34">
        <v>18</v>
      </c>
      <c r="L61" s="35">
        <v>12</v>
      </c>
      <c r="M61" s="34">
        <v>21</v>
      </c>
      <c r="N61" s="35">
        <v>19</v>
      </c>
      <c r="O61" s="34">
        <v>20</v>
      </c>
      <c r="P61" s="35">
        <v>20</v>
      </c>
      <c r="Q61" s="34">
        <v>18</v>
      </c>
      <c r="R61" s="35">
        <v>22</v>
      </c>
      <c r="S61" s="34">
        <v>15</v>
      </c>
      <c r="T61" s="35">
        <v>16</v>
      </c>
      <c r="U61" s="34">
        <v>11</v>
      </c>
      <c r="V61" s="110">
        <v>25</v>
      </c>
      <c r="W61" s="34">
        <v>10</v>
      </c>
      <c r="X61" s="35">
        <v>18</v>
      </c>
      <c r="Y61" s="34">
        <v>14</v>
      </c>
      <c r="Z61" s="35">
        <v>13</v>
      </c>
      <c r="AA61" s="34">
        <v>12</v>
      </c>
      <c r="AB61" s="35">
        <v>25</v>
      </c>
      <c r="AC61" s="34">
        <v>8</v>
      </c>
      <c r="AD61" s="35">
        <v>16</v>
      </c>
      <c r="AE61" s="34">
        <v>17</v>
      </c>
      <c r="AF61" s="35">
        <v>8</v>
      </c>
      <c r="AG61" s="34">
        <v>10</v>
      </c>
      <c r="AH61" s="35">
        <v>6</v>
      </c>
      <c r="AI61" s="34">
        <v>6</v>
      </c>
      <c r="AJ61" s="35">
        <v>11</v>
      </c>
      <c r="AK61" s="75">
        <v>4</v>
      </c>
      <c r="AL61" s="35">
        <v>8</v>
      </c>
      <c r="AM61" s="75"/>
      <c r="AN61" s="35">
        <v>660</v>
      </c>
      <c r="AO61" s="487" t="str">
        <f>CA61</f>
        <v/>
      </c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12"/>
      <c r="BB61" s="12"/>
      <c r="BC61" s="12"/>
      <c r="BX61" s="2"/>
      <c r="BY61" s="2"/>
      <c r="CA61" s="488" t="str">
        <f>IF(CG61=1,"* La suma de las Herramientas de Categorización debe ser igual al total. ","")</f>
        <v/>
      </c>
      <c r="CG61" s="489">
        <f>IF(B61&lt;&gt;(AM61+AN61),1,0)</f>
        <v>0</v>
      </c>
      <c r="CH61" s="13"/>
      <c r="CI61" s="13"/>
      <c r="CJ61" s="13"/>
      <c r="CK61" s="13"/>
      <c r="CL61" s="13"/>
      <c r="CM61" s="13"/>
    </row>
    <row r="62" spans="1:104" ht="16.350000000000001" customHeight="1" x14ac:dyDescent="0.2">
      <c r="A62" s="111" t="s">
        <v>62</v>
      </c>
      <c r="B62" s="112">
        <f t="shared" si="8"/>
        <v>31</v>
      </c>
      <c r="C62" s="113">
        <f t="shared" si="9"/>
        <v>12</v>
      </c>
      <c r="D62" s="114">
        <f t="shared" si="9"/>
        <v>19</v>
      </c>
      <c r="E62" s="115">
        <v>4</v>
      </c>
      <c r="F62" s="116">
        <v>2</v>
      </c>
      <c r="G62" s="115">
        <v>1</v>
      </c>
      <c r="H62" s="117">
        <v>2</v>
      </c>
      <c r="I62" s="115">
        <v>1</v>
      </c>
      <c r="J62" s="117">
        <v>2</v>
      </c>
      <c r="K62" s="115">
        <v>1</v>
      </c>
      <c r="L62" s="117">
        <v>3</v>
      </c>
      <c r="M62" s="115"/>
      <c r="N62" s="117">
        <v>1</v>
      </c>
      <c r="O62" s="115">
        <v>1</v>
      </c>
      <c r="P62" s="117"/>
      <c r="Q62" s="115">
        <v>2</v>
      </c>
      <c r="R62" s="117">
        <v>1</v>
      </c>
      <c r="S62" s="115"/>
      <c r="T62" s="117"/>
      <c r="U62" s="115"/>
      <c r="V62" s="118"/>
      <c r="W62" s="115">
        <v>1</v>
      </c>
      <c r="X62" s="117">
        <v>2</v>
      </c>
      <c r="Y62" s="115"/>
      <c r="Z62" s="117">
        <v>1</v>
      </c>
      <c r="AA62" s="115"/>
      <c r="AB62" s="117">
        <v>1</v>
      </c>
      <c r="AC62" s="115">
        <v>1</v>
      </c>
      <c r="AD62" s="117">
        <v>1</v>
      </c>
      <c r="AE62" s="115"/>
      <c r="AF62" s="117"/>
      <c r="AG62" s="115"/>
      <c r="AH62" s="117">
        <v>2</v>
      </c>
      <c r="AI62" s="115"/>
      <c r="AJ62" s="117">
        <v>1</v>
      </c>
      <c r="AK62" s="119"/>
      <c r="AL62" s="117"/>
      <c r="AM62" s="119"/>
      <c r="AN62" s="117">
        <v>31</v>
      </c>
      <c r="AO62" s="487" t="str">
        <f>CA62</f>
        <v/>
      </c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12"/>
      <c r="BB62" s="12"/>
      <c r="BC62" s="12"/>
      <c r="BX62" s="2"/>
      <c r="BY62" s="2"/>
      <c r="CA62" s="488" t="str">
        <f>IF(CG62=1,"* La suma de las Herramientas de Categorización debe ser igual al total. ","")</f>
        <v/>
      </c>
      <c r="CG62" s="489">
        <f>IF(B62&lt;&gt;(AM62+AN62),1,0)</f>
        <v>0</v>
      </c>
      <c r="CH62" s="13"/>
      <c r="CI62" s="13"/>
      <c r="CJ62" s="13"/>
      <c r="CK62" s="13"/>
      <c r="CL62" s="13"/>
      <c r="CM62" s="13"/>
    </row>
    <row r="63" spans="1:104" ht="16.350000000000001" customHeight="1" x14ac:dyDescent="0.2">
      <c r="A63" s="120" t="s">
        <v>63</v>
      </c>
      <c r="B63" s="77">
        <f t="shared" si="8"/>
        <v>0</v>
      </c>
      <c r="C63" s="78">
        <f t="shared" si="9"/>
        <v>0</v>
      </c>
      <c r="D63" s="49">
        <f t="shared" si="9"/>
        <v>0</v>
      </c>
      <c r="E63" s="50"/>
      <c r="F63" s="79"/>
      <c r="G63" s="50"/>
      <c r="H63" s="51"/>
      <c r="I63" s="50"/>
      <c r="J63" s="51"/>
      <c r="K63" s="50"/>
      <c r="L63" s="51"/>
      <c r="M63" s="50"/>
      <c r="N63" s="51"/>
      <c r="O63" s="50"/>
      <c r="P63" s="51"/>
      <c r="Q63" s="50"/>
      <c r="R63" s="51"/>
      <c r="S63" s="50"/>
      <c r="T63" s="51"/>
      <c r="U63" s="50"/>
      <c r="V63" s="121"/>
      <c r="W63" s="50"/>
      <c r="X63" s="51"/>
      <c r="Y63" s="50"/>
      <c r="Z63" s="51"/>
      <c r="AA63" s="50"/>
      <c r="AB63" s="51"/>
      <c r="AC63" s="50"/>
      <c r="AD63" s="51"/>
      <c r="AE63" s="50"/>
      <c r="AF63" s="51"/>
      <c r="AG63" s="50"/>
      <c r="AH63" s="51"/>
      <c r="AI63" s="50"/>
      <c r="AJ63" s="51"/>
      <c r="AK63" s="80"/>
      <c r="AL63" s="51"/>
      <c r="AM63" s="54"/>
      <c r="AN63" s="54"/>
      <c r="AO63" s="71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12"/>
      <c r="BB63" s="12"/>
      <c r="BC63" s="12"/>
      <c r="BX63" s="2"/>
      <c r="BY63" s="2"/>
      <c r="CG63" s="13">
        <v>0</v>
      </c>
      <c r="CH63" s="13"/>
      <c r="CI63" s="13"/>
      <c r="CJ63" s="13"/>
      <c r="CK63" s="13"/>
      <c r="CL63" s="13"/>
      <c r="CM63" s="13"/>
    </row>
    <row r="64" spans="1:104" ht="16.350000000000001" customHeight="1" x14ac:dyDescent="0.2">
      <c r="A64" s="1376" t="s">
        <v>54</v>
      </c>
      <c r="B64" s="1539">
        <f t="shared" ref="B64:AL64" si="10">SUM(B58:B63)</f>
        <v>3445</v>
      </c>
      <c r="C64" s="1540">
        <f t="shared" si="10"/>
        <v>1789</v>
      </c>
      <c r="D64" s="124">
        <f t="shared" si="10"/>
        <v>1656</v>
      </c>
      <c r="E64" s="1541">
        <f t="shared" si="10"/>
        <v>283</v>
      </c>
      <c r="F64" s="126">
        <f t="shared" si="10"/>
        <v>230</v>
      </c>
      <c r="G64" s="1541">
        <f t="shared" si="10"/>
        <v>148</v>
      </c>
      <c r="H64" s="1542">
        <f t="shared" si="10"/>
        <v>108</v>
      </c>
      <c r="I64" s="1541">
        <f t="shared" si="10"/>
        <v>89</v>
      </c>
      <c r="J64" s="1542">
        <f t="shared" si="10"/>
        <v>91</v>
      </c>
      <c r="K64" s="1541">
        <f t="shared" si="10"/>
        <v>78</v>
      </c>
      <c r="L64" s="1542">
        <f t="shared" si="10"/>
        <v>73</v>
      </c>
      <c r="M64" s="1541">
        <f t="shared" si="10"/>
        <v>96</v>
      </c>
      <c r="N64" s="1542">
        <f t="shared" si="10"/>
        <v>73</v>
      </c>
      <c r="O64" s="1541">
        <f t="shared" si="10"/>
        <v>99</v>
      </c>
      <c r="P64" s="1542">
        <f t="shared" si="10"/>
        <v>91</v>
      </c>
      <c r="Q64" s="1541">
        <f t="shared" si="10"/>
        <v>103</v>
      </c>
      <c r="R64" s="1542">
        <f t="shared" si="10"/>
        <v>80</v>
      </c>
      <c r="S64" s="1541">
        <f t="shared" si="10"/>
        <v>80</v>
      </c>
      <c r="T64" s="1542">
        <f t="shared" si="10"/>
        <v>82</v>
      </c>
      <c r="U64" s="128">
        <f t="shared" si="10"/>
        <v>72</v>
      </c>
      <c r="V64" s="1543">
        <f t="shared" si="10"/>
        <v>83</v>
      </c>
      <c r="W64" s="1541">
        <f t="shared" si="10"/>
        <v>77</v>
      </c>
      <c r="X64" s="1542">
        <f t="shared" si="10"/>
        <v>84</v>
      </c>
      <c r="Y64" s="1541">
        <f t="shared" si="10"/>
        <v>112</v>
      </c>
      <c r="Z64" s="1542">
        <f t="shared" si="10"/>
        <v>86</v>
      </c>
      <c r="AA64" s="1541">
        <f t="shared" si="10"/>
        <v>116</v>
      </c>
      <c r="AB64" s="1542">
        <f t="shared" si="10"/>
        <v>112</v>
      </c>
      <c r="AC64" s="1541">
        <f t="shared" si="10"/>
        <v>86</v>
      </c>
      <c r="AD64" s="1542">
        <f t="shared" si="10"/>
        <v>89</v>
      </c>
      <c r="AE64" s="1541">
        <f t="shared" si="10"/>
        <v>98</v>
      </c>
      <c r="AF64" s="1542">
        <f t="shared" si="10"/>
        <v>73</v>
      </c>
      <c r="AG64" s="1541">
        <f t="shared" si="10"/>
        <v>90</v>
      </c>
      <c r="AH64" s="1542">
        <f t="shared" si="10"/>
        <v>96</v>
      </c>
      <c r="AI64" s="1541">
        <f t="shared" si="10"/>
        <v>72</v>
      </c>
      <c r="AJ64" s="1542">
        <f t="shared" si="10"/>
        <v>79</v>
      </c>
      <c r="AK64" s="130">
        <f t="shared" si="10"/>
        <v>90</v>
      </c>
      <c r="AL64" s="1542">
        <f t="shared" si="10"/>
        <v>126</v>
      </c>
      <c r="AM64" s="130">
        <f>SUM(AM58:AM62)</f>
        <v>0</v>
      </c>
      <c r="AN64" s="1542">
        <f>SUM(AN58:AN62)</f>
        <v>3445</v>
      </c>
      <c r="AO64" s="13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7"/>
      <c r="BE64" s="7"/>
      <c r="BX64" s="2"/>
      <c r="BY64" s="2"/>
      <c r="CG64" s="13"/>
      <c r="CH64" s="13"/>
      <c r="CI64" s="13"/>
      <c r="CJ64" s="13"/>
      <c r="CK64" s="13"/>
      <c r="CL64" s="13"/>
      <c r="CM64" s="13"/>
    </row>
    <row r="65" spans="1:91" ht="32.1" customHeight="1" x14ac:dyDescent="0.2">
      <c r="A65" s="96" t="s">
        <v>64</v>
      </c>
      <c r="B65" s="132"/>
      <c r="C65" s="132"/>
      <c r="D65" s="132"/>
      <c r="E65" s="132"/>
      <c r="F65" s="132"/>
      <c r="G65" s="132"/>
      <c r="H65" s="132"/>
      <c r="I65" s="82"/>
      <c r="J65" s="82"/>
      <c r="K65" s="82"/>
      <c r="L65" s="82"/>
      <c r="M65" s="82"/>
      <c r="N65" s="82"/>
      <c r="O65" s="82"/>
      <c r="P65" s="8"/>
      <c r="Q65" s="8"/>
      <c r="R65" s="8"/>
      <c r="S65" s="8"/>
      <c r="T65" s="8"/>
      <c r="U65" s="8"/>
      <c r="V65" s="8"/>
      <c r="W65" s="8"/>
      <c r="X65" s="8"/>
      <c r="Y65" s="8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X65" s="2"/>
      <c r="BY65" s="2"/>
      <c r="BZ65" s="2"/>
      <c r="CG65" s="13"/>
      <c r="CH65" s="13"/>
      <c r="CI65" s="13"/>
      <c r="CJ65" s="13"/>
      <c r="CK65" s="13"/>
      <c r="CL65" s="13"/>
      <c r="CM65" s="13"/>
    </row>
    <row r="66" spans="1:91" ht="32.1" customHeight="1" x14ac:dyDescent="0.2">
      <c r="A66" s="1373" t="s">
        <v>65</v>
      </c>
      <c r="B66" s="1525" t="s">
        <v>5</v>
      </c>
      <c r="C66" s="1525" t="s">
        <v>66</v>
      </c>
      <c r="D66" s="1525" t="s">
        <v>67</v>
      </c>
      <c r="E66" s="1525" t="s">
        <v>68</v>
      </c>
      <c r="F66" s="1"/>
      <c r="G66" s="8"/>
      <c r="H66" s="8"/>
      <c r="I66" s="8"/>
      <c r="J66" s="8"/>
      <c r="K66" s="8"/>
      <c r="L66" s="8"/>
      <c r="M66" s="8"/>
      <c r="N66" s="97" t="s">
        <v>69</v>
      </c>
      <c r="O66" s="8"/>
      <c r="P66" s="8"/>
      <c r="Q66" s="8"/>
      <c r="R66" s="7"/>
      <c r="S66" s="7"/>
      <c r="T66" s="7"/>
      <c r="U66" s="7"/>
      <c r="V66" s="7"/>
      <c r="W66" s="7"/>
      <c r="X66" s="8"/>
      <c r="Y66" s="8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CG66" s="13"/>
      <c r="CH66" s="13"/>
      <c r="CI66" s="13"/>
      <c r="CJ66" s="13"/>
      <c r="CK66" s="13"/>
      <c r="CL66" s="13"/>
      <c r="CM66" s="13"/>
    </row>
    <row r="67" spans="1:91" ht="16.350000000000001" customHeight="1" x14ac:dyDescent="0.2">
      <c r="A67" s="1544" t="s">
        <v>70</v>
      </c>
      <c r="B67" s="1545">
        <f t="shared" ref="B67:B85" si="11">SUM(C67:E67)</f>
        <v>0</v>
      </c>
      <c r="C67" s="1531"/>
      <c r="D67" s="1531"/>
      <c r="E67" s="1531"/>
      <c r="F67" s="136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7"/>
      <c r="S67" s="7"/>
      <c r="T67" s="7"/>
      <c r="U67" s="7"/>
      <c r="V67" s="7"/>
      <c r="W67" s="7"/>
      <c r="X67" s="8"/>
      <c r="Y67" s="8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CG67" s="13"/>
      <c r="CH67" s="13"/>
      <c r="CI67" s="13"/>
      <c r="CJ67" s="13"/>
      <c r="CK67" s="13"/>
      <c r="CL67" s="13"/>
      <c r="CM67" s="13"/>
    </row>
    <row r="68" spans="1:91" ht="16.350000000000001" customHeight="1" x14ac:dyDescent="0.2">
      <c r="A68" s="137" t="s">
        <v>71</v>
      </c>
      <c r="B68" s="138">
        <f t="shared" si="11"/>
        <v>0</v>
      </c>
      <c r="C68" s="36"/>
      <c r="D68" s="36"/>
      <c r="E68" s="36"/>
      <c r="F68" s="136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7"/>
      <c r="S68" s="7"/>
      <c r="T68" s="7"/>
      <c r="U68" s="7"/>
      <c r="V68" s="7"/>
      <c r="W68" s="7"/>
      <c r="X68" s="8"/>
      <c r="Y68" s="8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CG68" s="13"/>
      <c r="CH68" s="13"/>
      <c r="CI68" s="13"/>
      <c r="CJ68" s="13"/>
      <c r="CK68" s="13"/>
      <c r="CL68" s="13"/>
      <c r="CM68" s="13"/>
    </row>
    <row r="69" spans="1:91" ht="16.350000000000001" customHeight="1" x14ac:dyDescent="0.2">
      <c r="A69" s="137" t="s">
        <v>72</v>
      </c>
      <c r="B69" s="138">
        <f t="shared" si="11"/>
        <v>0</v>
      </c>
      <c r="C69" s="36"/>
      <c r="D69" s="36"/>
      <c r="E69" s="36"/>
      <c r="F69" s="136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7"/>
      <c r="S69" s="7"/>
      <c r="T69" s="7"/>
      <c r="U69" s="7"/>
      <c r="V69" s="7"/>
      <c r="W69" s="7"/>
      <c r="X69" s="8"/>
      <c r="Y69" s="8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CG69" s="13"/>
      <c r="CH69" s="13"/>
      <c r="CI69" s="13"/>
      <c r="CJ69" s="13"/>
      <c r="CK69" s="13"/>
      <c r="CL69" s="13"/>
      <c r="CM69" s="13"/>
    </row>
    <row r="70" spans="1:91" ht="16.350000000000001" customHeight="1" x14ac:dyDescent="0.2">
      <c r="A70" s="137" t="s">
        <v>73</v>
      </c>
      <c r="B70" s="138">
        <f t="shared" si="11"/>
        <v>130</v>
      </c>
      <c r="C70" s="36">
        <v>130</v>
      </c>
      <c r="D70" s="36"/>
      <c r="E70" s="36"/>
      <c r="F70" s="136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7"/>
      <c r="S70" s="7"/>
      <c r="T70" s="7"/>
      <c r="U70" s="7"/>
      <c r="V70" s="7"/>
      <c r="W70" s="7"/>
      <c r="X70" s="8"/>
      <c r="Y70" s="8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CG70" s="13"/>
      <c r="CH70" s="13"/>
      <c r="CI70" s="13"/>
      <c r="CJ70" s="13"/>
      <c r="CK70" s="13"/>
      <c r="CL70" s="13"/>
      <c r="CM70" s="13"/>
    </row>
    <row r="71" spans="1:91" ht="16.350000000000001" customHeight="1" x14ac:dyDescent="0.2">
      <c r="A71" s="137" t="s">
        <v>74</v>
      </c>
      <c r="B71" s="138">
        <f t="shared" si="11"/>
        <v>0</v>
      </c>
      <c r="C71" s="36"/>
      <c r="D71" s="36"/>
      <c r="E71" s="36"/>
      <c r="F71" s="136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7"/>
      <c r="S71" s="7"/>
      <c r="T71" s="7"/>
      <c r="U71" s="7"/>
      <c r="V71" s="7"/>
      <c r="W71" s="7"/>
      <c r="X71" s="8"/>
      <c r="Y71" s="8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CG71" s="13"/>
      <c r="CH71" s="13"/>
      <c r="CI71" s="13"/>
      <c r="CJ71" s="13"/>
      <c r="CK71" s="13"/>
      <c r="CL71" s="13"/>
      <c r="CM71" s="13"/>
    </row>
    <row r="72" spans="1:91" ht="16.350000000000001" customHeight="1" x14ac:dyDescent="0.2">
      <c r="A72" s="137" t="s">
        <v>75</v>
      </c>
      <c r="B72" s="138">
        <f t="shared" si="11"/>
        <v>0</v>
      </c>
      <c r="C72" s="36"/>
      <c r="D72" s="36"/>
      <c r="E72" s="36"/>
      <c r="F72" s="136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7"/>
      <c r="S72" s="7"/>
      <c r="T72" s="7"/>
      <c r="U72" s="7"/>
      <c r="V72" s="7"/>
      <c r="W72" s="7"/>
      <c r="X72" s="8"/>
      <c r="Y72" s="8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CG72" s="13"/>
      <c r="CH72" s="13"/>
      <c r="CI72" s="13"/>
      <c r="CJ72" s="13"/>
      <c r="CK72" s="13"/>
      <c r="CL72" s="13"/>
      <c r="CM72" s="13"/>
    </row>
    <row r="73" spans="1:91" ht="16.350000000000001" customHeight="1" x14ac:dyDescent="0.2">
      <c r="A73" s="137" t="s">
        <v>76</v>
      </c>
      <c r="B73" s="138">
        <f t="shared" si="11"/>
        <v>314</v>
      </c>
      <c r="C73" s="36">
        <v>314</v>
      </c>
      <c r="D73" s="36"/>
      <c r="E73" s="36"/>
      <c r="F73" s="136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7"/>
      <c r="S73" s="7"/>
      <c r="T73" s="7"/>
      <c r="U73" s="7"/>
      <c r="V73" s="7"/>
      <c r="W73" s="7"/>
      <c r="X73" s="8"/>
      <c r="Y73" s="8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CG73" s="13"/>
      <c r="CH73" s="13"/>
      <c r="CI73" s="13"/>
      <c r="CJ73" s="13"/>
      <c r="CK73" s="13"/>
      <c r="CL73" s="13"/>
      <c r="CM73" s="13"/>
    </row>
    <row r="74" spans="1:91" ht="16.350000000000001" customHeight="1" x14ac:dyDescent="0.2">
      <c r="A74" s="137" t="s">
        <v>77</v>
      </c>
      <c r="B74" s="138">
        <f t="shared" si="11"/>
        <v>0</v>
      </c>
      <c r="C74" s="36"/>
      <c r="D74" s="36"/>
      <c r="E74" s="36"/>
      <c r="F74" s="136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7"/>
      <c r="S74" s="7"/>
      <c r="T74" s="7"/>
      <c r="U74" s="7"/>
      <c r="V74" s="7"/>
      <c r="W74" s="7"/>
      <c r="X74" s="8"/>
      <c r="Y74" s="8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CG74" s="13"/>
      <c r="CH74" s="13"/>
      <c r="CI74" s="13"/>
      <c r="CJ74" s="13"/>
      <c r="CK74" s="13"/>
      <c r="CL74" s="13"/>
      <c r="CM74" s="13"/>
    </row>
    <row r="75" spans="1:91" ht="16.350000000000001" customHeight="1" x14ac:dyDescent="0.2">
      <c r="A75" s="137" t="s">
        <v>78</v>
      </c>
      <c r="B75" s="138">
        <f t="shared" si="11"/>
        <v>0</v>
      </c>
      <c r="C75" s="36"/>
      <c r="D75" s="36"/>
      <c r="E75" s="36"/>
      <c r="F75" s="136"/>
      <c r="G75" s="139"/>
      <c r="H75" s="139"/>
      <c r="I75" s="8"/>
      <c r="J75" s="8"/>
      <c r="K75" s="8"/>
      <c r="L75" s="8"/>
      <c r="M75" s="8"/>
      <c r="N75" s="8"/>
      <c r="O75" s="8"/>
      <c r="P75" s="8"/>
      <c r="Q75" s="8"/>
      <c r="R75" s="7"/>
      <c r="S75" s="7"/>
      <c r="T75" s="7"/>
      <c r="U75" s="7"/>
      <c r="V75" s="7"/>
      <c r="W75" s="7"/>
      <c r="X75" s="8"/>
      <c r="Y75" s="8"/>
      <c r="CG75" s="13"/>
      <c r="CH75" s="13"/>
      <c r="CI75" s="13"/>
      <c r="CJ75" s="13"/>
      <c r="CK75" s="13"/>
      <c r="CL75" s="13"/>
      <c r="CM75" s="13"/>
    </row>
    <row r="76" spans="1:91" ht="16.350000000000001" customHeight="1" x14ac:dyDescent="0.2">
      <c r="A76" s="137" t="s">
        <v>79</v>
      </c>
      <c r="B76" s="138">
        <f t="shared" si="11"/>
        <v>0</v>
      </c>
      <c r="C76" s="36"/>
      <c r="D76" s="36"/>
      <c r="E76" s="36"/>
      <c r="F76" s="136"/>
      <c r="G76" s="139"/>
      <c r="H76" s="139"/>
      <c r="I76" s="8"/>
      <c r="J76" s="8"/>
      <c r="K76" s="8"/>
      <c r="L76" s="8"/>
      <c r="M76" s="8"/>
      <c r="N76" s="8"/>
      <c r="O76" s="8"/>
      <c r="P76" s="8"/>
      <c r="Q76" s="8"/>
      <c r="R76" s="7"/>
      <c r="S76" s="7"/>
      <c r="T76" s="7"/>
      <c r="U76" s="7"/>
      <c r="V76" s="7"/>
      <c r="W76" s="7"/>
      <c r="X76" s="8"/>
      <c r="Y76" s="8"/>
      <c r="CG76" s="13"/>
      <c r="CH76" s="13"/>
      <c r="CI76" s="13"/>
      <c r="CJ76" s="13"/>
      <c r="CK76" s="13"/>
      <c r="CL76" s="13"/>
      <c r="CM76" s="13"/>
    </row>
    <row r="77" spans="1:91" ht="16.350000000000001" customHeight="1" x14ac:dyDescent="0.2">
      <c r="A77" s="137" t="s">
        <v>80</v>
      </c>
      <c r="B77" s="138">
        <f t="shared" si="11"/>
        <v>0</v>
      </c>
      <c r="C77" s="36"/>
      <c r="D77" s="36"/>
      <c r="E77" s="36"/>
      <c r="F77" s="136"/>
      <c r="G77" s="139"/>
      <c r="H77" s="139"/>
      <c r="I77" s="8"/>
      <c r="J77" s="8"/>
      <c r="K77" s="8"/>
      <c r="L77" s="8"/>
      <c r="M77" s="8"/>
      <c r="N77" s="8"/>
      <c r="O77" s="8"/>
      <c r="P77" s="8"/>
      <c r="Q77" s="8"/>
      <c r="R77" s="7"/>
      <c r="S77" s="7"/>
      <c r="T77" s="7"/>
      <c r="U77" s="7"/>
      <c r="V77" s="7"/>
      <c r="W77" s="7"/>
      <c r="X77" s="8"/>
      <c r="Y77" s="8"/>
      <c r="CG77" s="13"/>
      <c r="CH77" s="13"/>
      <c r="CI77" s="13"/>
      <c r="CJ77" s="13"/>
      <c r="CK77" s="13"/>
      <c r="CL77" s="13"/>
      <c r="CM77" s="13"/>
    </row>
    <row r="78" spans="1:91" ht="16.350000000000001" customHeight="1" x14ac:dyDescent="0.2">
      <c r="A78" s="140" t="s">
        <v>81</v>
      </c>
      <c r="B78" s="138">
        <f t="shared" si="11"/>
        <v>0</v>
      </c>
      <c r="C78" s="36"/>
      <c r="D78" s="36"/>
      <c r="E78" s="36"/>
      <c r="F78" s="136"/>
      <c r="G78" s="139"/>
      <c r="H78" s="139"/>
      <c r="I78" s="8"/>
      <c r="J78" s="8"/>
      <c r="K78" s="8"/>
      <c r="L78" s="8"/>
      <c r="M78" s="8"/>
      <c r="N78" s="8"/>
      <c r="O78" s="8"/>
      <c r="P78" s="8"/>
      <c r="Q78" s="8"/>
      <c r="R78" s="7"/>
      <c r="S78" s="7"/>
      <c r="T78" s="7"/>
      <c r="U78" s="7"/>
      <c r="V78" s="7"/>
      <c r="W78" s="7"/>
      <c r="X78" s="8"/>
      <c r="Y78" s="8"/>
      <c r="CG78" s="13"/>
      <c r="CH78" s="13"/>
      <c r="CI78" s="13"/>
      <c r="CJ78" s="13"/>
      <c r="CK78" s="13"/>
      <c r="CL78" s="13"/>
      <c r="CM78" s="13"/>
    </row>
    <row r="79" spans="1:91" ht="16.350000000000001" customHeight="1" x14ac:dyDescent="0.2">
      <c r="A79" s="137" t="s">
        <v>82</v>
      </c>
      <c r="B79" s="138">
        <f t="shared" si="11"/>
        <v>145</v>
      </c>
      <c r="C79" s="36">
        <v>145</v>
      </c>
      <c r="D79" s="36"/>
      <c r="E79" s="36"/>
      <c r="F79" s="136"/>
      <c r="G79" s="139"/>
      <c r="H79" s="139"/>
      <c r="I79" s="8"/>
      <c r="J79" s="8"/>
      <c r="K79" s="8"/>
      <c r="L79" s="8"/>
      <c r="M79" s="8"/>
      <c r="N79" s="8"/>
      <c r="O79" s="8"/>
      <c r="P79" s="8"/>
      <c r="Q79" s="8"/>
      <c r="R79" s="7"/>
      <c r="S79" s="7"/>
      <c r="T79" s="7"/>
      <c r="U79" s="7"/>
      <c r="V79" s="7"/>
      <c r="W79" s="7"/>
      <c r="X79" s="8"/>
      <c r="Y79" s="8"/>
      <c r="CG79" s="13"/>
      <c r="CH79" s="13"/>
      <c r="CI79" s="13"/>
      <c r="CJ79" s="13"/>
      <c r="CK79" s="13"/>
      <c r="CL79" s="13"/>
      <c r="CM79" s="13"/>
    </row>
    <row r="80" spans="1:91" ht="16.350000000000001" customHeight="1" x14ac:dyDescent="0.2">
      <c r="A80" s="137" t="s">
        <v>83</v>
      </c>
      <c r="B80" s="138">
        <f t="shared" si="11"/>
        <v>0</v>
      </c>
      <c r="C80" s="36"/>
      <c r="D80" s="36"/>
      <c r="E80" s="36"/>
      <c r="F80" s="136"/>
      <c r="G80" s="139"/>
      <c r="H80" s="139"/>
      <c r="I80" s="8"/>
      <c r="J80" s="8"/>
      <c r="K80" s="8"/>
      <c r="L80" s="8"/>
      <c r="M80" s="8"/>
      <c r="N80" s="8"/>
      <c r="O80" s="8"/>
      <c r="P80" s="8"/>
      <c r="Q80" s="8"/>
      <c r="R80" s="7"/>
      <c r="S80" s="7"/>
      <c r="T80" s="7"/>
      <c r="U80" s="7"/>
      <c r="V80" s="7"/>
      <c r="W80" s="7"/>
      <c r="X80" s="8"/>
      <c r="Y80" s="8"/>
      <c r="CG80" s="13"/>
      <c r="CH80" s="13"/>
      <c r="CI80" s="13"/>
      <c r="CJ80" s="13"/>
      <c r="CK80" s="13"/>
      <c r="CL80" s="13"/>
      <c r="CM80" s="13"/>
    </row>
    <row r="81" spans="1:91" ht="16.350000000000001" customHeight="1" x14ac:dyDescent="0.2">
      <c r="A81" s="137" t="s">
        <v>84</v>
      </c>
      <c r="B81" s="138">
        <f t="shared" si="11"/>
        <v>131</v>
      </c>
      <c r="C81" s="36">
        <v>131</v>
      </c>
      <c r="D81" s="36"/>
      <c r="E81" s="36"/>
      <c r="F81" s="136"/>
      <c r="G81" s="139"/>
      <c r="H81" s="139"/>
      <c r="I81" s="8"/>
      <c r="J81" s="8"/>
      <c r="K81" s="8"/>
      <c r="L81" s="8"/>
      <c r="M81" s="8"/>
      <c r="N81" s="8"/>
      <c r="O81" s="8"/>
      <c r="P81" s="8"/>
      <c r="Q81" s="8"/>
      <c r="R81" s="7"/>
      <c r="S81" s="7"/>
      <c r="T81" s="7"/>
      <c r="U81" s="7"/>
      <c r="V81" s="7"/>
      <c r="W81" s="7"/>
      <c r="X81" s="8"/>
      <c r="Y81" s="8"/>
      <c r="CG81" s="13"/>
      <c r="CH81" s="13"/>
      <c r="CI81" s="13"/>
      <c r="CJ81" s="13"/>
      <c r="CK81" s="13"/>
      <c r="CL81" s="13"/>
      <c r="CM81" s="13"/>
    </row>
    <row r="82" spans="1:91" ht="16.350000000000001" customHeight="1" x14ac:dyDescent="0.2">
      <c r="A82" s="137" t="s">
        <v>85</v>
      </c>
      <c r="B82" s="138">
        <f t="shared" si="11"/>
        <v>0</v>
      </c>
      <c r="C82" s="36"/>
      <c r="D82" s="36"/>
      <c r="E82" s="36"/>
      <c r="F82" s="136"/>
      <c r="G82" s="139"/>
      <c r="H82" s="139"/>
      <c r="I82" s="8"/>
      <c r="J82" s="8"/>
      <c r="K82" s="8"/>
      <c r="L82" s="8"/>
      <c r="M82" s="8"/>
      <c r="N82" s="8"/>
      <c r="O82" s="8"/>
      <c r="P82" s="8"/>
      <c r="Q82" s="8"/>
      <c r="R82" s="7"/>
      <c r="S82" s="7"/>
      <c r="T82" s="7"/>
      <c r="U82" s="7"/>
      <c r="V82" s="7"/>
      <c r="W82" s="7"/>
      <c r="X82" s="8"/>
      <c r="Y82" s="8"/>
      <c r="CG82" s="13"/>
      <c r="CH82" s="13"/>
      <c r="CI82" s="13"/>
      <c r="CJ82" s="13"/>
      <c r="CK82" s="13"/>
      <c r="CL82" s="13"/>
      <c r="CM82" s="13"/>
    </row>
    <row r="83" spans="1:91" ht="16.350000000000001" customHeight="1" x14ac:dyDescent="0.2">
      <c r="A83" s="137" t="s">
        <v>86</v>
      </c>
      <c r="B83" s="138">
        <f t="shared" si="11"/>
        <v>0</v>
      </c>
      <c r="C83" s="36"/>
      <c r="D83" s="36"/>
      <c r="E83" s="36"/>
      <c r="F83" s="136"/>
      <c r="G83" s="139"/>
      <c r="H83" s="139"/>
      <c r="I83" s="8"/>
      <c r="J83" s="8"/>
      <c r="K83" s="8"/>
      <c r="L83" s="8"/>
      <c r="M83" s="8"/>
      <c r="N83" s="8"/>
      <c r="O83" s="8"/>
      <c r="P83" s="8"/>
      <c r="Q83" s="8"/>
      <c r="R83" s="7"/>
      <c r="S83" s="7"/>
      <c r="T83" s="7"/>
      <c r="U83" s="7"/>
      <c r="V83" s="7"/>
      <c r="W83" s="7"/>
      <c r="X83" s="8"/>
      <c r="Y83" s="8"/>
      <c r="CG83" s="13"/>
      <c r="CH83" s="13"/>
      <c r="CI83" s="13"/>
      <c r="CJ83" s="13"/>
      <c r="CK83" s="13"/>
      <c r="CL83" s="13"/>
      <c r="CM83" s="13"/>
    </row>
    <row r="84" spans="1:91" ht="16.350000000000001" customHeight="1" x14ac:dyDescent="0.2">
      <c r="A84" s="137" t="s">
        <v>87</v>
      </c>
      <c r="B84" s="138">
        <f t="shared" si="11"/>
        <v>0</v>
      </c>
      <c r="C84" s="36"/>
      <c r="D84" s="36"/>
      <c r="E84" s="36"/>
      <c r="F84" s="136"/>
      <c r="G84" s="139"/>
      <c r="H84" s="139"/>
      <c r="I84" s="8"/>
      <c r="J84" s="8"/>
      <c r="K84" s="8"/>
      <c r="L84" s="8"/>
      <c r="M84" s="8"/>
      <c r="N84" s="8"/>
      <c r="O84" s="8"/>
      <c r="P84" s="8"/>
      <c r="Q84" s="8"/>
      <c r="R84" s="7"/>
      <c r="S84" s="7"/>
      <c r="T84" s="7"/>
      <c r="U84" s="7"/>
      <c r="V84" s="7"/>
      <c r="W84" s="7"/>
      <c r="X84" s="8"/>
      <c r="Y84" s="8"/>
      <c r="CG84" s="13"/>
      <c r="CH84" s="13"/>
      <c r="CI84" s="13"/>
      <c r="CJ84" s="13"/>
      <c r="CK84" s="13"/>
      <c r="CL84" s="13"/>
      <c r="CM84" s="13"/>
    </row>
    <row r="85" spans="1:91" ht="16.350000000000001" customHeight="1" x14ac:dyDescent="0.2">
      <c r="A85" s="137" t="s">
        <v>88</v>
      </c>
      <c r="B85" s="141">
        <f t="shared" si="11"/>
        <v>0</v>
      </c>
      <c r="C85" s="142"/>
      <c r="D85" s="142"/>
      <c r="E85" s="142"/>
      <c r="F85" s="136"/>
      <c r="G85" s="139"/>
      <c r="H85" s="139"/>
      <c r="I85" s="8"/>
      <c r="J85" s="8"/>
      <c r="K85" s="8"/>
      <c r="L85" s="8"/>
      <c r="M85" s="8"/>
      <c r="N85" s="8"/>
      <c r="O85" s="8"/>
      <c r="P85" s="8"/>
      <c r="Q85" s="8"/>
      <c r="R85" s="7"/>
      <c r="S85" s="7"/>
      <c r="T85" s="7"/>
      <c r="U85" s="7"/>
      <c r="V85" s="7"/>
      <c r="W85" s="7"/>
      <c r="X85" s="8"/>
      <c r="Y85" s="8"/>
      <c r="CG85" s="13"/>
      <c r="CH85" s="13"/>
      <c r="CI85" s="13"/>
      <c r="CJ85" s="13"/>
      <c r="CK85" s="13"/>
      <c r="CL85" s="13"/>
      <c r="CM85" s="13"/>
    </row>
    <row r="86" spans="1:91" ht="16.350000000000001" customHeight="1" x14ac:dyDescent="0.2">
      <c r="A86" s="1376" t="s">
        <v>54</v>
      </c>
      <c r="B86" s="1546">
        <f>SUM(B67:B85)</f>
        <v>720</v>
      </c>
      <c r="C86" s="1546">
        <f>SUM(C67:C85)</f>
        <v>720</v>
      </c>
      <c r="D86" s="1546">
        <f>SUM(D67:D85)</f>
        <v>0</v>
      </c>
      <c r="E86" s="1546">
        <f>SUM(E67:E85)</f>
        <v>0</v>
      </c>
      <c r="F86" s="136"/>
      <c r="G86" s="139"/>
      <c r="H86" s="139"/>
      <c r="I86" s="8"/>
      <c r="J86" s="8"/>
      <c r="K86" s="8"/>
      <c r="L86" s="8"/>
      <c r="M86" s="8"/>
      <c r="N86" s="8"/>
      <c r="O86" s="8"/>
      <c r="P86" s="8"/>
      <c r="Q86" s="8"/>
      <c r="R86" s="7"/>
      <c r="S86" s="7"/>
      <c r="T86" s="7"/>
      <c r="U86" s="7"/>
      <c r="V86" s="83"/>
      <c r="W86" s="7"/>
      <c r="X86" s="8"/>
      <c r="Y86" s="8"/>
      <c r="CG86" s="13"/>
      <c r="CH86" s="13"/>
      <c r="CI86" s="13"/>
      <c r="CJ86" s="13"/>
      <c r="CK86" s="13"/>
      <c r="CL86" s="13"/>
      <c r="CM86" s="13"/>
    </row>
    <row r="87" spans="1:91" ht="32.1" customHeight="1" x14ac:dyDescent="0.2">
      <c r="A87" s="82" t="s">
        <v>89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BX87" s="2"/>
      <c r="BY87" s="2"/>
      <c r="BZ87" s="2"/>
      <c r="CG87" s="13"/>
      <c r="CH87" s="13"/>
      <c r="CI87" s="13"/>
      <c r="CJ87" s="13"/>
      <c r="CK87" s="13"/>
      <c r="CL87" s="13"/>
      <c r="CM87" s="13"/>
    </row>
    <row r="88" spans="1:91" ht="16.350000000000001" customHeight="1" x14ac:dyDescent="0.2">
      <c r="A88" s="1796" t="s">
        <v>90</v>
      </c>
      <c r="B88" s="1798"/>
      <c r="C88" s="1796" t="s">
        <v>5</v>
      </c>
      <c r="D88" s="1797"/>
      <c r="E88" s="1798"/>
      <c r="F88" s="1808" t="s">
        <v>6</v>
      </c>
      <c r="G88" s="1869"/>
      <c r="H88" s="1869"/>
      <c r="I88" s="1869"/>
      <c r="J88" s="1869"/>
      <c r="K88" s="1869"/>
      <c r="L88" s="1869"/>
      <c r="M88" s="1869"/>
      <c r="N88" s="1869"/>
      <c r="O88" s="1869"/>
      <c r="P88" s="1869"/>
      <c r="Q88" s="1869"/>
      <c r="R88" s="1869"/>
      <c r="S88" s="1869"/>
      <c r="T88" s="1869"/>
      <c r="U88" s="1869"/>
      <c r="V88" s="1869"/>
      <c r="W88" s="1869"/>
      <c r="X88" s="1869"/>
      <c r="Y88" s="1869"/>
      <c r="Z88" s="1869"/>
      <c r="AA88" s="1869"/>
      <c r="AB88" s="1869"/>
      <c r="AC88" s="1869"/>
      <c r="AD88" s="1869"/>
      <c r="AE88" s="1869"/>
      <c r="AF88" s="1869"/>
      <c r="AG88" s="1869"/>
      <c r="AH88" s="1869"/>
      <c r="AI88" s="1869"/>
      <c r="AJ88" s="1869"/>
      <c r="AK88" s="1869"/>
      <c r="AL88" s="1869"/>
      <c r="AM88" s="1809"/>
      <c r="AN88" s="1819" t="s">
        <v>7</v>
      </c>
      <c r="AO88" s="1819" t="s">
        <v>91</v>
      </c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CG88" s="13"/>
      <c r="CH88" s="13"/>
      <c r="CI88" s="13"/>
      <c r="CJ88" s="13"/>
      <c r="CK88" s="13"/>
      <c r="CL88" s="13"/>
      <c r="CM88" s="13"/>
    </row>
    <row r="89" spans="1:91" ht="16.350000000000001" customHeight="1" x14ac:dyDescent="0.2">
      <c r="A89" s="1886"/>
      <c r="B89" s="1807"/>
      <c r="C89" s="1799"/>
      <c r="D89" s="1800"/>
      <c r="E89" s="1801"/>
      <c r="F89" s="1808" t="s">
        <v>11</v>
      </c>
      <c r="G89" s="1809"/>
      <c r="H89" s="1869" t="s">
        <v>12</v>
      </c>
      <c r="I89" s="1869"/>
      <c r="J89" s="1808" t="s">
        <v>13</v>
      </c>
      <c r="K89" s="1809"/>
      <c r="L89" s="1869" t="s">
        <v>14</v>
      </c>
      <c r="M89" s="1869"/>
      <c r="N89" s="1808" t="s">
        <v>15</v>
      </c>
      <c r="O89" s="1809"/>
      <c r="P89" s="1869" t="s">
        <v>16</v>
      </c>
      <c r="Q89" s="1869"/>
      <c r="R89" s="1808" t="s">
        <v>17</v>
      </c>
      <c r="S89" s="1809"/>
      <c r="T89" s="1869" t="s">
        <v>18</v>
      </c>
      <c r="U89" s="1869"/>
      <c r="V89" s="1808" t="s">
        <v>19</v>
      </c>
      <c r="W89" s="1809"/>
      <c r="X89" s="1869" t="s">
        <v>20</v>
      </c>
      <c r="Y89" s="1809"/>
      <c r="Z89" s="1808" t="s">
        <v>21</v>
      </c>
      <c r="AA89" s="1869"/>
      <c r="AB89" s="1808" t="s">
        <v>22</v>
      </c>
      <c r="AC89" s="1809"/>
      <c r="AD89" s="1869" t="s">
        <v>23</v>
      </c>
      <c r="AE89" s="1869"/>
      <c r="AF89" s="1808" t="s">
        <v>24</v>
      </c>
      <c r="AG89" s="1809"/>
      <c r="AH89" s="1869" t="s">
        <v>25</v>
      </c>
      <c r="AI89" s="1869"/>
      <c r="AJ89" s="1808" t="s">
        <v>26</v>
      </c>
      <c r="AK89" s="1809"/>
      <c r="AL89" s="1869" t="s">
        <v>27</v>
      </c>
      <c r="AM89" s="1809"/>
      <c r="AN89" s="1845"/>
      <c r="AO89" s="1845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CG89" s="13"/>
      <c r="CH89" s="13"/>
      <c r="CI89" s="13"/>
      <c r="CJ89" s="13"/>
      <c r="CK89" s="13"/>
      <c r="CL89" s="13"/>
      <c r="CM89" s="13"/>
    </row>
    <row r="90" spans="1:91" ht="16.350000000000001" customHeight="1" x14ac:dyDescent="0.2">
      <c r="A90" s="1799"/>
      <c r="B90" s="1800"/>
      <c r="C90" s="1516" t="s">
        <v>32</v>
      </c>
      <c r="D90" s="1547" t="s">
        <v>41</v>
      </c>
      <c r="E90" s="1378" t="s">
        <v>34</v>
      </c>
      <c r="F90" s="1376" t="s">
        <v>41</v>
      </c>
      <c r="G90" s="1378" t="s">
        <v>34</v>
      </c>
      <c r="H90" s="1377" t="s">
        <v>41</v>
      </c>
      <c r="I90" s="1377" t="s">
        <v>34</v>
      </c>
      <c r="J90" s="1376" t="s">
        <v>41</v>
      </c>
      <c r="K90" s="1378" t="s">
        <v>34</v>
      </c>
      <c r="L90" s="1377" t="s">
        <v>41</v>
      </c>
      <c r="M90" s="1377" t="s">
        <v>34</v>
      </c>
      <c r="N90" s="1376" t="s">
        <v>41</v>
      </c>
      <c r="O90" s="1378" t="s">
        <v>34</v>
      </c>
      <c r="P90" s="1377" t="s">
        <v>41</v>
      </c>
      <c r="Q90" s="1377" t="s">
        <v>34</v>
      </c>
      <c r="R90" s="1376" t="s">
        <v>41</v>
      </c>
      <c r="S90" s="1378" t="s">
        <v>34</v>
      </c>
      <c r="T90" s="1377" t="s">
        <v>41</v>
      </c>
      <c r="U90" s="1377" t="s">
        <v>34</v>
      </c>
      <c r="V90" s="1376" t="s">
        <v>41</v>
      </c>
      <c r="W90" s="1378" t="s">
        <v>34</v>
      </c>
      <c r="X90" s="1377" t="s">
        <v>41</v>
      </c>
      <c r="Y90" s="1378" t="s">
        <v>34</v>
      </c>
      <c r="Z90" s="1376" t="s">
        <v>41</v>
      </c>
      <c r="AA90" s="1377" t="s">
        <v>34</v>
      </c>
      <c r="AB90" s="1376" t="s">
        <v>41</v>
      </c>
      <c r="AC90" s="1378" t="s">
        <v>34</v>
      </c>
      <c r="AD90" s="1377" t="s">
        <v>41</v>
      </c>
      <c r="AE90" s="1377" t="s">
        <v>34</v>
      </c>
      <c r="AF90" s="1376" t="s">
        <v>41</v>
      </c>
      <c r="AG90" s="1378" t="s">
        <v>34</v>
      </c>
      <c r="AH90" s="1377" t="s">
        <v>41</v>
      </c>
      <c r="AI90" s="1377" t="s">
        <v>34</v>
      </c>
      <c r="AJ90" s="1376" t="s">
        <v>41</v>
      </c>
      <c r="AK90" s="1378" t="s">
        <v>34</v>
      </c>
      <c r="AL90" s="1377" t="s">
        <v>41</v>
      </c>
      <c r="AM90" s="1378" t="s">
        <v>34</v>
      </c>
      <c r="AN90" s="1820"/>
      <c r="AO90" s="1820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CG90" s="13"/>
      <c r="CH90" s="13"/>
      <c r="CI90" s="13"/>
      <c r="CJ90" s="13"/>
      <c r="CK90" s="13"/>
      <c r="CL90" s="13"/>
      <c r="CM90" s="13"/>
    </row>
    <row r="91" spans="1:91" ht="16.350000000000001" customHeight="1" x14ac:dyDescent="0.2">
      <c r="A91" s="1808" t="s">
        <v>92</v>
      </c>
      <c r="B91" s="1809"/>
      <c r="C91" s="1519">
        <f t="shared" ref="C91:AN91" si="12">SUM(C92:C98)</f>
        <v>703</v>
      </c>
      <c r="D91" s="1520">
        <f>SUM(D92:D98)</f>
        <v>317</v>
      </c>
      <c r="E91" s="1534">
        <f>SUM(E92:E98)</f>
        <v>386</v>
      </c>
      <c r="F91" s="1539">
        <f t="shared" si="12"/>
        <v>17</v>
      </c>
      <c r="G91" s="1548">
        <f t="shared" si="12"/>
        <v>14</v>
      </c>
      <c r="H91" s="1539">
        <f t="shared" si="12"/>
        <v>12</v>
      </c>
      <c r="I91" s="1548">
        <f t="shared" si="12"/>
        <v>14</v>
      </c>
      <c r="J91" s="1539">
        <f t="shared" si="12"/>
        <v>10</v>
      </c>
      <c r="K91" s="1548">
        <f t="shared" si="12"/>
        <v>3</v>
      </c>
      <c r="L91" s="1539">
        <f t="shared" si="12"/>
        <v>8</v>
      </c>
      <c r="M91" s="1548">
        <f t="shared" si="12"/>
        <v>18</v>
      </c>
      <c r="N91" s="1539">
        <f t="shared" si="12"/>
        <v>9</v>
      </c>
      <c r="O91" s="1548">
        <f t="shared" si="12"/>
        <v>29</v>
      </c>
      <c r="P91" s="1539">
        <f t="shared" si="12"/>
        <v>12</v>
      </c>
      <c r="Q91" s="1548">
        <f t="shared" si="12"/>
        <v>47</v>
      </c>
      <c r="R91" s="1539">
        <f t="shared" si="12"/>
        <v>18</v>
      </c>
      <c r="S91" s="1548">
        <f t="shared" si="12"/>
        <v>40</v>
      </c>
      <c r="T91" s="1539">
        <f t="shared" si="12"/>
        <v>8</v>
      </c>
      <c r="U91" s="1548">
        <f t="shared" si="12"/>
        <v>36</v>
      </c>
      <c r="V91" s="1539">
        <f t="shared" si="12"/>
        <v>15</v>
      </c>
      <c r="W91" s="1548">
        <f t="shared" si="12"/>
        <v>20</v>
      </c>
      <c r="X91" s="1539">
        <f t="shared" si="12"/>
        <v>14</v>
      </c>
      <c r="Y91" s="1548">
        <f t="shared" si="12"/>
        <v>22</v>
      </c>
      <c r="Z91" s="1539">
        <f t="shared" si="12"/>
        <v>23</v>
      </c>
      <c r="AA91" s="1548">
        <f t="shared" si="12"/>
        <v>11</v>
      </c>
      <c r="AB91" s="1539">
        <f t="shared" si="12"/>
        <v>24</v>
      </c>
      <c r="AC91" s="1548">
        <f t="shared" si="12"/>
        <v>18</v>
      </c>
      <c r="AD91" s="1539">
        <f t="shared" si="12"/>
        <v>23</v>
      </c>
      <c r="AE91" s="1548">
        <f t="shared" si="12"/>
        <v>14</v>
      </c>
      <c r="AF91" s="1539">
        <f t="shared" si="12"/>
        <v>32</v>
      </c>
      <c r="AG91" s="1548">
        <f t="shared" si="12"/>
        <v>20</v>
      </c>
      <c r="AH91" s="1539">
        <f t="shared" si="12"/>
        <v>29</v>
      </c>
      <c r="AI91" s="1548">
        <f t="shared" si="12"/>
        <v>25</v>
      </c>
      <c r="AJ91" s="1539">
        <f t="shared" si="12"/>
        <v>25</v>
      </c>
      <c r="AK91" s="1548">
        <f t="shared" si="12"/>
        <v>18</v>
      </c>
      <c r="AL91" s="1539">
        <f t="shared" si="12"/>
        <v>38</v>
      </c>
      <c r="AM91" s="1548">
        <f t="shared" si="12"/>
        <v>37</v>
      </c>
      <c r="AN91" s="1549">
        <f t="shared" si="12"/>
        <v>663</v>
      </c>
      <c r="AO91" s="1549">
        <f>SUM(AO92:AO94)</f>
        <v>0</v>
      </c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CG91" s="13">
        <v>0</v>
      </c>
      <c r="CH91" s="13">
        <v>0</v>
      </c>
      <c r="CI91" s="13"/>
      <c r="CJ91" s="13"/>
      <c r="CK91" s="13"/>
      <c r="CL91" s="13"/>
      <c r="CM91" s="13"/>
    </row>
    <row r="92" spans="1:91" ht="16.350000000000001" customHeight="1" x14ac:dyDescent="0.2">
      <c r="A92" s="1819" t="s">
        <v>93</v>
      </c>
      <c r="B92" s="1393" t="s">
        <v>94</v>
      </c>
      <c r="C92" s="1519">
        <f t="shared" ref="C92:C98" si="13">SUM(D92+E92)</f>
        <v>500</v>
      </c>
      <c r="D92" s="1520">
        <f>SUM(F92+H92+J92+L92+N92+P92+R92+T92+V92+X92+Z92+AB92+AD92+AF92+AH92+AJ92+AL92)</f>
        <v>191</v>
      </c>
      <c r="E92" s="1534">
        <f>SUM(G92+I92+K92+M92+O92+Q92+S92+U92+W92+Y92+AA92+AC92+AE92+AG92+AI92+AK92+AM92)</f>
        <v>309</v>
      </c>
      <c r="F92" s="1521">
        <v>17</v>
      </c>
      <c r="G92" s="1550">
        <v>13</v>
      </c>
      <c r="H92" s="1522">
        <v>10</v>
      </c>
      <c r="I92" s="1523">
        <v>13</v>
      </c>
      <c r="J92" s="1522">
        <v>9</v>
      </c>
      <c r="K92" s="1523">
        <v>3</v>
      </c>
      <c r="L92" s="1521">
        <v>5</v>
      </c>
      <c r="M92" s="1550">
        <v>14</v>
      </c>
      <c r="N92" s="1522">
        <v>6</v>
      </c>
      <c r="O92" s="1523">
        <v>28</v>
      </c>
      <c r="P92" s="1522">
        <v>5</v>
      </c>
      <c r="Q92" s="1523">
        <v>45</v>
      </c>
      <c r="R92" s="1522">
        <v>12</v>
      </c>
      <c r="S92" s="1523">
        <v>36</v>
      </c>
      <c r="T92" s="1522">
        <v>4</v>
      </c>
      <c r="U92" s="1523">
        <v>31</v>
      </c>
      <c r="V92" s="1522">
        <v>11</v>
      </c>
      <c r="W92" s="1523">
        <v>15</v>
      </c>
      <c r="X92" s="1522">
        <v>8</v>
      </c>
      <c r="Y92" s="1523">
        <v>19</v>
      </c>
      <c r="Z92" s="1522">
        <v>10</v>
      </c>
      <c r="AA92" s="1523">
        <v>11</v>
      </c>
      <c r="AB92" s="1522">
        <v>17</v>
      </c>
      <c r="AC92" s="1523">
        <v>13</v>
      </c>
      <c r="AD92" s="1522">
        <v>14</v>
      </c>
      <c r="AE92" s="1523">
        <v>13</v>
      </c>
      <c r="AF92" s="1522">
        <v>17</v>
      </c>
      <c r="AG92" s="1523">
        <v>13</v>
      </c>
      <c r="AH92" s="1522">
        <v>17</v>
      </c>
      <c r="AI92" s="1523">
        <v>10</v>
      </c>
      <c r="AJ92" s="1522">
        <v>11</v>
      </c>
      <c r="AK92" s="1523">
        <v>6</v>
      </c>
      <c r="AL92" s="1522">
        <v>18</v>
      </c>
      <c r="AM92" s="1523">
        <v>26</v>
      </c>
      <c r="AN92" s="1524">
        <v>467</v>
      </c>
      <c r="AO92" s="1524">
        <v>0</v>
      </c>
      <c r="AP92" s="71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12"/>
      <c r="BB92" s="12"/>
      <c r="CG92" s="13">
        <v>0</v>
      </c>
      <c r="CH92" s="13">
        <v>0</v>
      </c>
      <c r="CI92" s="13">
        <v>0</v>
      </c>
      <c r="CJ92" s="13">
        <v>0</v>
      </c>
      <c r="CK92" s="13"/>
      <c r="CL92" s="13"/>
      <c r="CM92" s="13"/>
    </row>
    <row r="93" spans="1:91" ht="16.350000000000001" customHeight="1" x14ac:dyDescent="0.2">
      <c r="A93" s="1845"/>
      <c r="B93" s="148" t="s">
        <v>95</v>
      </c>
      <c r="C93" s="112">
        <f t="shared" si="13"/>
        <v>57</v>
      </c>
      <c r="D93" s="32">
        <f t="shared" ref="D93:E98" si="14">SUM(F93+H93+J93+L93+N93+P93+R93+T93+V93+X93+Z93+AB93+AD93+AF93+AH93+AJ93+AL93)</f>
        <v>37</v>
      </c>
      <c r="E93" s="149">
        <f t="shared" si="14"/>
        <v>20</v>
      </c>
      <c r="F93" s="150"/>
      <c r="G93" s="151"/>
      <c r="H93" s="152"/>
      <c r="I93" s="153"/>
      <c r="J93" s="150"/>
      <c r="K93" s="154"/>
      <c r="L93" s="152">
        <v>0</v>
      </c>
      <c r="M93" s="155">
        <v>1</v>
      </c>
      <c r="N93" s="150"/>
      <c r="O93" s="154"/>
      <c r="P93" s="153">
        <v>2</v>
      </c>
      <c r="Q93" s="155">
        <v>1</v>
      </c>
      <c r="R93" s="156">
        <v>2</v>
      </c>
      <c r="S93" s="154">
        <v>1</v>
      </c>
      <c r="T93" s="153">
        <v>1</v>
      </c>
      <c r="U93" s="155"/>
      <c r="V93" s="156">
        <v>2</v>
      </c>
      <c r="W93" s="154">
        <v>2</v>
      </c>
      <c r="X93" s="153">
        <v>1</v>
      </c>
      <c r="Y93" s="154"/>
      <c r="Z93" s="156">
        <v>2</v>
      </c>
      <c r="AA93" s="155"/>
      <c r="AB93" s="156">
        <v>2</v>
      </c>
      <c r="AC93" s="154">
        <v>3</v>
      </c>
      <c r="AD93" s="153">
        <v>1</v>
      </c>
      <c r="AE93" s="155"/>
      <c r="AF93" s="156">
        <v>8</v>
      </c>
      <c r="AG93" s="154">
        <v>1</v>
      </c>
      <c r="AH93" s="153">
        <v>5</v>
      </c>
      <c r="AI93" s="155">
        <v>4</v>
      </c>
      <c r="AJ93" s="156">
        <v>5</v>
      </c>
      <c r="AK93" s="154">
        <v>6</v>
      </c>
      <c r="AL93" s="153">
        <v>6</v>
      </c>
      <c r="AM93" s="154">
        <v>1</v>
      </c>
      <c r="AN93" s="157">
        <v>57</v>
      </c>
      <c r="AO93" s="157">
        <v>0</v>
      </c>
      <c r="AP93" s="71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12"/>
      <c r="BB93" s="12"/>
      <c r="CG93" s="13">
        <v>0</v>
      </c>
      <c r="CH93" s="13">
        <v>0</v>
      </c>
      <c r="CI93" s="13">
        <v>0</v>
      </c>
      <c r="CJ93" s="13">
        <v>0</v>
      </c>
      <c r="CK93" s="13"/>
      <c r="CL93" s="13"/>
      <c r="CM93" s="13"/>
    </row>
    <row r="94" spans="1:91" ht="16.350000000000001" customHeight="1" thickBot="1" x14ac:dyDescent="0.25">
      <c r="A94" s="1887"/>
      <c r="B94" s="158" t="s">
        <v>96</v>
      </c>
      <c r="C94" s="159">
        <f t="shared" si="13"/>
        <v>18</v>
      </c>
      <c r="D94" s="160">
        <f t="shared" si="14"/>
        <v>12</v>
      </c>
      <c r="E94" s="161">
        <f t="shared" si="14"/>
        <v>6</v>
      </c>
      <c r="F94" s="162"/>
      <c r="G94" s="163"/>
      <c r="H94" s="164"/>
      <c r="I94" s="165"/>
      <c r="J94" s="162"/>
      <c r="K94" s="166"/>
      <c r="L94" s="164">
        <v>1</v>
      </c>
      <c r="M94" s="167">
        <v>2</v>
      </c>
      <c r="N94" s="162">
        <v>1</v>
      </c>
      <c r="O94" s="166"/>
      <c r="P94" s="165"/>
      <c r="Q94" s="167"/>
      <c r="R94" s="168"/>
      <c r="S94" s="166"/>
      <c r="T94" s="165">
        <v>1</v>
      </c>
      <c r="U94" s="167"/>
      <c r="V94" s="168"/>
      <c r="W94" s="166"/>
      <c r="X94" s="165">
        <v>1</v>
      </c>
      <c r="Y94" s="166"/>
      <c r="Z94" s="168">
        <v>1</v>
      </c>
      <c r="AA94" s="167"/>
      <c r="AB94" s="168">
        <v>1</v>
      </c>
      <c r="AC94" s="166"/>
      <c r="AD94" s="165">
        <v>1</v>
      </c>
      <c r="AE94" s="167"/>
      <c r="AF94" s="168"/>
      <c r="AG94" s="166">
        <v>1</v>
      </c>
      <c r="AH94" s="165">
        <v>2</v>
      </c>
      <c r="AI94" s="167">
        <v>1</v>
      </c>
      <c r="AJ94" s="168">
        <v>2</v>
      </c>
      <c r="AK94" s="166">
        <v>1</v>
      </c>
      <c r="AL94" s="165">
        <v>1</v>
      </c>
      <c r="AM94" s="166">
        <v>1</v>
      </c>
      <c r="AN94" s="169">
        <v>17</v>
      </c>
      <c r="AO94" s="169">
        <v>0</v>
      </c>
      <c r="AP94" s="71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12"/>
      <c r="BB94" s="12"/>
      <c r="CG94" s="13">
        <v>0</v>
      </c>
      <c r="CH94" s="13">
        <v>0</v>
      </c>
      <c r="CI94" s="13">
        <v>0</v>
      </c>
      <c r="CJ94" s="13">
        <v>0</v>
      </c>
      <c r="CK94" s="13"/>
      <c r="CL94" s="13"/>
      <c r="CM94" s="13"/>
    </row>
    <row r="95" spans="1:91" ht="16.350000000000001" customHeight="1" thickTop="1" x14ac:dyDescent="0.2">
      <c r="A95" s="1888" t="s">
        <v>97</v>
      </c>
      <c r="B95" s="1889"/>
      <c r="C95" s="170">
        <f t="shared" si="13"/>
        <v>13</v>
      </c>
      <c r="D95" s="64">
        <f t="shared" si="14"/>
        <v>8</v>
      </c>
      <c r="E95" s="171">
        <f t="shared" si="14"/>
        <v>5</v>
      </c>
      <c r="F95" s="172"/>
      <c r="G95" s="173"/>
      <c r="H95" s="174"/>
      <c r="I95" s="175"/>
      <c r="J95" s="176"/>
      <c r="K95" s="173"/>
      <c r="L95" s="174"/>
      <c r="M95" s="177"/>
      <c r="N95" s="176">
        <v>1</v>
      </c>
      <c r="O95" s="173">
        <v>1</v>
      </c>
      <c r="P95" s="175">
        <v>2</v>
      </c>
      <c r="Q95" s="177">
        <v>1</v>
      </c>
      <c r="R95" s="178"/>
      <c r="S95" s="173">
        <v>1</v>
      </c>
      <c r="T95" s="175">
        <v>1</v>
      </c>
      <c r="U95" s="177"/>
      <c r="V95" s="178"/>
      <c r="W95" s="173">
        <v>1</v>
      </c>
      <c r="X95" s="175"/>
      <c r="Y95" s="173"/>
      <c r="Z95" s="178">
        <v>1</v>
      </c>
      <c r="AA95" s="177"/>
      <c r="AB95" s="178"/>
      <c r="AC95" s="173"/>
      <c r="AD95" s="175">
        <v>1</v>
      </c>
      <c r="AE95" s="177"/>
      <c r="AF95" s="178"/>
      <c r="AG95" s="173"/>
      <c r="AH95" s="175"/>
      <c r="AI95" s="177"/>
      <c r="AJ95" s="178">
        <v>2</v>
      </c>
      <c r="AK95" s="173"/>
      <c r="AL95" s="175"/>
      <c r="AM95" s="173">
        <v>1</v>
      </c>
      <c r="AN95" s="179">
        <v>12</v>
      </c>
      <c r="AO95" s="497"/>
      <c r="AP95" s="71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12"/>
      <c r="BB95" s="12"/>
      <c r="CG95" s="13">
        <v>0</v>
      </c>
      <c r="CH95" s="13">
        <v>0</v>
      </c>
      <c r="CI95" s="13"/>
      <c r="CJ95" s="13"/>
      <c r="CK95" s="13"/>
      <c r="CL95" s="13"/>
      <c r="CM95" s="13"/>
    </row>
    <row r="96" spans="1:91" ht="16.350000000000001" customHeight="1" x14ac:dyDescent="0.2">
      <c r="A96" s="1890" t="s">
        <v>98</v>
      </c>
      <c r="B96" s="1891"/>
      <c r="C96" s="31">
        <f t="shared" si="13"/>
        <v>25</v>
      </c>
      <c r="D96" s="64">
        <f t="shared" si="14"/>
        <v>15</v>
      </c>
      <c r="E96" s="181">
        <f t="shared" si="14"/>
        <v>10</v>
      </c>
      <c r="F96" s="182"/>
      <c r="G96" s="183">
        <v>1</v>
      </c>
      <c r="H96" s="184">
        <v>2</v>
      </c>
      <c r="I96" s="185">
        <v>1</v>
      </c>
      <c r="J96" s="172">
        <v>1</v>
      </c>
      <c r="K96" s="186"/>
      <c r="L96" s="184">
        <v>1</v>
      </c>
      <c r="M96" s="187">
        <v>1</v>
      </c>
      <c r="N96" s="172"/>
      <c r="O96" s="186"/>
      <c r="P96" s="185">
        <v>1</v>
      </c>
      <c r="Q96" s="187"/>
      <c r="R96" s="188">
        <v>1</v>
      </c>
      <c r="S96" s="186"/>
      <c r="T96" s="185"/>
      <c r="U96" s="187"/>
      <c r="V96" s="188">
        <v>1</v>
      </c>
      <c r="W96" s="186"/>
      <c r="X96" s="185">
        <v>1</v>
      </c>
      <c r="Y96" s="186">
        <v>1</v>
      </c>
      <c r="Z96" s="188">
        <v>1</v>
      </c>
      <c r="AA96" s="187"/>
      <c r="AB96" s="188"/>
      <c r="AC96" s="186"/>
      <c r="AD96" s="185">
        <v>1</v>
      </c>
      <c r="AE96" s="187"/>
      <c r="AF96" s="188"/>
      <c r="AG96" s="186">
        <v>1</v>
      </c>
      <c r="AH96" s="185">
        <v>1</v>
      </c>
      <c r="AI96" s="187">
        <v>1</v>
      </c>
      <c r="AJ96" s="188"/>
      <c r="AK96" s="186">
        <v>1</v>
      </c>
      <c r="AL96" s="185">
        <v>4</v>
      </c>
      <c r="AM96" s="186">
        <v>3</v>
      </c>
      <c r="AN96" s="189">
        <v>24</v>
      </c>
      <c r="AO96" s="498"/>
      <c r="AP96" s="71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12"/>
      <c r="BB96" s="12"/>
      <c r="CG96" s="13">
        <v>0</v>
      </c>
      <c r="CH96" s="13">
        <v>0</v>
      </c>
      <c r="CI96" s="13"/>
      <c r="CJ96" s="13"/>
      <c r="CK96" s="13"/>
      <c r="CL96" s="13"/>
      <c r="CM96" s="13"/>
    </row>
    <row r="97" spans="1:91" ht="16.350000000000001" customHeight="1" x14ac:dyDescent="0.2">
      <c r="A97" s="1890" t="s">
        <v>99</v>
      </c>
      <c r="B97" s="1891"/>
      <c r="C97" s="112">
        <f t="shared" si="13"/>
        <v>83</v>
      </c>
      <c r="D97" s="32">
        <f t="shared" si="14"/>
        <v>49</v>
      </c>
      <c r="E97" s="191">
        <f t="shared" si="14"/>
        <v>34</v>
      </c>
      <c r="F97" s="150"/>
      <c r="G97" s="151"/>
      <c r="H97" s="152"/>
      <c r="I97" s="153"/>
      <c r="J97" s="150"/>
      <c r="K97" s="154"/>
      <c r="L97" s="152">
        <v>1</v>
      </c>
      <c r="M97" s="155"/>
      <c r="N97" s="150"/>
      <c r="O97" s="154"/>
      <c r="P97" s="153">
        <v>1</v>
      </c>
      <c r="Q97" s="155"/>
      <c r="R97" s="156">
        <v>3</v>
      </c>
      <c r="S97" s="154">
        <v>2</v>
      </c>
      <c r="T97" s="153">
        <v>1</v>
      </c>
      <c r="U97" s="155">
        <v>4</v>
      </c>
      <c r="V97" s="156">
        <v>1</v>
      </c>
      <c r="W97" s="154">
        <v>2</v>
      </c>
      <c r="X97" s="153">
        <v>2</v>
      </c>
      <c r="Y97" s="154">
        <v>2</v>
      </c>
      <c r="Z97" s="156">
        <v>7</v>
      </c>
      <c r="AA97" s="155"/>
      <c r="AB97" s="156">
        <v>4</v>
      </c>
      <c r="AC97" s="154">
        <v>2</v>
      </c>
      <c r="AD97" s="153">
        <v>5</v>
      </c>
      <c r="AE97" s="155">
        <v>1</v>
      </c>
      <c r="AF97" s="156">
        <v>7</v>
      </c>
      <c r="AG97" s="154">
        <v>3</v>
      </c>
      <c r="AH97" s="153">
        <v>3</v>
      </c>
      <c r="AI97" s="155">
        <v>9</v>
      </c>
      <c r="AJ97" s="156">
        <v>5</v>
      </c>
      <c r="AK97" s="154">
        <v>4</v>
      </c>
      <c r="AL97" s="153">
        <v>9</v>
      </c>
      <c r="AM97" s="154">
        <v>5</v>
      </c>
      <c r="AN97" s="157">
        <v>79</v>
      </c>
      <c r="AO97" s="499"/>
      <c r="AP97" s="71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12"/>
      <c r="BB97" s="12"/>
      <c r="CG97" s="13">
        <v>0</v>
      </c>
      <c r="CH97" s="13">
        <v>0</v>
      </c>
      <c r="CI97" s="13"/>
      <c r="CJ97" s="13"/>
      <c r="CK97" s="13"/>
      <c r="CL97" s="13"/>
      <c r="CM97" s="13"/>
    </row>
    <row r="98" spans="1:91" ht="16.350000000000001" customHeight="1" x14ac:dyDescent="0.2">
      <c r="A98" s="1850" t="s">
        <v>100</v>
      </c>
      <c r="B98" s="1851"/>
      <c r="C98" s="77">
        <f t="shared" si="13"/>
        <v>7</v>
      </c>
      <c r="D98" s="78">
        <f t="shared" si="14"/>
        <v>5</v>
      </c>
      <c r="E98" s="193">
        <f t="shared" si="14"/>
        <v>2</v>
      </c>
      <c r="F98" s="194"/>
      <c r="G98" s="195"/>
      <c r="H98" s="196"/>
      <c r="I98" s="197"/>
      <c r="J98" s="194"/>
      <c r="K98" s="198"/>
      <c r="L98" s="196"/>
      <c r="M98" s="199"/>
      <c r="N98" s="194">
        <v>1</v>
      </c>
      <c r="O98" s="198"/>
      <c r="P98" s="197">
        <v>1</v>
      </c>
      <c r="Q98" s="199"/>
      <c r="R98" s="200"/>
      <c r="S98" s="198"/>
      <c r="T98" s="197"/>
      <c r="U98" s="199">
        <v>1</v>
      </c>
      <c r="V98" s="200"/>
      <c r="W98" s="198"/>
      <c r="X98" s="197">
        <v>1</v>
      </c>
      <c r="Y98" s="198"/>
      <c r="Z98" s="200">
        <v>1</v>
      </c>
      <c r="AA98" s="199"/>
      <c r="AB98" s="200"/>
      <c r="AC98" s="198"/>
      <c r="AD98" s="197"/>
      <c r="AE98" s="199"/>
      <c r="AF98" s="200"/>
      <c r="AG98" s="198">
        <v>1</v>
      </c>
      <c r="AH98" s="197">
        <v>1</v>
      </c>
      <c r="AI98" s="199"/>
      <c r="AJ98" s="200"/>
      <c r="AK98" s="198"/>
      <c r="AL98" s="197"/>
      <c r="AM98" s="198"/>
      <c r="AN98" s="201">
        <v>7</v>
      </c>
      <c r="AO98" s="500"/>
      <c r="AP98" s="71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12"/>
      <c r="BB98" s="12"/>
      <c r="CG98" s="13">
        <v>0</v>
      </c>
      <c r="CH98" s="13">
        <v>0</v>
      </c>
      <c r="CI98" s="13"/>
      <c r="CJ98" s="13"/>
      <c r="CK98" s="13"/>
      <c r="CL98" s="13"/>
      <c r="CM98" s="13"/>
    </row>
    <row r="99" spans="1:91" ht="32.1" customHeight="1" x14ac:dyDescent="0.2">
      <c r="A99" s="82" t="s">
        <v>101</v>
      </c>
      <c r="B99" s="8"/>
      <c r="C99" s="8"/>
      <c r="D99" s="8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X99" s="2"/>
      <c r="BY99" s="2"/>
      <c r="BZ99" s="2"/>
      <c r="CG99" s="13"/>
      <c r="CH99" s="13"/>
      <c r="CI99" s="13"/>
      <c r="CJ99" s="13"/>
      <c r="CK99" s="13"/>
      <c r="CL99" s="13"/>
      <c r="CM99" s="13"/>
    </row>
    <row r="100" spans="1:91" ht="16.350000000000001" customHeight="1" x14ac:dyDescent="0.2">
      <c r="A100" s="1808" t="s">
        <v>102</v>
      </c>
      <c r="B100" s="1869"/>
      <c r="C100" s="1809"/>
      <c r="D100" s="1525" t="s">
        <v>54</v>
      </c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CG100" s="13"/>
      <c r="CH100" s="13"/>
      <c r="CI100" s="13"/>
      <c r="CJ100" s="13"/>
      <c r="CK100" s="13"/>
      <c r="CL100" s="13"/>
      <c r="CM100" s="13"/>
    </row>
    <row r="101" spans="1:91" ht="25.35" customHeight="1" x14ac:dyDescent="0.2">
      <c r="A101" s="1796" t="s">
        <v>103</v>
      </c>
      <c r="B101" s="1798"/>
      <c r="C101" s="1551" t="s">
        <v>104</v>
      </c>
      <c r="D101" s="1552"/>
      <c r="E101" s="136"/>
      <c r="CG101" s="13"/>
      <c r="CH101" s="13"/>
      <c r="CI101" s="13"/>
      <c r="CJ101" s="13"/>
      <c r="CK101" s="13"/>
      <c r="CL101" s="13"/>
      <c r="CM101" s="13"/>
    </row>
    <row r="102" spans="1:91" ht="25.35" customHeight="1" x14ac:dyDescent="0.2">
      <c r="A102" s="1886"/>
      <c r="B102" s="1807"/>
      <c r="C102" s="1389" t="s">
        <v>105</v>
      </c>
      <c r="D102" s="157"/>
      <c r="E102" s="136"/>
      <c r="CG102" s="13"/>
      <c r="CH102" s="13"/>
      <c r="CI102" s="13"/>
      <c r="CJ102" s="13"/>
      <c r="CK102" s="13"/>
      <c r="CL102" s="13"/>
      <c r="CM102" s="13"/>
    </row>
    <row r="103" spans="1:91" ht="25.35" customHeight="1" x14ac:dyDescent="0.2">
      <c r="A103" s="1799"/>
      <c r="B103" s="1801"/>
      <c r="C103" s="1390" t="s">
        <v>106</v>
      </c>
      <c r="D103" s="207"/>
      <c r="E103" s="136"/>
      <c r="CG103" s="13"/>
      <c r="CH103" s="13"/>
      <c r="CI103" s="13"/>
      <c r="CJ103" s="13"/>
      <c r="CK103" s="13"/>
      <c r="CL103" s="13"/>
      <c r="CM103" s="13"/>
    </row>
    <row r="104" spans="1:91" ht="32.1" customHeight="1" x14ac:dyDescent="0.2">
      <c r="A104" s="81" t="s">
        <v>107</v>
      </c>
      <c r="B104" s="83"/>
      <c r="C104" s="208"/>
      <c r="D104" s="208"/>
      <c r="E104" s="209"/>
      <c r="F104" s="210"/>
      <c r="G104" s="210"/>
      <c r="H104" s="100"/>
      <c r="I104" s="210"/>
      <c r="J104" s="83"/>
      <c r="K104" s="211"/>
      <c r="L104" s="212"/>
      <c r="M104" s="211"/>
      <c r="N104" s="211"/>
      <c r="O104" s="213"/>
      <c r="P104" s="83"/>
      <c r="Q104" s="211"/>
      <c r="R104" s="213"/>
      <c r="S104" s="83"/>
      <c r="T104" s="211"/>
      <c r="U104" s="83"/>
      <c r="V104" s="83"/>
      <c r="W104" s="213"/>
      <c r="X104" s="213"/>
      <c r="Y104" s="213"/>
      <c r="Z104" s="214"/>
      <c r="AA104" s="83"/>
      <c r="AB104" s="213"/>
      <c r="AC104" s="213"/>
      <c r="AD104" s="213"/>
      <c r="AE104" s="213"/>
      <c r="AF104" s="214"/>
      <c r="AG104" s="83"/>
      <c r="AH104" s="213"/>
      <c r="AI104" s="213"/>
      <c r="AJ104" s="213"/>
      <c r="AK104" s="83"/>
      <c r="AL104" s="211"/>
      <c r="AM104" s="213"/>
      <c r="AN104" s="211"/>
      <c r="AO104" s="215"/>
      <c r="AP104" s="83"/>
      <c r="BX104" s="2"/>
      <c r="BY104" s="2"/>
      <c r="BZ104" s="2"/>
      <c r="CG104" s="13"/>
      <c r="CH104" s="13"/>
      <c r="CI104" s="13"/>
      <c r="CJ104" s="13"/>
      <c r="CK104" s="13"/>
      <c r="CL104" s="13"/>
      <c r="CM104" s="13"/>
    </row>
    <row r="105" spans="1:91" ht="16.350000000000001" customHeight="1" x14ac:dyDescent="0.2">
      <c r="A105" s="1822" t="s">
        <v>90</v>
      </c>
      <c r="B105" s="1793"/>
      <c r="C105" s="1796" t="s">
        <v>5</v>
      </c>
      <c r="D105" s="1797"/>
      <c r="E105" s="1798"/>
      <c r="F105" s="1808" t="s">
        <v>6</v>
      </c>
      <c r="G105" s="1869"/>
      <c r="H105" s="1869"/>
      <c r="I105" s="1869"/>
      <c r="J105" s="1869"/>
      <c r="K105" s="1869"/>
      <c r="L105" s="1869"/>
      <c r="M105" s="1869"/>
      <c r="N105" s="1869"/>
      <c r="O105" s="1869"/>
      <c r="P105" s="1869"/>
      <c r="Q105" s="1869"/>
      <c r="R105" s="1869"/>
      <c r="S105" s="1869"/>
      <c r="T105" s="1869"/>
      <c r="U105" s="1869"/>
      <c r="V105" s="1869"/>
      <c r="W105" s="1869"/>
      <c r="X105" s="1869"/>
      <c r="Y105" s="1869"/>
      <c r="Z105" s="1869"/>
      <c r="AA105" s="1869"/>
      <c r="AB105" s="1869"/>
      <c r="AC105" s="1869"/>
      <c r="AD105" s="1869"/>
      <c r="AE105" s="1869"/>
      <c r="AF105" s="1869"/>
      <c r="AG105" s="1869"/>
      <c r="AH105" s="1869"/>
      <c r="AI105" s="1869"/>
      <c r="AJ105" s="1869"/>
      <c r="AK105" s="1869"/>
      <c r="AL105" s="1869"/>
      <c r="AM105" s="1809"/>
      <c r="AN105" s="1819" t="s">
        <v>7</v>
      </c>
      <c r="AO105" s="216"/>
      <c r="CG105" s="13"/>
      <c r="CH105" s="13"/>
      <c r="CI105" s="13"/>
      <c r="CJ105" s="13"/>
      <c r="CK105" s="13"/>
      <c r="CL105" s="13"/>
      <c r="CM105" s="13"/>
    </row>
    <row r="106" spans="1:91" ht="16.350000000000001" customHeight="1" x14ac:dyDescent="0.2">
      <c r="A106" s="1826"/>
      <c r="B106" s="1794"/>
      <c r="C106" s="1799"/>
      <c r="D106" s="1800"/>
      <c r="E106" s="1801"/>
      <c r="F106" s="1808" t="s">
        <v>11</v>
      </c>
      <c r="G106" s="1809"/>
      <c r="H106" s="1808" t="s">
        <v>12</v>
      </c>
      <c r="I106" s="1809"/>
      <c r="J106" s="1808" t="s">
        <v>13</v>
      </c>
      <c r="K106" s="1809"/>
      <c r="L106" s="1808" t="s">
        <v>14</v>
      </c>
      <c r="M106" s="1809"/>
      <c r="N106" s="1808" t="s">
        <v>15</v>
      </c>
      <c r="O106" s="1809"/>
      <c r="P106" s="1828" t="s">
        <v>16</v>
      </c>
      <c r="Q106" s="1816"/>
      <c r="R106" s="1828" t="s">
        <v>17</v>
      </c>
      <c r="S106" s="1816"/>
      <c r="T106" s="1828" t="s">
        <v>18</v>
      </c>
      <c r="U106" s="1816"/>
      <c r="V106" s="1828" t="s">
        <v>19</v>
      </c>
      <c r="W106" s="1816"/>
      <c r="X106" s="1828" t="s">
        <v>20</v>
      </c>
      <c r="Y106" s="1816"/>
      <c r="Z106" s="1828" t="s">
        <v>21</v>
      </c>
      <c r="AA106" s="1816"/>
      <c r="AB106" s="1828" t="s">
        <v>22</v>
      </c>
      <c r="AC106" s="1816"/>
      <c r="AD106" s="1829" t="s">
        <v>23</v>
      </c>
      <c r="AE106" s="1829"/>
      <c r="AF106" s="1828" t="s">
        <v>24</v>
      </c>
      <c r="AG106" s="1816"/>
      <c r="AH106" s="1829" t="s">
        <v>25</v>
      </c>
      <c r="AI106" s="1829"/>
      <c r="AJ106" s="1828" t="s">
        <v>26</v>
      </c>
      <c r="AK106" s="1816"/>
      <c r="AL106" s="1829" t="s">
        <v>27</v>
      </c>
      <c r="AM106" s="1816"/>
      <c r="AN106" s="1845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CG106" s="13"/>
      <c r="CH106" s="13"/>
      <c r="CI106" s="13"/>
      <c r="CJ106" s="13"/>
      <c r="CK106" s="13"/>
      <c r="CL106" s="13"/>
      <c r="CM106" s="13"/>
    </row>
    <row r="107" spans="1:91" ht="16.350000000000001" customHeight="1" x14ac:dyDescent="0.2">
      <c r="A107" s="1824"/>
      <c r="B107" s="1795"/>
      <c r="C107" s="1514" t="s">
        <v>32</v>
      </c>
      <c r="D107" s="1515" t="s">
        <v>41</v>
      </c>
      <c r="E107" s="1378" t="s">
        <v>34</v>
      </c>
      <c r="F107" s="1376" t="s">
        <v>41</v>
      </c>
      <c r="G107" s="1378" t="s">
        <v>34</v>
      </c>
      <c r="H107" s="1376" t="s">
        <v>41</v>
      </c>
      <c r="I107" s="1378" t="s">
        <v>34</v>
      </c>
      <c r="J107" s="1376" t="s">
        <v>41</v>
      </c>
      <c r="K107" s="1378" t="s">
        <v>34</v>
      </c>
      <c r="L107" s="1376" t="s">
        <v>41</v>
      </c>
      <c r="M107" s="1378" t="s">
        <v>34</v>
      </c>
      <c r="N107" s="1376" t="s">
        <v>41</v>
      </c>
      <c r="O107" s="1378" t="s">
        <v>34</v>
      </c>
      <c r="P107" s="1376" t="s">
        <v>41</v>
      </c>
      <c r="Q107" s="1378" t="s">
        <v>34</v>
      </c>
      <c r="R107" s="1376" t="s">
        <v>41</v>
      </c>
      <c r="S107" s="1378" t="s">
        <v>34</v>
      </c>
      <c r="T107" s="1376" t="s">
        <v>41</v>
      </c>
      <c r="U107" s="1378" t="s">
        <v>34</v>
      </c>
      <c r="V107" s="1376" t="s">
        <v>41</v>
      </c>
      <c r="W107" s="1378" t="s">
        <v>34</v>
      </c>
      <c r="X107" s="1376" t="s">
        <v>41</v>
      </c>
      <c r="Y107" s="1378" t="s">
        <v>34</v>
      </c>
      <c r="Z107" s="1376" t="s">
        <v>41</v>
      </c>
      <c r="AA107" s="1378" t="s">
        <v>34</v>
      </c>
      <c r="AB107" s="1376" t="s">
        <v>41</v>
      </c>
      <c r="AC107" s="1378" t="s">
        <v>34</v>
      </c>
      <c r="AD107" s="1377" t="s">
        <v>41</v>
      </c>
      <c r="AE107" s="1377" t="s">
        <v>34</v>
      </c>
      <c r="AF107" s="1376" t="s">
        <v>41</v>
      </c>
      <c r="AG107" s="1378" t="s">
        <v>34</v>
      </c>
      <c r="AH107" s="1377" t="s">
        <v>41</v>
      </c>
      <c r="AI107" s="1377" t="s">
        <v>34</v>
      </c>
      <c r="AJ107" s="1376" t="s">
        <v>41</v>
      </c>
      <c r="AK107" s="1378" t="s">
        <v>34</v>
      </c>
      <c r="AL107" s="1377" t="s">
        <v>41</v>
      </c>
      <c r="AM107" s="1378" t="s">
        <v>34</v>
      </c>
      <c r="AN107" s="1820"/>
      <c r="AO107" s="217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CG107" s="13"/>
      <c r="CH107" s="13"/>
      <c r="CI107" s="13"/>
      <c r="CJ107" s="13"/>
      <c r="CK107" s="13"/>
      <c r="CL107" s="13"/>
      <c r="CM107" s="13"/>
    </row>
    <row r="108" spans="1:91" ht="16.350000000000001" customHeight="1" x14ac:dyDescent="0.2">
      <c r="A108" s="2081" t="s">
        <v>108</v>
      </c>
      <c r="B108" s="2082"/>
      <c r="C108" s="170">
        <f>SUM(D108+E108)</f>
        <v>0</v>
      </c>
      <c r="D108" s="218">
        <f t="shared" ref="D108:E110" si="15">SUM(F108+H108+J108+L108+N108+P108+R108+T108+V108+X108+Z108+AB108+AD108+AF108+AH108+AJ108+AL108)</f>
        <v>0</v>
      </c>
      <c r="E108" s="65">
        <f t="shared" si="15"/>
        <v>0</v>
      </c>
      <c r="F108" s="219"/>
      <c r="G108" s="220"/>
      <c r="H108" s="219"/>
      <c r="I108" s="220"/>
      <c r="J108" s="219"/>
      <c r="K108" s="220"/>
      <c r="L108" s="219"/>
      <c r="M108" s="220"/>
      <c r="N108" s="219"/>
      <c r="O108" s="220"/>
      <c r="P108" s="219"/>
      <c r="Q108" s="220"/>
      <c r="R108" s="219"/>
      <c r="S108" s="220"/>
      <c r="T108" s="219"/>
      <c r="U108" s="220"/>
      <c r="V108" s="219"/>
      <c r="W108" s="220"/>
      <c r="X108" s="219"/>
      <c r="Y108" s="220"/>
      <c r="Z108" s="219"/>
      <c r="AA108" s="220"/>
      <c r="AB108" s="219"/>
      <c r="AC108" s="220"/>
      <c r="AD108" s="221"/>
      <c r="AE108" s="222"/>
      <c r="AF108" s="219"/>
      <c r="AG108" s="220"/>
      <c r="AH108" s="221"/>
      <c r="AI108" s="222"/>
      <c r="AJ108" s="219"/>
      <c r="AK108" s="220"/>
      <c r="AL108" s="221"/>
      <c r="AM108" s="220"/>
      <c r="AN108" s="223"/>
      <c r="AO108" s="71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12"/>
      <c r="CG108" s="13">
        <v>0</v>
      </c>
      <c r="CH108" s="13">
        <v>0</v>
      </c>
      <c r="CI108" s="13"/>
      <c r="CJ108" s="13"/>
      <c r="CK108" s="13"/>
      <c r="CL108" s="13"/>
      <c r="CM108" s="13"/>
    </row>
    <row r="109" spans="1:91" ht="16.350000000000001" customHeight="1" x14ac:dyDescent="0.2">
      <c r="A109" s="1848" t="s">
        <v>109</v>
      </c>
      <c r="B109" s="1849"/>
      <c r="C109" s="63">
        <f>SUM(D109+E109)</f>
        <v>5</v>
      </c>
      <c r="D109" s="64">
        <f t="shared" si="15"/>
        <v>2</v>
      </c>
      <c r="E109" s="73">
        <f t="shared" si="15"/>
        <v>3</v>
      </c>
      <c r="F109" s="224"/>
      <c r="G109" s="225"/>
      <c r="H109" s="224"/>
      <c r="I109" s="225"/>
      <c r="J109" s="224"/>
      <c r="K109" s="225"/>
      <c r="L109" s="224"/>
      <c r="M109" s="225"/>
      <c r="N109" s="224"/>
      <c r="O109" s="225"/>
      <c r="P109" s="224"/>
      <c r="Q109" s="225"/>
      <c r="R109" s="224"/>
      <c r="S109" s="225"/>
      <c r="T109" s="224"/>
      <c r="U109" s="225"/>
      <c r="V109" s="224"/>
      <c r="W109" s="225"/>
      <c r="X109" s="224"/>
      <c r="Y109" s="225"/>
      <c r="Z109" s="224"/>
      <c r="AA109" s="225"/>
      <c r="AB109" s="224">
        <v>2</v>
      </c>
      <c r="AC109" s="225"/>
      <c r="AD109" s="226"/>
      <c r="AE109" s="227"/>
      <c r="AF109" s="224"/>
      <c r="AG109" s="225"/>
      <c r="AH109" s="226"/>
      <c r="AI109" s="227"/>
      <c r="AJ109" s="224"/>
      <c r="AK109" s="225">
        <v>1</v>
      </c>
      <c r="AL109" s="226"/>
      <c r="AM109" s="225">
        <v>2</v>
      </c>
      <c r="AN109" s="228">
        <v>5</v>
      </c>
      <c r="AO109" s="71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12"/>
      <c r="CG109" s="13">
        <v>0</v>
      </c>
      <c r="CH109" s="13">
        <v>0</v>
      </c>
      <c r="CI109" s="13"/>
      <c r="CJ109" s="13"/>
      <c r="CK109" s="13"/>
      <c r="CL109" s="13"/>
      <c r="CM109" s="13"/>
    </row>
    <row r="110" spans="1:91" ht="16.350000000000001" customHeight="1" x14ac:dyDescent="0.2">
      <c r="A110" s="1883" t="s">
        <v>110</v>
      </c>
      <c r="B110" s="1884"/>
      <c r="C110" s="77">
        <f>SUM(D110+E110)</f>
        <v>10</v>
      </c>
      <c r="D110" s="78">
        <f t="shared" si="15"/>
        <v>8</v>
      </c>
      <c r="E110" s="49">
        <f t="shared" si="15"/>
        <v>2</v>
      </c>
      <c r="F110" s="229"/>
      <c r="G110" s="230"/>
      <c r="H110" s="229"/>
      <c r="I110" s="230"/>
      <c r="J110" s="229"/>
      <c r="K110" s="230"/>
      <c r="L110" s="229"/>
      <c r="M110" s="230"/>
      <c r="N110" s="229"/>
      <c r="O110" s="230"/>
      <c r="P110" s="229"/>
      <c r="Q110" s="230"/>
      <c r="R110" s="229"/>
      <c r="S110" s="230"/>
      <c r="T110" s="229"/>
      <c r="U110" s="230"/>
      <c r="V110" s="229"/>
      <c r="W110" s="230"/>
      <c r="X110" s="229"/>
      <c r="Y110" s="230"/>
      <c r="Z110" s="229"/>
      <c r="AA110" s="230"/>
      <c r="AB110" s="229"/>
      <c r="AC110" s="230"/>
      <c r="AD110" s="231"/>
      <c r="AE110" s="232"/>
      <c r="AF110" s="229">
        <v>1</v>
      </c>
      <c r="AG110" s="230">
        <v>1</v>
      </c>
      <c r="AH110" s="231">
        <v>2</v>
      </c>
      <c r="AI110" s="232"/>
      <c r="AJ110" s="229">
        <v>1</v>
      </c>
      <c r="AK110" s="230"/>
      <c r="AL110" s="231">
        <v>4</v>
      </c>
      <c r="AM110" s="230">
        <v>1</v>
      </c>
      <c r="AN110" s="233">
        <v>10</v>
      </c>
      <c r="AO110" s="71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12"/>
      <c r="CG110" s="13">
        <v>0</v>
      </c>
      <c r="CH110" s="13">
        <v>0</v>
      </c>
      <c r="CI110" s="13"/>
      <c r="CJ110" s="13"/>
      <c r="CK110" s="13"/>
      <c r="CL110" s="13"/>
      <c r="CM110" s="13"/>
    </row>
    <row r="111" spans="1:91" ht="32.1" customHeight="1" x14ac:dyDescent="0.2">
      <c r="A111" s="82" t="s">
        <v>111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X111" s="2"/>
      <c r="BY111" s="2"/>
      <c r="BZ111" s="2"/>
      <c r="CG111" s="13"/>
      <c r="CH111" s="13"/>
      <c r="CI111" s="13"/>
      <c r="CJ111" s="13"/>
      <c r="CK111" s="13"/>
      <c r="CL111" s="13"/>
      <c r="CM111" s="13"/>
    </row>
    <row r="112" spans="1:91" ht="16.350000000000001" customHeight="1" x14ac:dyDescent="0.2">
      <c r="A112" s="1822" t="s">
        <v>112</v>
      </c>
      <c r="B112" s="1793"/>
      <c r="C112" s="1822" t="s">
        <v>54</v>
      </c>
      <c r="D112" s="1823"/>
      <c r="E112" s="1793"/>
      <c r="F112" s="1808" t="s">
        <v>113</v>
      </c>
      <c r="G112" s="1809"/>
      <c r="H112" s="1885" t="s">
        <v>114</v>
      </c>
      <c r="I112" s="1809"/>
      <c r="J112" s="1808" t="s">
        <v>115</v>
      </c>
      <c r="K112" s="1809"/>
      <c r="L112" s="1808" t="s">
        <v>116</v>
      </c>
      <c r="M112" s="1809"/>
      <c r="N112" s="1808" t="s">
        <v>117</v>
      </c>
      <c r="O112" s="1809"/>
      <c r="P112" s="1828" t="s">
        <v>118</v>
      </c>
      <c r="Q112" s="1816"/>
      <c r="R112" s="1828" t="s">
        <v>119</v>
      </c>
      <c r="S112" s="1816"/>
      <c r="T112" s="1828" t="s">
        <v>120</v>
      </c>
      <c r="U112" s="1829"/>
      <c r="V112" s="1828" t="s">
        <v>121</v>
      </c>
      <c r="W112" s="1829"/>
      <c r="X112" s="1881" t="s">
        <v>122</v>
      </c>
      <c r="Y112" s="2080" t="s">
        <v>123</v>
      </c>
      <c r="Z112" s="1829"/>
      <c r="AA112" s="1829"/>
      <c r="AB112" s="1816"/>
      <c r="AC112" s="1834" t="s">
        <v>124</v>
      </c>
      <c r="AD112" s="1876"/>
      <c r="AE112" s="1829" t="s">
        <v>125</v>
      </c>
      <c r="AF112" s="1829"/>
      <c r="AG112" s="1829"/>
      <c r="AH112" s="1816"/>
      <c r="AI112" s="1819" t="s">
        <v>126</v>
      </c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CG112" s="13"/>
      <c r="CH112" s="13"/>
      <c r="CI112" s="13"/>
      <c r="CJ112" s="13"/>
      <c r="CK112" s="13"/>
      <c r="CL112" s="13"/>
      <c r="CM112" s="13"/>
    </row>
    <row r="113" spans="1:91" ht="25.35" customHeight="1" x14ac:dyDescent="0.2">
      <c r="A113" s="1824"/>
      <c r="B113" s="1795"/>
      <c r="C113" s="1514" t="s">
        <v>32</v>
      </c>
      <c r="D113" s="1515" t="s">
        <v>33</v>
      </c>
      <c r="E113" s="1381" t="s">
        <v>34</v>
      </c>
      <c r="F113" s="1516" t="s">
        <v>41</v>
      </c>
      <c r="G113" s="1517" t="s">
        <v>34</v>
      </c>
      <c r="H113" s="1516" t="s">
        <v>41</v>
      </c>
      <c r="I113" s="1517" t="s">
        <v>34</v>
      </c>
      <c r="J113" s="1516" t="s">
        <v>41</v>
      </c>
      <c r="K113" s="1517" t="s">
        <v>34</v>
      </c>
      <c r="L113" s="1516" t="s">
        <v>41</v>
      </c>
      <c r="M113" s="1517" t="s">
        <v>34</v>
      </c>
      <c r="N113" s="1516" t="s">
        <v>41</v>
      </c>
      <c r="O113" s="1517" t="s">
        <v>34</v>
      </c>
      <c r="P113" s="1516" t="s">
        <v>41</v>
      </c>
      <c r="Q113" s="1517" t="s">
        <v>34</v>
      </c>
      <c r="R113" s="1516" t="s">
        <v>41</v>
      </c>
      <c r="S113" s="1517" t="s">
        <v>34</v>
      </c>
      <c r="T113" s="1516" t="s">
        <v>41</v>
      </c>
      <c r="U113" s="1553" t="s">
        <v>34</v>
      </c>
      <c r="V113" s="1516" t="s">
        <v>41</v>
      </c>
      <c r="W113" s="1553" t="s">
        <v>34</v>
      </c>
      <c r="X113" s="1882"/>
      <c r="Y113" s="237" t="s">
        <v>127</v>
      </c>
      <c r="Z113" s="238" t="s">
        <v>128</v>
      </c>
      <c r="AA113" s="1380" t="s">
        <v>129</v>
      </c>
      <c r="AB113" s="1525" t="s">
        <v>130</v>
      </c>
      <c r="AC113" s="1394" t="s">
        <v>131</v>
      </c>
      <c r="AD113" s="1554" t="s">
        <v>132</v>
      </c>
      <c r="AE113" s="1555" t="s">
        <v>133</v>
      </c>
      <c r="AF113" s="1525" t="s">
        <v>134</v>
      </c>
      <c r="AG113" s="243" t="s">
        <v>135</v>
      </c>
      <c r="AH113" s="1525" t="s">
        <v>136</v>
      </c>
      <c r="AI113" s="1820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CG113" s="13"/>
      <c r="CH113" s="13"/>
      <c r="CI113" s="13"/>
      <c r="CJ113" s="13"/>
      <c r="CK113" s="13"/>
      <c r="CL113" s="13"/>
      <c r="CM113" s="13"/>
    </row>
    <row r="114" spans="1:91" ht="16.350000000000001" customHeight="1" x14ac:dyDescent="0.2">
      <c r="A114" s="2081" t="s">
        <v>137</v>
      </c>
      <c r="B114" s="2082"/>
      <c r="C114" s="1519">
        <f>SUM(D114+E114)</f>
        <v>4</v>
      </c>
      <c r="D114" s="1533">
        <f>SUM(F114+H114+J114+L114+N114+P114+R114+T114+V114)</f>
        <v>0</v>
      </c>
      <c r="E114" s="1534">
        <f>SUM(G114+I114+K114+M114+O114+Q114+S114+U114+W114)</f>
        <v>4</v>
      </c>
      <c r="F114" s="1550"/>
      <c r="G114" s="1556"/>
      <c r="H114" s="1521"/>
      <c r="I114" s="1523">
        <v>1</v>
      </c>
      <c r="J114" s="1550"/>
      <c r="K114" s="1556"/>
      <c r="L114" s="1521"/>
      <c r="M114" s="1523"/>
      <c r="N114" s="1550"/>
      <c r="O114" s="1556"/>
      <c r="P114" s="1521"/>
      <c r="Q114" s="1523"/>
      <c r="R114" s="1550"/>
      <c r="S114" s="1556">
        <v>3</v>
      </c>
      <c r="T114" s="1521"/>
      <c r="U114" s="1523"/>
      <c r="V114" s="1550"/>
      <c r="W114" s="1557"/>
      <c r="X114" s="1522">
        <v>0</v>
      </c>
      <c r="Y114" s="1558">
        <v>1</v>
      </c>
      <c r="Z114" s="1521">
        <v>3</v>
      </c>
      <c r="AA114" s="1559"/>
      <c r="AB114" s="1560"/>
      <c r="AC114" s="1557">
        <v>4</v>
      </c>
      <c r="AD114" s="1561">
        <v>0</v>
      </c>
      <c r="AE114" s="1558"/>
      <c r="AF114" s="1524"/>
      <c r="AG114" s="1524">
        <v>2</v>
      </c>
      <c r="AH114" s="1524"/>
      <c r="AI114" s="1524">
        <v>2</v>
      </c>
      <c r="AJ114" s="71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12"/>
      <c r="AW114" s="12"/>
      <c r="AX114" s="12"/>
      <c r="AY114" s="12"/>
      <c r="AZ114" s="12"/>
      <c r="BA114" s="12"/>
      <c r="CG114" s="13">
        <v>0</v>
      </c>
      <c r="CH114" s="13">
        <v>0</v>
      </c>
      <c r="CI114" s="13">
        <v>0</v>
      </c>
      <c r="CJ114" s="13"/>
      <c r="CK114" s="13"/>
      <c r="CL114" s="13"/>
      <c r="CM114" s="13"/>
    </row>
    <row r="115" spans="1:91" ht="16.350000000000001" customHeight="1" x14ac:dyDescent="0.2">
      <c r="A115" s="1879" t="s">
        <v>138</v>
      </c>
      <c r="B115" s="1880"/>
      <c r="C115" s="246">
        <f>SUM(D115+E115)</f>
        <v>43</v>
      </c>
      <c r="D115" s="247">
        <f>SUM(F115+H115+J115+L115+N115+P115+R115+T115+V115)</f>
        <v>30</v>
      </c>
      <c r="E115" s="248">
        <f>SUM(G115+I115+K115+M115+O115+Q115+S115+U115+W115)</f>
        <v>13</v>
      </c>
      <c r="F115" s="249"/>
      <c r="G115" s="250"/>
      <c r="H115" s="251">
        <v>1</v>
      </c>
      <c r="I115" s="252"/>
      <c r="J115" s="249">
        <v>6</v>
      </c>
      <c r="K115" s="250">
        <v>3</v>
      </c>
      <c r="L115" s="251">
        <v>7</v>
      </c>
      <c r="M115" s="252">
        <v>6</v>
      </c>
      <c r="N115" s="249">
        <v>11</v>
      </c>
      <c r="O115" s="250">
        <v>1</v>
      </c>
      <c r="P115" s="251">
        <v>2</v>
      </c>
      <c r="Q115" s="252">
        <v>1</v>
      </c>
      <c r="R115" s="249">
        <v>2</v>
      </c>
      <c r="S115" s="250">
        <v>1</v>
      </c>
      <c r="T115" s="251"/>
      <c r="U115" s="252"/>
      <c r="V115" s="249">
        <v>1</v>
      </c>
      <c r="W115" s="253">
        <v>1</v>
      </c>
      <c r="X115" s="254">
        <v>0</v>
      </c>
      <c r="Y115" s="255"/>
      <c r="Z115" s="256"/>
      <c r="AA115" s="257">
        <v>17</v>
      </c>
      <c r="AB115" s="257">
        <v>26</v>
      </c>
      <c r="AC115" s="254">
        <v>13</v>
      </c>
      <c r="AD115" s="258">
        <v>30</v>
      </c>
      <c r="AE115" s="259">
        <v>5</v>
      </c>
      <c r="AF115" s="260"/>
      <c r="AG115" s="260">
        <v>19</v>
      </c>
      <c r="AH115" s="260">
        <v>10</v>
      </c>
      <c r="AI115" s="260">
        <v>9</v>
      </c>
      <c r="AJ115" s="71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12"/>
      <c r="AW115" s="12"/>
      <c r="AX115" s="12"/>
      <c r="CG115" s="13">
        <v>0</v>
      </c>
      <c r="CH115" s="13">
        <v>0</v>
      </c>
      <c r="CI115" s="13">
        <v>0</v>
      </c>
      <c r="CJ115" s="13"/>
      <c r="CK115" s="13"/>
      <c r="CL115" s="13"/>
      <c r="CM115" s="13"/>
    </row>
    <row r="116" spans="1:91" ht="32.1" customHeight="1" x14ac:dyDescent="0.2">
      <c r="A116" s="82" t="s">
        <v>139</v>
      </c>
      <c r="B116" s="11"/>
      <c r="C116" s="11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"/>
      <c r="V116" s="8"/>
      <c r="W116" s="8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BX116" s="2"/>
      <c r="BY116" s="2"/>
      <c r="BZ116" s="2"/>
      <c r="CG116" s="13"/>
      <c r="CH116" s="13"/>
      <c r="CI116" s="13"/>
      <c r="CJ116" s="13"/>
      <c r="CK116" s="13"/>
      <c r="CL116" s="13"/>
      <c r="CM116" s="13"/>
    </row>
    <row r="117" spans="1:91" ht="16.350000000000001" customHeight="1" x14ac:dyDescent="0.2">
      <c r="A117" s="1822" t="s">
        <v>112</v>
      </c>
      <c r="B117" s="1793"/>
      <c r="C117" s="1817" t="s">
        <v>54</v>
      </c>
      <c r="D117" s="1808" t="s">
        <v>6</v>
      </c>
      <c r="E117" s="1869"/>
      <c r="F117" s="1869"/>
      <c r="G117" s="1869"/>
      <c r="H117" s="1869"/>
      <c r="I117" s="1812"/>
      <c r="J117" s="1798" t="s">
        <v>7</v>
      </c>
      <c r="K117" s="8"/>
      <c r="L117" s="7"/>
      <c r="M117" s="7"/>
      <c r="N117" s="7"/>
      <c r="O117" s="7"/>
      <c r="P117" s="7"/>
      <c r="Q117" s="7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BR117" s="3"/>
      <c r="BS117" s="3"/>
      <c r="BT117" s="3"/>
      <c r="CG117" s="13"/>
      <c r="CH117" s="13"/>
      <c r="CI117" s="13"/>
      <c r="CJ117" s="13"/>
      <c r="CK117" s="13"/>
      <c r="CL117" s="13"/>
      <c r="CM117" s="13"/>
    </row>
    <row r="118" spans="1:91" ht="21.6" customHeight="1" x14ac:dyDescent="0.2">
      <c r="A118" s="1824"/>
      <c r="B118" s="1795"/>
      <c r="C118" s="1818"/>
      <c r="D118" s="1516" t="s">
        <v>13</v>
      </c>
      <c r="E118" s="1547" t="s">
        <v>14</v>
      </c>
      <c r="F118" s="1547" t="s">
        <v>15</v>
      </c>
      <c r="G118" s="1547" t="s">
        <v>140</v>
      </c>
      <c r="H118" s="1547" t="s">
        <v>141</v>
      </c>
      <c r="I118" s="1562" t="s">
        <v>142</v>
      </c>
      <c r="J118" s="1801"/>
      <c r="K118" s="8"/>
      <c r="L118" s="7"/>
      <c r="M118" s="7"/>
      <c r="N118" s="7"/>
      <c r="O118" s="7"/>
      <c r="P118" s="7"/>
      <c r="Q118" s="7"/>
      <c r="BR118" s="3"/>
      <c r="BS118" s="3"/>
      <c r="BT118" s="3"/>
      <c r="CG118" s="13"/>
      <c r="CH118" s="13"/>
      <c r="CI118" s="13"/>
      <c r="CJ118" s="13"/>
      <c r="CK118" s="13"/>
      <c r="CL118" s="13"/>
      <c r="CM118" s="13"/>
    </row>
    <row r="119" spans="1:91" ht="26.25" customHeight="1" x14ac:dyDescent="0.2">
      <c r="A119" s="1819" t="s">
        <v>143</v>
      </c>
      <c r="B119" s="1563" t="s">
        <v>144</v>
      </c>
      <c r="C119" s="1564">
        <f>SUM(D119:I119)</f>
        <v>0</v>
      </c>
      <c r="D119" s="1529"/>
      <c r="E119" s="1532"/>
      <c r="F119" s="1532"/>
      <c r="G119" s="1532"/>
      <c r="H119" s="1532"/>
      <c r="I119" s="1565"/>
      <c r="J119" s="1535"/>
      <c r="K119" s="71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12"/>
      <c r="X119" s="12"/>
      <c r="Y119" s="12"/>
      <c r="BR119" s="3"/>
      <c r="BS119" s="3"/>
      <c r="BT119" s="3"/>
      <c r="CG119" s="13"/>
      <c r="CH119" s="13">
        <v>0</v>
      </c>
      <c r="CI119" s="13">
        <v>0</v>
      </c>
      <c r="CJ119" s="13"/>
      <c r="CK119" s="13"/>
      <c r="CL119" s="13"/>
      <c r="CM119" s="13"/>
    </row>
    <row r="120" spans="1:91" ht="18" customHeight="1" x14ac:dyDescent="0.2">
      <c r="A120" s="1820"/>
      <c r="B120" s="264" t="s">
        <v>145</v>
      </c>
      <c r="C120" s="265">
        <f>SUM(D120:I120)</f>
        <v>0</v>
      </c>
      <c r="D120" s="50"/>
      <c r="E120" s="266"/>
      <c r="F120" s="266"/>
      <c r="G120" s="266"/>
      <c r="H120" s="266"/>
      <c r="I120" s="267"/>
      <c r="J120" s="79"/>
      <c r="K120" s="71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12"/>
      <c r="X120" s="12"/>
      <c r="Y120" s="12"/>
      <c r="BR120" s="3"/>
      <c r="BS120" s="3"/>
      <c r="BT120" s="3"/>
      <c r="CG120" s="13"/>
      <c r="CH120" s="13">
        <v>0</v>
      </c>
      <c r="CI120" s="13">
        <v>0</v>
      </c>
      <c r="CJ120" s="13"/>
      <c r="CK120" s="13"/>
      <c r="CL120" s="13"/>
      <c r="CM120" s="13"/>
    </row>
    <row r="121" spans="1:91" ht="32.1" customHeight="1" x14ac:dyDescent="0.2">
      <c r="A121" s="82" t="s">
        <v>146</v>
      </c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"/>
      <c r="P121" s="8"/>
      <c r="Q121" s="85"/>
      <c r="R121" s="85"/>
      <c r="S121" s="85"/>
      <c r="T121" s="85"/>
      <c r="U121" s="85"/>
      <c r="V121" s="85"/>
      <c r="W121" s="85"/>
      <c r="X121" s="12"/>
      <c r="Y121" s="12"/>
      <c r="Z121" s="12"/>
      <c r="AA121" s="12"/>
      <c r="AB121" s="12"/>
      <c r="AC121" s="12"/>
      <c r="AD121" s="12"/>
      <c r="AE121" s="12"/>
      <c r="BX121" s="2"/>
      <c r="BY121" s="2"/>
      <c r="BZ121" s="2"/>
      <c r="CG121" s="13"/>
      <c r="CH121" s="13"/>
      <c r="CI121" s="13"/>
      <c r="CJ121" s="13"/>
      <c r="CK121" s="13"/>
      <c r="CL121" s="13"/>
      <c r="CM121" s="13"/>
    </row>
    <row r="122" spans="1:91" ht="16.350000000000001" customHeight="1" x14ac:dyDescent="0.2">
      <c r="A122" s="1819" t="s">
        <v>147</v>
      </c>
      <c r="B122" s="1819" t="s">
        <v>148</v>
      </c>
      <c r="C122" s="8"/>
      <c r="D122" s="26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CG122" s="13"/>
      <c r="CH122" s="13"/>
      <c r="CI122" s="13"/>
      <c r="CJ122" s="13"/>
      <c r="CK122" s="13"/>
      <c r="CL122" s="13"/>
      <c r="CM122" s="13"/>
    </row>
    <row r="123" spans="1:91" ht="16.350000000000001" customHeight="1" x14ac:dyDescent="0.2">
      <c r="A123" s="1820"/>
      <c r="B123" s="1820"/>
      <c r="C123" s="8"/>
      <c r="D123" s="26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CG123" s="13"/>
      <c r="CH123" s="13"/>
      <c r="CI123" s="13"/>
      <c r="CJ123" s="13"/>
      <c r="CK123" s="13"/>
      <c r="CL123" s="13"/>
      <c r="CM123" s="13"/>
    </row>
    <row r="124" spans="1:91" ht="16.350000000000001" customHeight="1" x14ac:dyDescent="0.2">
      <c r="A124" s="1566" t="s">
        <v>149</v>
      </c>
      <c r="B124" s="1531">
        <v>3</v>
      </c>
      <c r="C124" s="136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CG124" s="13"/>
      <c r="CH124" s="13"/>
      <c r="CI124" s="13"/>
      <c r="CJ124" s="13"/>
      <c r="CK124" s="13"/>
      <c r="CL124" s="13"/>
      <c r="CM124" s="13"/>
    </row>
    <row r="125" spans="1:91" ht="16.350000000000001" customHeight="1" x14ac:dyDescent="0.2">
      <c r="A125" s="270" t="s">
        <v>150</v>
      </c>
      <c r="B125" s="70"/>
      <c r="C125" s="136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CG125" s="13"/>
      <c r="CH125" s="13"/>
      <c r="CI125" s="13"/>
      <c r="CJ125" s="13"/>
      <c r="CK125" s="13"/>
      <c r="CL125" s="13"/>
      <c r="CM125" s="13"/>
    </row>
    <row r="126" spans="1:91" ht="16.350000000000001" customHeight="1" x14ac:dyDescent="0.2">
      <c r="A126" s="270" t="s">
        <v>151</v>
      </c>
      <c r="B126" s="70">
        <v>7</v>
      </c>
      <c r="C126" s="136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CG126" s="13"/>
      <c r="CH126" s="13"/>
      <c r="CI126" s="13"/>
      <c r="CJ126" s="13"/>
      <c r="CK126" s="13"/>
      <c r="CL126" s="13"/>
      <c r="CM126" s="13"/>
    </row>
    <row r="127" spans="1:91" ht="16.350000000000001" customHeight="1" x14ac:dyDescent="0.2">
      <c r="A127" s="270" t="s">
        <v>152</v>
      </c>
      <c r="B127" s="70">
        <v>4</v>
      </c>
      <c r="C127" s="136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CG127" s="13"/>
      <c r="CH127" s="13"/>
      <c r="CI127" s="13"/>
      <c r="CJ127" s="13"/>
      <c r="CK127" s="13"/>
      <c r="CL127" s="13"/>
      <c r="CM127" s="13"/>
    </row>
    <row r="128" spans="1:91" ht="16.350000000000001" customHeight="1" x14ac:dyDescent="0.2">
      <c r="A128" s="270" t="s">
        <v>153</v>
      </c>
      <c r="B128" s="70"/>
      <c r="C128" s="136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CG128" s="13"/>
      <c r="CH128" s="13"/>
      <c r="CI128" s="13"/>
      <c r="CJ128" s="13"/>
      <c r="CK128" s="13"/>
      <c r="CL128" s="13"/>
      <c r="CM128" s="13"/>
    </row>
    <row r="129" spans="1:91" ht="16.350000000000001" customHeight="1" x14ac:dyDescent="0.2">
      <c r="A129" s="271" t="s">
        <v>154</v>
      </c>
      <c r="B129" s="36"/>
      <c r="C129" s="136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CG129" s="13"/>
      <c r="CH129" s="13"/>
      <c r="CI129" s="13"/>
      <c r="CJ129" s="13"/>
      <c r="CK129" s="13"/>
      <c r="CL129" s="13"/>
      <c r="CM129" s="13"/>
    </row>
    <row r="130" spans="1:91" ht="16.350000000000001" customHeight="1" x14ac:dyDescent="0.2">
      <c r="A130" s="271" t="s">
        <v>155</v>
      </c>
      <c r="B130" s="36"/>
      <c r="C130" s="136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CG130" s="13"/>
      <c r="CH130" s="13"/>
      <c r="CI130" s="13"/>
      <c r="CJ130" s="13"/>
      <c r="CK130" s="13"/>
      <c r="CL130" s="13"/>
      <c r="CM130" s="13"/>
    </row>
    <row r="131" spans="1:91" ht="16.350000000000001" customHeight="1" x14ac:dyDescent="0.2">
      <c r="A131" s="271" t="s">
        <v>156</v>
      </c>
      <c r="B131" s="70">
        <v>2</v>
      </c>
      <c r="C131" s="136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CG131" s="13"/>
      <c r="CH131" s="13"/>
      <c r="CI131" s="13"/>
      <c r="CJ131" s="13"/>
      <c r="CK131" s="13"/>
      <c r="CL131" s="13"/>
      <c r="CM131" s="13"/>
    </row>
    <row r="132" spans="1:91" ht="16.350000000000001" customHeight="1" x14ac:dyDescent="0.2">
      <c r="A132" s="271" t="s">
        <v>157</v>
      </c>
      <c r="B132" s="36">
        <v>1</v>
      </c>
      <c r="C132" s="136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CG132" s="13"/>
      <c r="CH132" s="13"/>
      <c r="CI132" s="13"/>
      <c r="CJ132" s="13"/>
      <c r="CK132" s="13"/>
      <c r="CL132" s="13"/>
      <c r="CM132" s="13"/>
    </row>
    <row r="133" spans="1:91" ht="16.350000000000001" customHeight="1" x14ac:dyDescent="0.2">
      <c r="A133" s="272" t="s">
        <v>158</v>
      </c>
      <c r="B133" s="273">
        <v>10</v>
      </c>
      <c r="C133" s="136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CG133" s="13"/>
      <c r="CH133" s="13"/>
      <c r="CI133" s="13"/>
      <c r="CJ133" s="13"/>
      <c r="CK133" s="13"/>
      <c r="CL133" s="13"/>
      <c r="CM133" s="13"/>
    </row>
    <row r="134" spans="1:91" ht="16.350000000000001" customHeight="1" x14ac:dyDescent="0.2">
      <c r="A134" s="274" t="s">
        <v>159</v>
      </c>
      <c r="B134" s="273">
        <v>55</v>
      </c>
      <c r="C134" s="136"/>
      <c r="D134" s="8"/>
      <c r="E134" s="8"/>
      <c r="F134" s="8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"/>
      <c r="CG134" s="13"/>
      <c r="CH134" s="13"/>
      <c r="CI134" s="13"/>
      <c r="CJ134" s="13"/>
      <c r="CK134" s="13"/>
      <c r="CL134" s="13"/>
      <c r="CM134" s="13"/>
    </row>
    <row r="135" spans="1:91" ht="16.350000000000001" customHeight="1" x14ac:dyDescent="0.2">
      <c r="A135" s="274" t="s">
        <v>160</v>
      </c>
      <c r="B135" s="273">
        <v>40</v>
      </c>
      <c r="C135" s="136"/>
      <c r="D135" s="8"/>
      <c r="E135" s="8"/>
      <c r="F135" s="8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"/>
      <c r="CG135" s="13"/>
      <c r="CH135" s="13"/>
      <c r="CI135" s="13"/>
      <c r="CJ135" s="13"/>
      <c r="CK135" s="13"/>
      <c r="CL135" s="13"/>
      <c r="CM135" s="13"/>
    </row>
    <row r="136" spans="1:91" ht="16.350000000000001" customHeight="1" x14ac:dyDescent="0.2">
      <c r="A136" s="1567" t="s">
        <v>54</v>
      </c>
      <c r="B136" s="1546">
        <f>SUM(B124:B135)</f>
        <v>122</v>
      </c>
      <c r="C136" s="8"/>
      <c r="D136" s="8"/>
      <c r="E136" s="8"/>
      <c r="F136" s="8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"/>
      <c r="CG136" s="13"/>
      <c r="CH136" s="13"/>
      <c r="CI136" s="13"/>
      <c r="CJ136" s="13"/>
      <c r="CK136" s="13"/>
      <c r="CL136" s="13"/>
      <c r="CM136" s="13"/>
    </row>
    <row r="137" spans="1:91" ht="32.1" customHeight="1" x14ac:dyDescent="0.2">
      <c r="A137" s="81" t="s">
        <v>161</v>
      </c>
      <c r="B137" s="1"/>
      <c r="C137" s="1"/>
      <c r="D137" s="8"/>
      <c r="E137" s="276"/>
      <c r="F137" s="8"/>
      <c r="G137" s="277"/>
      <c r="H137" s="85"/>
      <c r="I137" s="85"/>
      <c r="J137" s="85"/>
      <c r="K137" s="85"/>
      <c r="L137" s="85"/>
      <c r="M137" s="278"/>
      <c r="N137" s="278"/>
      <c r="O137" s="278"/>
      <c r="P137" s="85"/>
      <c r="Q137" s="85"/>
      <c r="R137" s="85"/>
      <c r="S137" s="85"/>
      <c r="T137" s="85"/>
      <c r="U137" s="85"/>
      <c r="V137" s="85"/>
      <c r="W137" s="8"/>
      <c r="BX137" s="2"/>
      <c r="BY137" s="2"/>
      <c r="BZ137" s="2"/>
      <c r="CG137" s="13"/>
      <c r="CH137" s="13"/>
      <c r="CI137" s="13"/>
      <c r="CJ137" s="13"/>
      <c r="CK137" s="13"/>
      <c r="CL137" s="13"/>
      <c r="CM137" s="13"/>
    </row>
    <row r="138" spans="1:91" ht="25.35" customHeight="1" x14ac:dyDescent="0.2">
      <c r="A138" s="1808" t="s">
        <v>162</v>
      </c>
      <c r="B138" s="1869"/>
      <c r="C138" s="1869"/>
      <c r="D138" s="1809"/>
      <c r="E138" s="1525" t="s">
        <v>163</v>
      </c>
      <c r="F138" s="1525" t="s">
        <v>164</v>
      </c>
      <c r="G138" s="279"/>
      <c r="H138" s="280"/>
      <c r="I138" s="280"/>
      <c r="J138" s="280"/>
      <c r="K138" s="280"/>
      <c r="L138" s="85"/>
      <c r="M138" s="85"/>
      <c r="N138" s="85"/>
      <c r="O138" s="85"/>
      <c r="P138" s="85"/>
      <c r="Q138" s="85"/>
      <c r="R138" s="85"/>
      <c r="S138" s="85"/>
      <c r="T138" s="101"/>
      <c r="U138" s="101"/>
      <c r="V138" s="101"/>
      <c r="W138" s="7"/>
      <c r="CG138" s="13"/>
      <c r="CH138" s="13"/>
      <c r="CI138" s="13"/>
      <c r="CJ138" s="13"/>
      <c r="CK138" s="13"/>
      <c r="CL138" s="13"/>
      <c r="CM138" s="13"/>
    </row>
    <row r="139" spans="1:91" ht="16.350000000000001" customHeight="1" x14ac:dyDescent="0.2">
      <c r="A139" s="1525" t="s">
        <v>165</v>
      </c>
      <c r="B139" s="1872" t="s">
        <v>166</v>
      </c>
      <c r="C139" s="1873"/>
      <c r="D139" s="1874"/>
      <c r="E139" s="1568"/>
      <c r="F139" s="1568"/>
      <c r="G139" s="487" t="str">
        <f>CA139</f>
        <v/>
      </c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85"/>
      <c r="T139" s="101"/>
      <c r="U139" s="101"/>
      <c r="V139" s="101"/>
      <c r="W139" s="7"/>
      <c r="CA139" s="488" t="str">
        <f>IF(E139&lt;F139,"* El número de llamadas válidas NO DEBE ser mayor al total de llamadas.","")</f>
        <v/>
      </c>
      <c r="CG139" s="489">
        <f>IF(E139&lt;F139,1,0)</f>
        <v>0</v>
      </c>
      <c r="CH139" s="13"/>
      <c r="CI139" s="13"/>
      <c r="CJ139" s="13"/>
      <c r="CK139" s="13"/>
      <c r="CL139" s="13"/>
      <c r="CM139" s="13"/>
    </row>
    <row r="140" spans="1:91" ht="32.1" customHeight="1" x14ac:dyDescent="0.2">
      <c r="A140" s="82" t="s">
        <v>167</v>
      </c>
      <c r="B140" s="82"/>
      <c r="C140" s="82"/>
      <c r="D140" s="82"/>
      <c r="E140" s="82"/>
      <c r="F140" s="82"/>
      <c r="G140" s="57"/>
      <c r="H140" s="57"/>
      <c r="I140" s="57"/>
      <c r="J140" s="57"/>
      <c r="K140" s="57"/>
      <c r="L140" s="282"/>
      <c r="M140" s="85"/>
      <c r="N140" s="85"/>
      <c r="O140" s="85"/>
      <c r="P140" s="85"/>
      <c r="Q140" s="85"/>
      <c r="R140" s="12"/>
      <c r="S140" s="12"/>
      <c r="T140" s="12"/>
      <c r="U140" s="12"/>
      <c r="V140" s="12"/>
      <c r="BX140" s="2"/>
      <c r="BY140" s="2"/>
      <c r="BZ140" s="2"/>
      <c r="CG140" s="13"/>
      <c r="CH140" s="13"/>
      <c r="CI140" s="13"/>
      <c r="CJ140" s="13"/>
      <c r="CK140" s="13"/>
      <c r="CL140" s="13"/>
      <c r="CM140" s="13"/>
    </row>
    <row r="141" spans="1:91" ht="27" customHeight="1" x14ac:dyDescent="0.2">
      <c r="A141" s="1822" t="s">
        <v>162</v>
      </c>
      <c r="B141" s="1823"/>
      <c r="C141" s="1793"/>
      <c r="D141" s="1828" t="s">
        <v>168</v>
      </c>
      <c r="E141" s="1829"/>
      <c r="F141" s="1816"/>
      <c r="G141" s="1819" t="s">
        <v>7</v>
      </c>
      <c r="H141" s="1869" t="s">
        <v>169</v>
      </c>
      <c r="I141" s="1869"/>
      <c r="J141" s="1809"/>
      <c r="K141" s="1808" t="s">
        <v>170</v>
      </c>
      <c r="L141" s="1869"/>
      <c r="M141" s="1809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CG141" s="13"/>
      <c r="CH141" s="13"/>
      <c r="CI141" s="13"/>
      <c r="CJ141" s="13"/>
      <c r="CK141" s="13"/>
      <c r="CL141" s="13"/>
      <c r="CM141" s="13"/>
    </row>
    <row r="142" spans="1:91" ht="27" customHeight="1" x14ac:dyDescent="0.2">
      <c r="A142" s="1824"/>
      <c r="B142" s="1825"/>
      <c r="C142" s="1795"/>
      <c r="D142" s="1372" t="s">
        <v>54</v>
      </c>
      <c r="E142" s="1384" t="s">
        <v>171</v>
      </c>
      <c r="F142" s="1375" t="s">
        <v>172</v>
      </c>
      <c r="G142" s="1820"/>
      <c r="H142" s="1384" t="s">
        <v>173</v>
      </c>
      <c r="I142" s="1391" t="s">
        <v>174</v>
      </c>
      <c r="J142" s="1375" t="s">
        <v>175</v>
      </c>
      <c r="K142" s="1384" t="s">
        <v>173</v>
      </c>
      <c r="L142" s="1391" t="s">
        <v>174</v>
      </c>
      <c r="M142" s="1375" t="s">
        <v>175</v>
      </c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CG142" s="13"/>
      <c r="CH142" s="13"/>
      <c r="CI142" s="13"/>
      <c r="CJ142" s="13"/>
      <c r="CK142" s="13"/>
      <c r="CL142" s="13"/>
      <c r="CM142" s="13"/>
    </row>
    <row r="143" spans="1:91" ht="16.350000000000001" customHeight="1" x14ac:dyDescent="0.2">
      <c r="A143" s="1819" t="s">
        <v>176</v>
      </c>
      <c r="B143" s="2078" t="s">
        <v>177</v>
      </c>
      <c r="C143" s="2079"/>
      <c r="D143" s="1564">
        <f>SUM(E143+F143)</f>
        <v>0</v>
      </c>
      <c r="E143" s="1529"/>
      <c r="F143" s="1535"/>
      <c r="G143" s="1531"/>
      <c r="H143" s="1529"/>
      <c r="I143" s="1569"/>
      <c r="J143" s="1535"/>
      <c r="K143" s="1529"/>
      <c r="L143" s="1569"/>
      <c r="M143" s="1535"/>
      <c r="N143" s="71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12"/>
      <c r="AA143" s="12"/>
      <c r="CG143" s="13"/>
      <c r="CH143" s="13"/>
      <c r="CI143" s="13">
        <v>0</v>
      </c>
      <c r="CJ143" s="13"/>
      <c r="CK143" s="13"/>
      <c r="CL143" s="13"/>
      <c r="CM143" s="13"/>
    </row>
    <row r="144" spans="1:91" ht="16.350000000000001" customHeight="1" x14ac:dyDescent="0.2">
      <c r="A144" s="1820"/>
      <c r="B144" s="285" t="s">
        <v>178</v>
      </c>
      <c r="C144" s="286"/>
      <c r="D144" s="287">
        <f>SUM(E144+F144)</f>
        <v>0</v>
      </c>
      <c r="E144" s="288"/>
      <c r="F144" s="289"/>
      <c r="G144" s="290"/>
      <c r="H144" s="288"/>
      <c r="I144" s="291"/>
      <c r="J144" s="289"/>
      <c r="K144" s="288"/>
      <c r="L144" s="291"/>
      <c r="M144" s="289"/>
      <c r="N144" s="71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12"/>
      <c r="AA144" s="12"/>
      <c r="CG144" s="13"/>
      <c r="CH144" s="13"/>
      <c r="CI144" s="13">
        <v>0</v>
      </c>
      <c r="CJ144" s="13"/>
      <c r="CK144" s="13"/>
      <c r="CL144" s="13"/>
      <c r="CM144" s="13"/>
    </row>
    <row r="145" spans="1:104" ht="32.1" customHeight="1" x14ac:dyDescent="0.2">
      <c r="A145" s="81" t="s">
        <v>179</v>
      </c>
      <c r="B145" s="8"/>
      <c r="C145" s="292"/>
      <c r="D145" s="292"/>
      <c r="E145" s="293"/>
      <c r="F145" s="8"/>
      <c r="G145" s="8"/>
      <c r="H145" s="8"/>
      <c r="I145" s="8"/>
      <c r="J145" s="8"/>
      <c r="K145" s="8"/>
      <c r="L145" s="8"/>
      <c r="M145" s="8"/>
      <c r="N145" s="85"/>
      <c r="O145" s="85"/>
      <c r="P145" s="85"/>
      <c r="Q145" s="85"/>
      <c r="R145" s="85"/>
      <c r="S145" s="85"/>
      <c r="T145" s="85"/>
      <c r="U145" s="85"/>
      <c r="V145" s="85"/>
      <c r="W145" s="12"/>
      <c r="X145" s="12"/>
      <c r="Y145" s="12"/>
      <c r="Z145" s="12"/>
      <c r="AA145" s="12"/>
      <c r="BX145" s="2"/>
      <c r="BY145" s="2"/>
      <c r="BZ145" s="2"/>
      <c r="CG145" s="13"/>
      <c r="CH145" s="13"/>
      <c r="CI145" s="13"/>
      <c r="CJ145" s="13"/>
      <c r="CK145" s="13"/>
      <c r="CL145" s="13"/>
      <c r="CM145" s="13"/>
    </row>
    <row r="146" spans="1:104" ht="58.35" customHeight="1" x14ac:dyDescent="0.2">
      <c r="A146" s="1828" t="s">
        <v>180</v>
      </c>
      <c r="B146" s="1816"/>
      <c r="C146" s="1525" t="s">
        <v>5</v>
      </c>
      <c r="D146" s="1525" t="s">
        <v>181</v>
      </c>
      <c r="E146" s="1516" t="s">
        <v>182</v>
      </c>
      <c r="F146" s="1378" t="s">
        <v>68</v>
      </c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101"/>
      <c r="T146" s="101"/>
      <c r="U146" s="101"/>
      <c r="V146" s="101"/>
      <c r="W146" s="12"/>
      <c r="X146" s="12"/>
      <c r="Y146" s="12"/>
      <c r="Z146" s="12"/>
      <c r="AA146" s="12"/>
      <c r="CG146" s="13"/>
      <c r="CH146" s="13"/>
      <c r="CI146" s="13"/>
      <c r="CJ146" s="13"/>
      <c r="CK146" s="13"/>
      <c r="CL146" s="13"/>
      <c r="CM146" s="13"/>
    </row>
    <row r="147" spans="1:104" ht="16.350000000000001" customHeight="1" x14ac:dyDescent="0.2">
      <c r="A147" s="1819" t="s">
        <v>183</v>
      </c>
      <c r="B147" s="62" t="s">
        <v>184</v>
      </c>
      <c r="C147" s="142"/>
      <c r="D147" s="294"/>
      <c r="E147" s="1570"/>
      <c r="F147" s="1571"/>
      <c r="G147" s="71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101"/>
      <c r="T147" s="101"/>
      <c r="U147" s="101"/>
      <c r="V147" s="101"/>
      <c r="W147" s="12"/>
      <c r="X147" s="12"/>
      <c r="CG147" s="13">
        <v>0</v>
      </c>
      <c r="CH147" s="13"/>
      <c r="CI147" s="13"/>
      <c r="CJ147" s="13"/>
      <c r="CK147" s="13"/>
      <c r="CL147" s="13"/>
      <c r="CM147" s="13"/>
    </row>
    <row r="148" spans="1:104" ht="16.350000000000001" customHeight="1" x14ac:dyDescent="0.2">
      <c r="A148" s="1820"/>
      <c r="B148" s="93" t="s">
        <v>185</v>
      </c>
      <c r="C148" s="52"/>
      <c r="D148" s="50"/>
      <c r="E148" s="297"/>
      <c r="F148" s="298"/>
      <c r="G148" s="71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101"/>
      <c r="T148" s="101"/>
      <c r="U148" s="101"/>
      <c r="V148" s="101"/>
      <c r="W148" s="12"/>
      <c r="X148" s="12"/>
      <c r="CG148" s="13">
        <v>0</v>
      </c>
      <c r="CH148" s="13"/>
      <c r="CI148" s="13"/>
      <c r="CJ148" s="13"/>
      <c r="CK148" s="13"/>
      <c r="CL148" s="13"/>
      <c r="CM148" s="13"/>
    </row>
    <row r="149" spans="1:104" ht="16.350000000000001" customHeight="1" x14ac:dyDescent="0.2">
      <c r="A149" s="1379" t="s">
        <v>186</v>
      </c>
      <c r="B149" s="72" t="s">
        <v>184</v>
      </c>
      <c r="C149" s="1568"/>
      <c r="D149" s="1572"/>
      <c r="E149" s="301"/>
      <c r="F149" s="302"/>
      <c r="G149" s="71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101"/>
      <c r="T149" s="101"/>
      <c r="U149" s="101"/>
      <c r="V149" s="101"/>
      <c r="W149" s="12"/>
      <c r="X149" s="12"/>
      <c r="CG149" s="13">
        <v>0</v>
      </c>
      <c r="CH149" s="13"/>
      <c r="CI149" s="13"/>
      <c r="CJ149" s="13"/>
      <c r="CK149" s="13"/>
      <c r="CL149" s="13"/>
      <c r="CM149" s="13"/>
    </row>
    <row r="150" spans="1:104" ht="16.350000000000001" customHeight="1" x14ac:dyDescent="0.2">
      <c r="A150" s="1819" t="s">
        <v>187</v>
      </c>
      <c r="B150" s="62" t="s">
        <v>188</v>
      </c>
      <c r="C150" s="142"/>
      <c r="D150" s="303"/>
      <c r="E150" s="304"/>
      <c r="F150" s="305"/>
      <c r="G150" s="71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101"/>
      <c r="T150" s="101"/>
      <c r="U150" s="101"/>
      <c r="V150" s="101"/>
      <c r="W150" s="12"/>
      <c r="X150" s="12"/>
      <c r="CG150" s="13">
        <v>0</v>
      </c>
      <c r="CH150" s="13"/>
      <c r="CI150" s="13"/>
      <c r="CJ150" s="13"/>
      <c r="CK150" s="13"/>
      <c r="CL150" s="13"/>
      <c r="CM150" s="13"/>
    </row>
    <row r="151" spans="1:104" ht="16.350000000000001" customHeight="1" x14ac:dyDescent="0.2">
      <c r="A151" s="1845"/>
      <c r="B151" s="30" t="s">
        <v>189</v>
      </c>
      <c r="C151" s="36"/>
      <c r="D151" s="34"/>
      <c r="E151" s="306"/>
      <c r="F151" s="74"/>
      <c r="G151" s="71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101"/>
      <c r="T151" s="101"/>
      <c r="U151" s="101"/>
      <c r="V151" s="101"/>
      <c r="W151" s="12"/>
      <c r="X151" s="12"/>
      <c r="CG151" s="13">
        <v>0</v>
      </c>
      <c r="CH151" s="13"/>
      <c r="CI151" s="13"/>
      <c r="CJ151" s="13"/>
      <c r="CK151" s="13"/>
      <c r="CL151" s="13"/>
      <c r="CM151" s="13"/>
    </row>
    <row r="152" spans="1:104" ht="16.350000000000001" customHeight="1" x14ac:dyDescent="0.2">
      <c r="A152" s="1820"/>
      <c r="B152" s="93" t="s">
        <v>190</v>
      </c>
      <c r="C152" s="52"/>
      <c r="D152" s="50"/>
      <c r="E152" s="307"/>
      <c r="F152" s="79"/>
      <c r="G152" s="71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101"/>
      <c r="T152" s="101"/>
      <c r="U152" s="101"/>
      <c r="V152" s="101"/>
      <c r="W152" s="12"/>
      <c r="X152" s="12"/>
      <c r="CG152" s="13">
        <v>0</v>
      </c>
      <c r="CH152" s="13"/>
      <c r="CI152" s="13"/>
      <c r="CJ152" s="13"/>
      <c r="CK152" s="13"/>
      <c r="CL152" s="13"/>
      <c r="CM152" s="13"/>
    </row>
    <row r="153" spans="1:104" s="82" customFormat="1" ht="32.1" customHeight="1" x14ac:dyDescent="0.2">
      <c r="A153" s="308" t="s">
        <v>191</v>
      </c>
      <c r="CA153" s="309"/>
      <c r="CB153" s="309"/>
      <c r="CC153" s="309"/>
      <c r="CD153" s="309"/>
      <c r="CE153" s="309"/>
      <c r="CF153" s="309"/>
      <c r="CG153" s="310"/>
      <c r="CH153" s="310"/>
      <c r="CI153" s="310"/>
      <c r="CJ153" s="310"/>
      <c r="CK153" s="310"/>
      <c r="CL153" s="310"/>
      <c r="CM153" s="310"/>
      <c r="CN153" s="309"/>
      <c r="CO153" s="309"/>
      <c r="CP153" s="309"/>
      <c r="CQ153" s="309"/>
      <c r="CR153" s="309"/>
      <c r="CS153" s="309"/>
      <c r="CT153" s="309"/>
      <c r="CU153" s="309"/>
      <c r="CV153" s="309"/>
      <c r="CW153" s="309"/>
      <c r="CX153" s="309"/>
      <c r="CY153" s="309"/>
      <c r="CZ153" s="309"/>
    </row>
    <row r="154" spans="1:104" s="82" customFormat="1" ht="16.350000000000001" customHeight="1" x14ac:dyDescent="0.2">
      <c r="A154" s="1822" t="s">
        <v>162</v>
      </c>
      <c r="B154" s="1823"/>
      <c r="C154" s="1793"/>
      <c r="D154" s="1828" t="s">
        <v>192</v>
      </c>
      <c r="E154" s="1829"/>
      <c r="F154" s="1859"/>
      <c r="G154" s="1860" t="s">
        <v>181</v>
      </c>
      <c r="H154" s="1864" t="s">
        <v>193</v>
      </c>
      <c r="I154" s="1798" t="s">
        <v>68</v>
      </c>
      <c r="BX154" s="311"/>
      <c r="BY154" s="311"/>
      <c r="BZ154" s="311"/>
      <c r="CA154" s="309"/>
      <c r="CB154" s="309"/>
      <c r="CC154" s="309"/>
      <c r="CD154" s="309"/>
      <c r="CE154" s="309"/>
      <c r="CF154" s="309"/>
      <c r="CG154" s="310"/>
      <c r="CH154" s="310"/>
      <c r="CI154" s="310"/>
      <c r="CJ154" s="310"/>
      <c r="CK154" s="310"/>
      <c r="CL154" s="310"/>
      <c r="CM154" s="310"/>
      <c r="CN154" s="309"/>
      <c r="CO154" s="309"/>
      <c r="CP154" s="309"/>
      <c r="CQ154" s="309"/>
      <c r="CR154" s="309"/>
      <c r="CS154" s="309"/>
      <c r="CT154" s="309"/>
      <c r="CU154" s="309"/>
      <c r="CV154" s="309"/>
      <c r="CW154" s="309"/>
      <c r="CX154" s="309"/>
      <c r="CY154" s="309"/>
      <c r="CZ154" s="309"/>
    </row>
    <row r="155" spans="1:104" s="82" customFormat="1" ht="16.350000000000001" customHeight="1" x14ac:dyDescent="0.2">
      <c r="A155" s="1824"/>
      <c r="B155" s="1825"/>
      <c r="C155" s="1795"/>
      <c r="D155" s="1372" t="s">
        <v>194</v>
      </c>
      <c r="E155" s="1516" t="s">
        <v>183</v>
      </c>
      <c r="F155" s="1395" t="s">
        <v>187</v>
      </c>
      <c r="G155" s="1861"/>
      <c r="H155" s="1865"/>
      <c r="I155" s="1801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BX155" s="311"/>
      <c r="BY155" s="311"/>
      <c r="BZ155" s="311"/>
      <c r="CA155" s="309"/>
      <c r="CB155" s="309"/>
      <c r="CC155" s="309"/>
      <c r="CD155" s="309"/>
      <c r="CE155" s="309"/>
      <c r="CF155" s="309"/>
      <c r="CG155" s="310"/>
      <c r="CH155" s="310"/>
      <c r="CI155" s="310"/>
      <c r="CJ155" s="310"/>
      <c r="CK155" s="310"/>
      <c r="CL155" s="310"/>
      <c r="CM155" s="310"/>
      <c r="CN155" s="309"/>
      <c r="CO155" s="309"/>
      <c r="CP155" s="309"/>
      <c r="CQ155" s="309"/>
      <c r="CR155" s="309"/>
      <c r="CS155" s="309"/>
      <c r="CT155" s="309"/>
      <c r="CU155" s="309"/>
      <c r="CV155" s="309"/>
      <c r="CW155" s="309"/>
      <c r="CX155" s="309"/>
      <c r="CY155" s="309"/>
      <c r="CZ155" s="309"/>
    </row>
    <row r="156" spans="1:104" ht="16.350000000000001" customHeight="1" x14ac:dyDescent="0.2">
      <c r="A156" s="2077" t="s">
        <v>195</v>
      </c>
      <c r="B156" s="2073" t="s">
        <v>190</v>
      </c>
      <c r="C156" s="2074"/>
      <c r="D156" s="1564">
        <f t="shared" ref="D156:D161" si="16">SUM(E156:F156)</f>
        <v>0</v>
      </c>
      <c r="E156" s="1529"/>
      <c r="F156" s="1565"/>
      <c r="G156" s="1569"/>
      <c r="H156" s="1532"/>
      <c r="I156" s="1535"/>
      <c r="J156" s="71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12"/>
      <c r="W156" s="12"/>
      <c r="X156" s="12"/>
      <c r="Y156" s="12"/>
      <c r="Z156" s="12"/>
      <c r="AA156" s="12"/>
      <c r="CG156" s="13">
        <v>0</v>
      </c>
      <c r="CH156" s="13"/>
      <c r="CI156" s="13"/>
      <c r="CJ156" s="13"/>
      <c r="CK156" s="13"/>
      <c r="CL156" s="13"/>
      <c r="CM156" s="13"/>
    </row>
    <row r="157" spans="1:104" ht="16.350000000000001" customHeight="1" x14ac:dyDescent="0.2">
      <c r="A157" s="1867"/>
      <c r="B157" s="1848" t="s">
        <v>188</v>
      </c>
      <c r="C157" s="1849"/>
      <c r="D157" s="313">
        <f t="shared" si="16"/>
        <v>190</v>
      </c>
      <c r="E157" s="34">
        <v>190</v>
      </c>
      <c r="F157" s="314"/>
      <c r="G157" s="306">
        <v>190</v>
      </c>
      <c r="H157" s="37"/>
      <c r="I157" s="74"/>
      <c r="J157" s="71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12"/>
      <c r="W157" s="12"/>
      <c r="X157" s="12"/>
      <c r="Y157" s="12"/>
      <c r="Z157" s="12"/>
      <c r="AA157" s="12"/>
      <c r="CG157" s="13">
        <v>0</v>
      </c>
      <c r="CH157" s="13"/>
      <c r="CI157" s="13"/>
      <c r="CJ157" s="13"/>
      <c r="CK157" s="13"/>
      <c r="CL157" s="13"/>
      <c r="CM157" s="13"/>
    </row>
    <row r="158" spans="1:104" ht="16.350000000000001" customHeight="1" x14ac:dyDescent="0.2">
      <c r="A158" s="1868"/>
      <c r="B158" s="1850" t="s">
        <v>189</v>
      </c>
      <c r="C158" s="1851"/>
      <c r="D158" s="265">
        <f t="shared" si="16"/>
        <v>0</v>
      </c>
      <c r="E158" s="50"/>
      <c r="F158" s="267"/>
      <c r="G158" s="307"/>
      <c r="H158" s="266"/>
      <c r="I158" s="79"/>
      <c r="J158" s="71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12"/>
      <c r="W158" s="12"/>
      <c r="X158" s="12"/>
      <c r="Y158" s="12"/>
      <c r="Z158" s="12"/>
      <c r="AA158" s="12"/>
      <c r="CG158" s="13">
        <v>0</v>
      </c>
      <c r="CH158" s="13"/>
      <c r="CI158" s="13"/>
      <c r="CJ158" s="13"/>
      <c r="CK158" s="13"/>
      <c r="CL158" s="13"/>
      <c r="CM158" s="13"/>
    </row>
    <row r="159" spans="1:104" ht="16.350000000000001" customHeight="1" x14ac:dyDescent="0.2">
      <c r="A159" s="1819" t="s">
        <v>196</v>
      </c>
      <c r="B159" s="2073" t="s">
        <v>190</v>
      </c>
      <c r="C159" s="2074"/>
      <c r="D159" s="1564">
        <f t="shared" si="16"/>
        <v>0</v>
      </c>
      <c r="E159" s="1529"/>
      <c r="F159" s="1565"/>
      <c r="G159" s="1569"/>
      <c r="H159" s="1532"/>
      <c r="I159" s="1535"/>
      <c r="J159" s="71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12"/>
      <c r="W159" s="12"/>
      <c r="X159" s="12"/>
      <c r="Y159" s="12"/>
      <c r="Z159" s="12"/>
      <c r="AA159" s="12"/>
      <c r="CG159" s="13">
        <v>0</v>
      </c>
      <c r="CH159" s="13"/>
      <c r="CI159" s="13"/>
      <c r="CJ159" s="13"/>
      <c r="CK159" s="13"/>
      <c r="CL159" s="13"/>
      <c r="CM159" s="13"/>
    </row>
    <row r="160" spans="1:104" ht="16.350000000000001" customHeight="1" x14ac:dyDescent="0.2">
      <c r="A160" s="1845"/>
      <c r="B160" s="1848" t="s">
        <v>188</v>
      </c>
      <c r="C160" s="1849"/>
      <c r="D160" s="313">
        <f t="shared" si="16"/>
        <v>164</v>
      </c>
      <c r="E160" s="34">
        <v>164</v>
      </c>
      <c r="F160" s="314"/>
      <c r="G160" s="306">
        <v>164</v>
      </c>
      <c r="H160" s="37"/>
      <c r="I160" s="74"/>
      <c r="J160" s="71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12"/>
      <c r="W160" s="12"/>
      <c r="X160" s="12"/>
      <c r="Y160" s="12"/>
      <c r="Z160" s="12"/>
      <c r="AA160" s="12"/>
      <c r="CG160" s="13">
        <v>0</v>
      </c>
      <c r="CH160" s="13"/>
      <c r="CI160" s="13"/>
      <c r="CJ160" s="13"/>
      <c r="CK160" s="13"/>
      <c r="CL160" s="13"/>
      <c r="CM160" s="13"/>
    </row>
    <row r="161" spans="1:91" ht="16.350000000000001" customHeight="1" x14ac:dyDescent="0.2">
      <c r="A161" s="1820"/>
      <c r="B161" s="1850" t="s">
        <v>189</v>
      </c>
      <c r="C161" s="1851"/>
      <c r="D161" s="265">
        <f t="shared" si="16"/>
        <v>0</v>
      </c>
      <c r="E161" s="50"/>
      <c r="F161" s="267"/>
      <c r="G161" s="307"/>
      <c r="H161" s="266"/>
      <c r="I161" s="79"/>
      <c r="J161" s="71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12"/>
      <c r="W161" s="12"/>
      <c r="X161" s="12"/>
      <c r="Y161" s="12"/>
      <c r="Z161" s="12"/>
      <c r="AA161" s="12"/>
      <c r="CG161" s="13">
        <v>0</v>
      </c>
      <c r="CH161" s="13"/>
      <c r="CI161" s="13"/>
      <c r="CJ161" s="13"/>
      <c r="CK161" s="13"/>
      <c r="CL161" s="13"/>
      <c r="CM161" s="13"/>
    </row>
    <row r="162" spans="1:91" ht="32.1" customHeight="1" x14ac:dyDescent="0.2">
      <c r="A162" s="10" t="s">
        <v>197</v>
      </c>
      <c r="B162" s="10"/>
      <c r="C162" s="10"/>
      <c r="D162" s="10"/>
      <c r="E162" s="8"/>
      <c r="G162" s="8"/>
      <c r="H162" s="8"/>
      <c r="I162" s="8"/>
      <c r="J162" s="85"/>
      <c r="K162" s="85"/>
      <c r="L162" s="85"/>
      <c r="M162" s="85"/>
      <c r="N162" s="85"/>
      <c r="O162" s="12"/>
      <c r="P162" s="85"/>
      <c r="Q162" s="85"/>
      <c r="R162" s="85"/>
      <c r="S162" s="85"/>
      <c r="T162" s="85"/>
      <c r="U162" s="85"/>
      <c r="V162" s="85"/>
      <c r="W162" s="85"/>
      <c r="X162" s="12"/>
      <c r="Y162" s="12"/>
      <c r="Z162" s="12"/>
      <c r="AA162" s="12"/>
      <c r="BX162" s="2"/>
      <c r="BY162" s="2"/>
      <c r="BZ162" s="2"/>
      <c r="CG162" s="13"/>
      <c r="CH162" s="13"/>
      <c r="CI162" s="13"/>
      <c r="CJ162" s="13"/>
      <c r="CK162" s="13"/>
      <c r="CL162" s="13"/>
      <c r="CM162" s="13"/>
    </row>
    <row r="163" spans="1:91" ht="16.350000000000001" customHeight="1" x14ac:dyDescent="0.2">
      <c r="A163" s="2075" t="s">
        <v>198</v>
      </c>
      <c r="B163" s="2075"/>
      <c r="C163" s="1853" t="s">
        <v>199</v>
      </c>
      <c r="D163" s="1854"/>
      <c r="E163" s="1855"/>
      <c r="F163" s="1834" t="s">
        <v>6</v>
      </c>
      <c r="G163" s="1862"/>
      <c r="H163" s="1862"/>
      <c r="I163" s="1862"/>
      <c r="J163" s="1862"/>
      <c r="K163" s="1862"/>
      <c r="L163" s="1862"/>
      <c r="M163" s="1862"/>
      <c r="N163" s="1862"/>
      <c r="O163" s="1862"/>
      <c r="P163" s="1862"/>
      <c r="Q163" s="1862"/>
      <c r="R163" s="1862"/>
      <c r="S163" s="1862"/>
      <c r="T163" s="1862"/>
      <c r="U163" s="1862"/>
      <c r="V163" s="1862"/>
      <c r="W163" s="1862"/>
      <c r="X163" s="1862"/>
      <c r="Y163" s="1862"/>
      <c r="Z163" s="1862"/>
      <c r="AA163" s="1862"/>
      <c r="AB163" s="1862"/>
      <c r="AC163" s="1862"/>
      <c r="AD163" s="1862"/>
      <c r="AE163" s="1862"/>
      <c r="AF163" s="1862"/>
      <c r="AG163" s="1862"/>
      <c r="AH163" s="1862"/>
      <c r="AI163" s="1862"/>
      <c r="AJ163" s="1862"/>
      <c r="AK163" s="1862"/>
      <c r="AL163" s="1862"/>
      <c r="AM163" s="1835"/>
      <c r="CG163" s="13"/>
      <c r="CH163" s="13"/>
      <c r="CI163" s="13"/>
      <c r="CJ163" s="13"/>
      <c r="CK163" s="13"/>
      <c r="CL163" s="13"/>
      <c r="CM163" s="13"/>
    </row>
    <row r="164" spans="1:91" ht="16.350000000000001" customHeight="1" x14ac:dyDescent="0.2">
      <c r="A164" s="2075"/>
      <c r="B164" s="2075"/>
      <c r="C164" s="1856"/>
      <c r="D164" s="1857"/>
      <c r="E164" s="1858"/>
      <c r="F164" s="2076" t="s">
        <v>11</v>
      </c>
      <c r="G164" s="2076"/>
      <c r="H164" s="2076" t="s">
        <v>12</v>
      </c>
      <c r="I164" s="2076"/>
      <c r="J164" s="2076" t="s">
        <v>13</v>
      </c>
      <c r="K164" s="2076"/>
      <c r="L164" s="1809" t="s">
        <v>14</v>
      </c>
      <c r="M164" s="1808"/>
      <c r="N164" s="2076" t="s">
        <v>15</v>
      </c>
      <c r="O164" s="2076"/>
      <c r="P164" s="1816" t="s">
        <v>16</v>
      </c>
      <c r="Q164" s="1828"/>
      <c r="R164" s="2072" t="s">
        <v>17</v>
      </c>
      <c r="S164" s="2072"/>
      <c r="T164" s="1816" t="s">
        <v>18</v>
      </c>
      <c r="U164" s="1828"/>
      <c r="V164" s="2072" t="s">
        <v>19</v>
      </c>
      <c r="W164" s="2072"/>
      <c r="X164" s="1816" t="s">
        <v>20</v>
      </c>
      <c r="Y164" s="1828"/>
      <c r="Z164" s="1828" t="s">
        <v>21</v>
      </c>
      <c r="AA164" s="1816"/>
      <c r="AB164" s="2072" t="s">
        <v>22</v>
      </c>
      <c r="AC164" s="2072"/>
      <c r="AD164" s="2072" t="s">
        <v>23</v>
      </c>
      <c r="AE164" s="2072"/>
      <c r="AF164" s="2072" t="s">
        <v>24</v>
      </c>
      <c r="AG164" s="2072"/>
      <c r="AH164" s="2072" t="s">
        <v>25</v>
      </c>
      <c r="AI164" s="2072"/>
      <c r="AJ164" s="2072" t="s">
        <v>26</v>
      </c>
      <c r="AK164" s="2072"/>
      <c r="AL164" s="2072" t="s">
        <v>27</v>
      </c>
      <c r="AM164" s="2072"/>
      <c r="CG164" s="13"/>
      <c r="CH164" s="13"/>
      <c r="CI164" s="13"/>
      <c r="CJ164" s="13"/>
      <c r="CK164" s="13"/>
      <c r="CL164" s="13"/>
      <c r="CM164" s="13"/>
    </row>
    <row r="165" spans="1:91" ht="16.350000000000001" customHeight="1" x14ac:dyDescent="0.2">
      <c r="A165" s="2075"/>
      <c r="B165" s="2075"/>
      <c r="C165" s="1573" t="s">
        <v>32</v>
      </c>
      <c r="D165" s="1574" t="s">
        <v>33</v>
      </c>
      <c r="E165" s="317" t="s">
        <v>34</v>
      </c>
      <c r="F165" s="1516" t="s">
        <v>41</v>
      </c>
      <c r="G165" s="1378" t="s">
        <v>34</v>
      </c>
      <c r="H165" s="1516" t="s">
        <v>41</v>
      </c>
      <c r="I165" s="1378" t="s">
        <v>34</v>
      </c>
      <c r="J165" s="1516" t="s">
        <v>41</v>
      </c>
      <c r="K165" s="1378" t="s">
        <v>34</v>
      </c>
      <c r="L165" s="1516" t="s">
        <v>41</v>
      </c>
      <c r="M165" s="1377" t="s">
        <v>34</v>
      </c>
      <c r="N165" s="1516" t="s">
        <v>41</v>
      </c>
      <c r="O165" s="1378" t="s">
        <v>34</v>
      </c>
      <c r="P165" s="1516" t="s">
        <v>41</v>
      </c>
      <c r="Q165" s="1377" t="s">
        <v>34</v>
      </c>
      <c r="R165" s="1516" t="s">
        <v>41</v>
      </c>
      <c r="S165" s="1378" t="s">
        <v>34</v>
      </c>
      <c r="T165" s="1516" t="s">
        <v>41</v>
      </c>
      <c r="U165" s="1377" t="s">
        <v>34</v>
      </c>
      <c r="V165" s="1516" t="s">
        <v>41</v>
      </c>
      <c r="W165" s="1378" t="s">
        <v>34</v>
      </c>
      <c r="X165" s="1516" t="s">
        <v>41</v>
      </c>
      <c r="Y165" s="1377" t="s">
        <v>34</v>
      </c>
      <c r="Z165" s="1516" t="s">
        <v>41</v>
      </c>
      <c r="AA165" s="1378" t="s">
        <v>34</v>
      </c>
      <c r="AB165" s="1516" t="s">
        <v>41</v>
      </c>
      <c r="AC165" s="1378" t="s">
        <v>34</v>
      </c>
      <c r="AD165" s="1516" t="s">
        <v>41</v>
      </c>
      <c r="AE165" s="1378" t="s">
        <v>34</v>
      </c>
      <c r="AF165" s="1516" t="s">
        <v>41</v>
      </c>
      <c r="AG165" s="1378" t="s">
        <v>34</v>
      </c>
      <c r="AH165" s="1516" t="s">
        <v>41</v>
      </c>
      <c r="AI165" s="1378" t="s">
        <v>34</v>
      </c>
      <c r="AJ165" s="1516" t="s">
        <v>41</v>
      </c>
      <c r="AK165" s="1378" t="s">
        <v>34</v>
      </c>
      <c r="AL165" s="1516" t="s">
        <v>41</v>
      </c>
      <c r="AM165" s="1378" t="s">
        <v>34</v>
      </c>
      <c r="CG165" s="13"/>
      <c r="CH165" s="13"/>
      <c r="CI165" s="13"/>
      <c r="CJ165" s="13"/>
      <c r="CK165" s="13"/>
      <c r="CL165" s="13"/>
      <c r="CM165" s="13"/>
    </row>
    <row r="166" spans="1:91" ht="16.350000000000001" customHeight="1" x14ac:dyDescent="0.2">
      <c r="A166" s="2070" t="s">
        <v>200</v>
      </c>
      <c r="B166" s="2071"/>
      <c r="C166" s="318">
        <f>SUM(D166+E166)</f>
        <v>0</v>
      </c>
      <c r="D166" s="319">
        <f>SUM(P166+R166+T166+V166+X166+Z166+AB166+AD166+AF166+AH166+AJ166+AL166)</f>
        <v>0</v>
      </c>
      <c r="E166" s="1575">
        <f>SUM(Q166+S166+U166+W166+Y166+AA166+AC166+AE166+AG166+AI166+AK166+AM166)</f>
        <v>0</v>
      </c>
      <c r="F166" s="1576"/>
      <c r="G166" s="322"/>
      <c r="H166" s="323"/>
      <c r="I166" s="1577"/>
      <c r="J166" s="1576"/>
      <c r="K166" s="322"/>
      <c r="L166" s="323"/>
      <c r="M166" s="1577"/>
      <c r="N166" s="323"/>
      <c r="O166" s="1577"/>
      <c r="P166" s="1578"/>
      <c r="Q166" s="1579"/>
      <c r="R166" s="1580"/>
      <c r="S166" s="1581"/>
      <c r="T166" s="1578"/>
      <c r="U166" s="1579"/>
      <c r="V166" s="1580"/>
      <c r="W166" s="1581"/>
      <c r="X166" s="1578"/>
      <c r="Y166" s="1579"/>
      <c r="Z166" s="1580"/>
      <c r="AA166" s="1581"/>
      <c r="AB166" s="1580"/>
      <c r="AC166" s="1581"/>
      <c r="AD166" s="1580"/>
      <c r="AE166" s="1581"/>
      <c r="AF166" s="1580"/>
      <c r="AG166" s="1581"/>
      <c r="AH166" s="1580"/>
      <c r="AI166" s="1581"/>
      <c r="AJ166" s="1580"/>
      <c r="AK166" s="1581"/>
      <c r="AL166" s="1580"/>
      <c r="AM166" s="1581"/>
      <c r="AN166" s="136"/>
      <c r="CG166" s="13"/>
      <c r="CH166" s="13"/>
      <c r="CI166" s="13"/>
      <c r="CJ166" s="13"/>
      <c r="CK166" s="13"/>
      <c r="CL166" s="13"/>
      <c r="CM166" s="13"/>
    </row>
    <row r="167" spans="1:91" ht="16.350000000000001" customHeight="1" x14ac:dyDescent="0.2">
      <c r="A167" s="1838" t="s">
        <v>201</v>
      </c>
      <c r="B167" s="1839"/>
      <c r="C167" s="329">
        <f>SUM(D167+E167)</f>
        <v>0</v>
      </c>
      <c r="D167" s="330">
        <f t="shared" ref="D167:E169" si="17">SUM(F167+H167+J167+L167+N167+P167+R167+T167+V167+X167+Z167+AB167+AD167+AF167+AH167+AJ167+AL167)</f>
        <v>0</v>
      </c>
      <c r="E167" s="331">
        <f t="shared" si="17"/>
        <v>0</v>
      </c>
      <c r="F167" s="1582"/>
      <c r="G167" s="1583"/>
      <c r="H167" s="1582"/>
      <c r="I167" s="1583"/>
      <c r="J167" s="1582"/>
      <c r="K167" s="1583"/>
      <c r="L167" s="1584"/>
      <c r="M167" s="1585"/>
      <c r="N167" s="1582"/>
      <c r="O167" s="1583"/>
      <c r="P167" s="1584"/>
      <c r="Q167" s="1585"/>
      <c r="R167" s="1582"/>
      <c r="S167" s="1583"/>
      <c r="T167" s="1584"/>
      <c r="U167" s="1585"/>
      <c r="V167" s="1582"/>
      <c r="W167" s="1583"/>
      <c r="X167" s="1584"/>
      <c r="Y167" s="1585"/>
      <c r="Z167" s="1582"/>
      <c r="AA167" s="1583"/>
      <c r="AB167" s="1582"/>
      <c r="AC167" s="1583"/>
      <c r="AD167" s="1582"/>
      <c r="AE167" s="1583"/>
      <c r="AF167" s="1582"/>
      <c r="AG167" s="1583"/>
      <c r="AH167" s="1582"/>
      <c r="AI167" s="1583"/>
      <c r="AJ167" s="1582"/>
      <c r="AK167" s="1583"/>
      <c r="AL167" s="1582"/>
      <c r="AM167" s="1583"/>
      <c r="AN167" s="136"/>
      <c r="CG167" s="13"/>
      <c r="CH167" s="13"/>
      <c r="CI167" s="13"/>
      <c r="CJ167" s="13"/>
      <c r="CK167" s="13"/>
      <c r="CL167" s="13"/>
      <c r="CM167" s="13"/>
    </row>
    <row r="168" spans="1:91" ht="16.350000000000001" customHeight="1" x14ac:dyDescent="0.2">
      <c r="A168" s="1840" t="s">
        <v>202</v>
      </c>
      <c r="B168" s="1841"/>
      <c r="C168" s="329">
        <f>SUM(D168+E168)</f>
        <v>0</v>
      </c>
      <c r="D168" s="330">
        <f t="shared" si="17"/>
        <v>0</v>
      </c>
      <c r="E168" s="331">
        <f t="shared" si="17"/>
        <v>0</v>
      </c>
      <c r="F168" s="1582"/>
      <c r="G168" s="1583"/>
      <c r="H168" s="1582"/>
      <c r="I168" s="1583"/>
      <c r="J168" s="1582"/>
      <c r="K168" s="1583"/>
      <c r="L168" s="1584"/>
      <c r="M168" s="1585"/>
      <c r="N168" s="1582"/>
      <c r="O168" s="1583"/>
      <c r="P168" s="1584"/>
      <c r="Q168" s="1585"/>
      <c r="R168" s="1582"/>
      <c r="S168" s="1583"/>
      <c r="T168" s="1584"/>
      <c r="U168" s="1585"/>
      <c r="V168" s="1582"/>
      <c r="W168" s="1583"/>
      <c r="X168" s="1584"/>
      <c r="Y168" s="1585"/>
      <c r="Z168" s="1582"/>
      <c r="AA168" s="1583"/>
      <c r="AB168" s="1582"/>
      <c r="AC168" s="1583"/>
      <c r="AD168" s="1582"/>
      <c r="AE168" s="1583"/>
      <c r="AF168" s="1582"/>
      <c r="AG168" s="1583"/>
      <c r="AH168" s="1582"/>
      <c r="AI168" s="1583"/>
      <c r="AJ168" s="1582"/>
      <c r="AK168" s="1583"/>
      <c r="AL168" s="1582"/>
      <c r="AM168" s="1583"/>
      <c r="AN168" s="136"/>
      <c r="CG168" s="13"/>
      <c r="CH168" s="13"/>
      <c r="CI168" s="13"/>
      <c r="CJ168" s="13"/>
      <c r="CK168" s="13"/>
      <c r="CL168" s="13"/>
      <c r="CM168" s="13"/>
    </row>
    <row r="169" spans="1:91" ht="16.350000000000001" customHeight="1" x14ac:dyDescent="0.2">
      <c r="A169" s="1842" t="s">
        <v>68</v>
      </c>
      <c r="B169" s="1843"/>
      <c r="C169" s="336">
        <f>SUM(D169+E169)</f>
        <v>0</v>
      </c>
      <c r="D169" s="337">
        <f t="shared" si="17"/>
        <v>0</v>
      </c>
      <c r="E169" s="338">
        <f t="shared" si="17"/>
        <v>0</v>
      </c>
      <c r="F169" s="1586"/>
      <c r="G169" s="1587"/>
      <c r="H169" s="1586"/>
      <c r="I169" s="1587"/>
      <c r="J169" s="1586"/>
      <c r="K169" s="1587"/>
      <c r="L169" s="1588"/>
      <c r="M169" s="1589"/>
      <c r="N169" s="1586"/>
      <c r="O169" s="1587"/>
      <c r="P169" s="1588"/>
      <c r="Q169" s="1589"/>
      <c r="R169" s="1586"/>
      <c r="S169" s="1587"/>
      <c r="T169" s="1588"/>
      <c r="U169" s="1589"/>
      <c r="V169" s="1586"/>
      <c r="W169" s="1587"/>
      <c r="X169" s="1588"/>
      <c r="Y169" s="1589"/>
      <c r="Z169" s="1586"/>
      <c r="AA169" s="1587"/>
      <c r="AB169" s="1586"/>
      <c r="AC169" s="1587"/>
      <c r="AD169" s="1586"/>
      <c r="AE169" s="1587"/>
      <c r="AF169" s="1586"/>
      <c r="AG169" s="1587"/>
      <c r="AH169" s="1586"/>
      <c r="AI169" s="1587"/>
      <c r="AJ169" s="1586"/>
      <c r="AK169" s="1587"/>
      <c r="AL169" s="1586"/>
      <c r="AM169" s="1587"/>
      <c r="AN169" s="136"/>
      <c r="CG169" s="13"/>
      <c r="CH169" s="13"/>
      <c r="CI169" s="13"/>
      <c r="CJ169" s="13"/>
      <c r="CK169" s="13"/>
      <c r="CL169" s="13"/>
      <c r="CM169" s="13"/>
    </row>
    <row r="170" spans="1:91" ht="32.1" customHeight="1" x14ac:dyDescent="0.2">
      <c r="A170" s="343" t="s">
        <v>203</v>
      </c>
      <c r="B170" s="343"/>
      <c r="C170" s="10"/>
      <c r="D170" s="10"/>
      <c r="E170" s="11"/>
      <c r="F170" s="9"/>
      <c r="G170" s="8"/>
      <c r="H170" s="8"/>
      <c r="I170" s="1"/>
      <c r="J170" s="1"/>
      <c r="K170" s="1"/>
      <c r="L170" s="83"/>
      <c r="M170" s="213"/>
      <c r="N170" s="83"/>
      <c r="O170" s="344"/>
      <c r="P170" s="211"/>
      <c r="Q170" s="211"/>
      <c r="R170" s="211"/>
      <c r="S170" s="213"/>
      <c r="T170" s="83"/>
      <c r="U170" s="211"/>
      <c r="V170" s="211"/>
      <c r="W170" s="213"/>
      <c r="X170" s="213"/>
      <c r="Y170" s="83"/>
      <c r="Z170" s="213"/>
      <c r="AA170" s="83"/>
      <c r="AB170" s="213"/>
      <c r="AC170" s="211"/>
      <c r="BX170" s="2"/>
      <c r="BY170" s="2"/>
      <c r="BZ170" s="2"/>
      <c r="CG170" s="13"/>
      <c r="CH170" s="13"/>
      <c r="CI170" s="13"/>
      <c r="CJ170" s="13"/>
      <c r="CK170" s="13"/>
      <c r="CL170" s="13"/>
      <c r="CM170" s="13"/>
    </row>
    <row r="171" spans="1:91" ht="16.350000000000001" customHeight="1" x14ac:dyDescent="0.2">
      <c r="A171" s="1822" t="s">
        <v>112</v>
      </c>
      <c r="B171" s="1793"/>
      <c r="C171" s="1822" t="s">
        <v>54</v>
      </c>
      <c r="D171" s="1823"/>
      <c r="E171" s="1793"/>
      <c r="F171" s="1828" t="s">
        <v>204</v>
      </c>
      <c r="G171" s="1829"/>
      <c r="H171" s="1829"/>
      <c r="I171" s="1829"/>
      <c r="J171" s="1829"/>
      <c r="K171" s="1829"/>
      <c r="L171" s="1829"/>
      <c r="M171" s="1829"/>
      <c r="N171" s="1829"/>
      <c r="O171" s="1829"/>
      <c r="P171" s="1829"/>
      <c r="Q171" s="1829"/>
      <c r="R171" s="1829"/>
      <c r="S171" s="1829"/>
      <c r="T171" s="1829"/>
      <c r="U171" s="1816"/>
      <c r="V171" s="1798" t="s">
        <v>205</v>
      </c>
      <c r="W171" s="2066" t="s">
        <v>206</v>
      </c>
      <c r="X171" s="2066" t="s">
        <v>207</v>
      </c>
      <c r="Y171" s="2066" t="s">
        <v>208</v>
      </c>
      <c r="Z171" s="2066" t="s">
        <v>209</v>
      </c>
      <c r="AA171" s="2066" t="s">
        <v>210</v>
      </c>
      <c r="AB171" s="2068" t="s">
        <v>211</v>
      </c>
      <c r="AC171" s="2068"/>
      <c r="AD171" s="2068"/>
      <c r="AE171" s="2068"/>
      <c r="AF171" s="1834" t="s">
        <v>124</v>
      </c>
      <c r="AG171" s="1835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CG171" s="13"/>
      <c r="CH171" s="13"/>
      <c r="CI171" s="13"/>
      <c r="CJ171" s="13"/>
      <c r="CK171" s="13"/>
      <c r="CL171" s="13"/>
      <c r="CM171" s="13"/>
    </row>
    <row r="172" spans="1:91" ht="16.350000000000001" customHeight="1" x14ac:dyDescent="0.2">
      <c r="A172" s="1826"/>
      <c r="B172" s="1794"/>
      <c r="C172" s="1826"/>
      <c r="D172" s="1827"/>
      <c r="E172" s="1794"/>
      <c r="F172" s="2066" t="s">
        <v>11</v>
      </c>
      <c r="G172" s="2066"/>
      <c r="H172" s="2066" t="s">
        <v>12</v>
      </c>
      <c r="I172" s="2066"/>
      <c r="J172" s="2066" t="s">
        <v>13</v>
      </c>
      <c r="K172" s="2066"/>
      <c r="L172" s="2066" t="s">
        <v>212</v>
      </c>
      <c r="M172" s="2066"/>
      <c r="N172" s="2066" t="s">
        <v>115</v>
      </c>
      <c r="O172" s="2066"/>
      <c r="P172" s="2068" t="s">
        <v>213</v>
      </c>
      <c r="Q172" s="2068"/>
      <c r="R172" s="2068" t="s">
        <v>214</v>
      </c>
      <c r="S172" s="2068"/>
      <c r="T172" s="1795" t="s">
        <v>215</v>
      </c>
      <c r="U172" s="1818"/>
      <c r="V172" s="1807"/>
      <c r="W172" s="2066"/>
      <c r="X172" s="2066"/>
      <c r="Y172" s="2066"/>
      <c r="Z172" s="2066"/>
      <c r="AA172" s="2066"/>
      <c r="AB172" s="2066" t="s">
        <v>127</v>
      </c>
      <c r="AC172" s="2066" t="s">
        <v>128</v>
      </c>
      <c r="AD172" s="2066" t="s">
        <v>129</v>
      </c>
      <c r="AE172" s="2066" t="s">
        <v>130</v>
      </c>
      <c r="AF172" s="2069" t="s">
        <v>131</v>
      </c>
      <c r="AG172" s="2069" t="s">
        <v>132</v>
      </c>
      <c r="AH172" s="217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CG172" s="13"/>
      <c r="CH172" s="13"/>
      <c r="CI172" s="13"/>
      <c r="CJ172" s="13"/>
      <c r="CK172" s="13"/>
      <c r="CL172" s="13"/>
      <c r="CM172" s="13"/>
    </row>
    <row r="173" spans="1:91" ht="16.350000000000001" customHeight="1" x14ac:dyDescent="0.2">
      <c r="A173" s="1824"/>
      <c r="B173" s="1795"/>
      <c r="C173" s="1590" t="s">
        <v>32</v>
      </c>
      <c r="D173" s="1591" t="s">
        <v>41</v>
      </c>
      <c r="E173" s="1381" t="s">
        <v>34</v>
      </c>
      <c r="F173" s="1592" t="s">
        <v>41</v>
      </c>
      <c r="G173" s="1593" t="s">
        <v>34</v>
      </c>
      <c r="H173" s="1592" t="s">
        <v>41</v>
      </c>
      <c r="I173" s="1593" t="s">
        <v>34</v>
      </c>
      <c r="J173" s="1592" t="s">
        <v>41</v>
      </c>
      <c r="K173" s="1593" t="s">
        <v>34</v>
      </c>
      <c r="L173" s="1592" t="s">
        <v>41</v>
      </c>
      <c r="M173" s="1593" t="s">
        <v>34</v>
      </c>
      <c r="N173" s="1592" t="s">
        <v>41</v>
      </c>
      <c r="O173" s="1593" t="s">
        <v>34</v>
      </c>
      <c r="P173" s="1592" t="s">
        <v>41</v>
      </c>
      <c r="Q173" s="1593" t="s">
        <v>34</v>
      </c>
      <c r="R173" s="1592" t="s">
        <v>41</v>
      </c>
      <c r="S173" s="1593" t="s">
        <v>34</v>
      </c>
      <c r="T173" s="104" t="s">
        <v>41</v>
      </c>
      <c r="U173" s="1593" t="s">
        <v>34</v>
      </c>
      <c r="V173" s="1801"/>
      <c r="W173" s="2066"/>
      <c r="X173" s="2066"/>
      <c r="Y173" s="2066"/>
      <c r="Z173" s="2066"/>
      <c r="AA173" s="2066"/>
      <c r="AB173" s="2066"/>
      <c r="AC173" s="2066"/>
      <c r="AD173" s="2066"/>
      <c r="AE173" s="2066"/>
      <c r="AF173" s="2069"/>
      <c r="AG173" s="2069"/>
      <c r="AH173" s="217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CG173" s="13"/>
      <c r="CH173" s="13"/>
      <c r="CI173" s="13"/>
      <c r="CJ173" s="13"/>
      <c r="CK173" s="13"/>
      <c r="CL173" s="13"/>
      <c r="CM173" s="13"/>
    </row>
    <row r="174" spans="1:91" ht="26.25" customHeight="1" x14ac:dyDescent="0.2">
      <c r="A174" s="2066" t="s">
        <v>216</v>
      </c>
      <c r="B174" s="1594" t="s">
        <v>217</v>
      </c>
      <c r="C174" s="1595">
        <f>SUM(D174:E174)</f>
        <v>3</v>
      </c>
      <c r="D174" s="1596">
        <f>SUM(F174+H174+J174+L174+N174+P174+R174+T174)</f>
        <v>1</v>
      </c>
      <c r="E174" s="83">
        <f>G174+I174+K174+M174+O174+Q174+S174+U174</f>
        <v>2</v>
      </c>
      <c r="F174" s="1597"/>
      <c r="G174" s="1598"/>
      <c r="H174" s="1597"/>
      <c r="I174" s="1598"/>
      <c r="J174" s="1597"/>
      <c r="K174" s="1598">
        <v>1</v>
      </c>
      <c r="L174" s="1597"/>
      <c r="M174" s="1598"/>
      <c r="N174" s="1597"/>
      <c r="O174" s="1598"/>
      <c r="P174" s="1597">
        <v>1</v>
      </c>
      <c r="Q174" s="1598">
        <v>1</v>
      </c>
      <c r="R174" s="1597"/>
      <c r="S174" s="1598"/>
      <c r="T174" s="1597"/>
      <c r="U174" s="1598"/>
      <c r="V174" s="1599">
        <v>0</v>
      </c>
      <c r="W174" s="1597"/>
      <c r="X174" s="1598">
        <v>2</v>
      </c>
      <c r="Y174" s="1598">
        <v>3</v>
      </c>
      <c r="Z174" s="1598">
        <v>3</v>
      </c>
      <c r="AA174" s="1598"/>
      <c r="AB174" s="1597"/>
      <c r="AC174" s="1598"/>
      <c r="AD174" s="1598">
        <v>2</v>
      </c>
      <c r="AE174" s="1600">
        <v>1</v>
      </c>
      <c r="AF174" s="1598">
        <v>3</v>
      </c>
      <c r="AG174" s="1600"/>
      <c r="AH174" s="71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12"/>
      <c r="AT174" s="12"/>
      <c r="BW174" s="3"/>
      <c r="CG174" s="13">
        <v>0</v>
      </c>
      <c r="CH174" s="13">
        <v>0</v>
      </c>
      <c r="CI174" s="13">
        <v>0</v>
      </c>
      <c r="CJ174" s="13">
        <v>0</v>
      </c>
      <c r="CK174" s="13"/>
      <c r="CL174" s="13"/>
      <c r="CM174" s="13"/>
    </row>
    <row r="175" spans="1:91" ht="26.25" customHeight="1" x14ac:dyDescent="0.2">
      <c r="A175" s="2066"/>
      <c r="B175" s="93" t="s">
        <v>218</v>
      </c>
      <c r="C175" s="352">
        <f>SUM(D175:E175)</f>
        <v>2</v>
      </c>
      <c r="D175" s="48">
        <f>SUM(F175+H175+J175+L175+N175+P175+R175+T175)</f>
        <v>0</v>
      </c>
      <c r="E175" s="353">
        <f>G175+I175+K175+M175+O175+Q175+S175+U175</f>
        <v>2</v>
      </c>
      <c r="F175" s="229"/>
      <c r="G175" s="354"/>
      <c r="H175" s="229"/>
      <c r="I175" s="354"/>
      <c r="J175" s="229"/>
      <c r="K175" s="354">
        <v>1</v>
      </c>
      <c r="L175" s="229"/>
      <c r="M175" s="354">
        <v>1</v>
      </c>
      <c r="N175" s="229"/>
      <c r="O175" s="354"/>
      <c r="P175" s="229"/>
      <c r="Q175" s="354"/>
      <c r="R175" s="229"/>
      <c r="S175" s="354"/>
      <c r="T175" s="229"/>
      <c r="U175" s="354"/>
      <c r="V175" s="355">
        <v>0</v>
      </c>
      <c r="W175" s="229">
        <v>1</v>
      </c>
      <c r="X175" s="354">
        <v>1</v>
      </c>
      <c r="Y175" s="354">
        <v>1</v>
      </c>
      <c r="Z175" s="354">
        <v>1</v>
      </c>
      <c r="AA175" s="354"/>
      <c r="AB175" s="229"/>
      <c r="AC175" s="354"/>
      <c r="AD175" s="354">
        <v>2</v>
      </c>
      <c r="AE175" s="230"/>
      <c r="AF175" s="354">
        <v>2</v>
      </c>
      <c r="AG175" s="230"/>
      <c r="AH175" s="71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12"/>
      <c r="AT175" s="12"/>
      <c r="BW175" s="3"/>
      <c r="CG175" s="13">
        <v>0</v>
      </c>
      <c r="CH175" s="13">
        <v>0</v>
      </c>
      <c r="CI175" s="13">
        <v>0</v>
      </c>
      <c r="CJ175" s="13">
        <v>0</v>
      </c>
      <c r="CK175" s="13"/>
      <c r="CL175" s="13"/>
      <c r="CM175" s="13"/>
    </row>
    <row r="176" spans="1:91" ht="32.1" customHeight="1" x14ac:dyDescent="0.2">
      <c r="A176" s="82" t="s">
        <v>219</v>
      </c>
      <c r="B176" s="8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BX176" s="2"/>
      <c r="BY176" s="2"/>
      <c r="BZ176" s="2"/>
      <c r="CG176" s="13"/>
      <c r="CH176" s="13"/>
      <c r="CI176" s="13"/>
      <c r="CJ176" s="13"/>
      <c r="CK176" s="13"/>
      <c r="CL176" s="13"/>
      <c r="CM176" s="13"/>
    </row>
    <row r="177" spans="1:91" ht="16.350000000000001" customHeight="1" x14ac:dyDescent="0.2">
      <c r="A177" s="1817" t="s">
        <v>4</v>
      </c>
      <c r="B177" s="1817" t="s">
        <v>54</v>
      </c>
      <c r="C177" s="1819" t="s">
        <v>66</v>
      </c>
      <c r="D177" s="1798" t="s">
        <v>220</v>
      </c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BX177" s="2"/>
      <c r="CG177" s="13"/>
      <c r="CH177" s="13"/>
      <c r="CI177" s="13"/>
      <c r="CJ177" s="13"/>
      <c r="CK177" s="13"/>
      <c r="CL177" s="13"/>
      <c r="CM177" s="13"/>
    </row>
    <row r="178" spans="1:91" ht="16.350000000000001" customHeight="1" x14ac:dyDescent="0.2">
      <c r="A178" s="1818"/>
      <c r="B178" s="1818"/>
      <c r="C178" s="1820"/>
      <c r="D178" s="1801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BX178" s="2"/>
      <c r="CG178" s="13"/>
      <c r="CH178" s="13"/>
      <c r="CI178" s="13"/>
      <c r="CJ178" s="13"/>
      <c r="CK178" s="13"/>
      <c r="CL178" s="13"/>
      <c r="CM178" s="13"/>
    </row>
    <row r="179" spans="1:91" ht="20.25" customHeight="1" x14ac:dyDescent="0.2">
      <c r="A179" s="1594" t="s">
        <v>221</v>
      </c>
      <c r="B179" s="1601">
        <f>SUM(C179:D179)</f>
        <v>5</v>
      </c>
      <c r="C179" s="1602"/>
      <c r="D179" s="1603">
        <v>5</v>
      </c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BX179" s="2"/>
      <c r="CG179" s="13"/>
      <c r="CH179" s="13"/>
      <c r="CI179" s="13"/>
      <c r="CJ179" s="13"/>
      <c r="CK179" s="13"/>
      <c r="CL179" s="13"/>
      <c r="CM179" s="13"/>
    </row>
    <row r="180" spans="1:91" ht="20.25" customHeight="1" x14ac:dyDescent="0.2">
      <c r="A180" s="93" t="s">
        <v>222</v>
      </c>
      <c r="B180" s="357">
        <f>SUM(C180)</f>
        <v>0</v>
      </c>
      <c r="C180" s="358"/>
      <c r="D180" s="1604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BX180" s="2"/>
      <c r="CG180" s="13"/>
      <c r="CH180" s="13"/>
      <c r="CI180" s="13"/>
      <c r="CJ180" s="13"/>
      <c r="CK180" s="13"/>
      <c r="CL180" s="13"/>
      <c r="CM180" s="13"/>
    </row>
    <row r="181" spans="1:91" ht="32.1" customHeight="1" x14ac:dyDescent="0.2">
      <c r="A181" s="360" t="s">
        <v>223</v>
      </c>
      <c r="B181" s="343"/>
      <c r="C181" s="361"/>
      <c r="D181" s="10"/>
      <c r="F181" s="214"/>
      <c r="G181" s="213"/>
      <c r="H181" s="83"/>
      <c r="I181" s="213"/>
      <c r="J181" s="211"/>
      <c r="K181" s="211"/>
      <c r="L181" s="213"/>
      <c r="M181" s="83"/>
      <c r="N181" s="213"/>
      <c r="O181" s="213"/>
      <c r="P181" s="83"/>
      <c r="Q181" s="213"/>
      <c r="R181" s="213"/>
      <c r="S181" s="83"/>
      <c r="T181" s="213"/>
      <c r="U181" s="213"/>
      <c r="V181" s="211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BX181" s="2"/>
      <c r="BY181" s="2"/>
      <c r="BZ181" s="2"/>
      <c r="CG181" s="13"/>
      <c r="CH181" s="13"/>
      <c r="CI181" s="13"/>
      <c r="CJ181" s="13"/>
      <c r="CK181" s="13"/>
      <c r="CL181" s="13"/>
      <c r="CM181" s="13"/>
    </row>
    <row r="182" spans="1:91" ht="16.350000000000001" customHeight="1" x14ac:dyDescent="0.2">
      <c r="A182" s="1817" t="s">
        <v>112</v>
      </c>
      <c r="B182" s="1822" t="s">
        <v>54</v>
      </c>
      <c r="C182" s="1823"/>
      <c r="D182" s="1793"/>
      <c r="E182" s="1830" t="s">
        <v>6</v>
      </c>
      <c r="F182" s="1831"/>
      <c r="G182" s="1831"/>
      <c r="H182" s="1831"/>
      <c r="I182" s="1831"/>
      <c r="J182" s="1831"/>
      <c r="K182" s="1831"/>
      <c r="L182" s="1831"/>
      <c r="M182" s="1831"/>
      <c r="N182" s="1831"/>
      <c r="O182" s="1831"/>
      <c r="P182" s="1831"/>
      <c r="Q182" s="1831"/>
      <c r="R182" s="1831"/>
      <c r="S182" s="1831"/>
      <c r="T182" s="1831"/>
      <c r="U182" s="1831"/>
      <c r="V182" s="1832"/>
      <c r="CG182" s="13"/>
      <c r="CH182" s="13"/>
      <c r="CI182" s="13"/>
      <c r="CJ182" s="13"/>
      <c r="CK182" s="13"/>
      <c r="CL182" s="13"/>
      <c r="CM182" s="13"/>
    </row>
    <row r="183" spans="1:91" ht="16.350000000000001" customHeight="1" x14ac:dyDescent="0.2">
      <c r="A183" s="1821"/>
      <c r="B183" s="1824"/>
      <c r="C183" s="1825"/>
      <c r="D183" s="1795"/>
      <c r="E183" s="2066" t="s">
        <v>113</v>
      </c>
      <c r="F183" s="2066"/>
      <c r="G183" s="2067" t="s">
        <v>224</v>
      </c>
      <c r="H183" s="2066"/>
      <c r="I183" s="2066" t="s">
        <v>15</v>
      </c>
      <c r="J183" s="2066"/>
      <c r="K183" s="2066" t="s">
        <v>225</v>
      </c>
      <c r="L183" s="2066"/>
      <c r="M183" s="2066" t="s">
        <v>118</v>
      </c>
      <c r="N183" s="2066"/>
      <c r="O183" s="2068" t="s">
        <v>119</v>
      </c>
      <c r="P183" s="2068"/>
      <c r="Q183" s="2068" t="s">
        <v>226</v>
      </c>
      <c r="R183" s="2068"/>
      <c r="S183" s="2068" t="s">
        <v>227</v>
      </c>
      <c r="T183" s="2068"/>
      <c r="U183" s="1816" t="s">
        <v>228</v>
      </c>
      <c r="V183" s="2068"/>
      <c r="CG183" s="13"/>
      <c r="CH183" s="13"/>
      <c r="CI183" s="13"/>
      <c r="CJ183" s="13"/>
      <c r="CK183" s="13"/>
      <c r="CL183" s="13"/>
      <c r="CM183" s="13"/>
    </row>
    <row r="184" spans="1:91" ht="16.350000000000001" customHeight="1" x14ac:dyDescent="0.2">
      <c r="A184" s="1818"/>
      <c r="B184" s="14" t="s">
        <v>32</v>
      </c>
      <c r="C184" s="15" t="s">
        <v>33</v>
      </c>
      <c r="D184" s="1387" t="s">
        <v>34</v>
      </c>
      <c r="E184" s="1592" t="s">
        <v>41</v>
      </c>
      <c r="F184" s="1593" t="s">
        <v>34</v>
      </c>
      <c r="G184" s="1592" t="s">
        <v>41</v>
      </c>
      <c r="H184" s="1593" t="s">
        <v>34</v>
      </c>
      <c r="I184" s="1592" t="s">
        <v>41</v>
      </c>
      <c r="J184" s="1593" t="s">
        <v>34</v>
      </c>
      <c r="K184" s="1592" t="s">
        <v>41</v>
      </c>
      <c r="L184" s="1378" t="s">
        <v>34</v>
      </c>
      <c r="M184" s="1592" t="s">
        <v>41</v>
      </c>
      <c r="N184" s="1378" t="s">
        <v>34</v>
      </c>
      <c r="O184" s="1592" t="s">
        <v>41</v>
      </c>
      <c r="P184" s="1378" t="s">
        <v>34</v>
      </c>
      <c r="Q184" s="1592" t="s">
        <v>41</v>
      </c>
      <c r="R184" s="1593" t="s">
        <v>34</v>
      </c>
      <c r="S184" s="1592" t="s">
        <v>41</v>
      </c>
      <c r="T184" s="1593" t="s">
        <v>34</v>
      </c>
      <c r="U184" s="104" t="s">
        <v>41</v>
      </c>
      <c r="V184" s="1593" t="s">
        <v>34</v>
      </c>
      <c r="CG184" s="13"/>
      <c r="CH184" s="13"/>
      <c r="CI184" s="13"/>
      <c r="CJ184" s="13"/>
      <c r="CK184" s="13"/>
      <c r="CL184" s="13"/>
      <c r="CM184" s="13"/>
    </row>
    <row r="185" spans="1:91" ht="16.350000000000001" customHeight="1" x14ac:dyDescent="0.2">
      <c r="A185" s="1605" t="s">
        <v>229</v>
      </c>
      <c r="B185" s="1606">
        <f>SUM(C185+D185)</f>
        <v>14</v>
      </c>
      <c r="C185" s="1607">
        <f>SUM(E185+G185+I185+K185+M185+O185+Q185+S185+U185)</f>
        <v>6</v>
      </c>
      <c r="D185" s="124">
        <f>SUM(F185+H185+J185+L185+N185+P185+R185+T185+V185)</f>
        <v>8</v>
      </c>
      <c r="E185" s="1608"/>
      <c r="F185" s="1609"/>
      <c r="G185" s="1608">
        <v>1</v>
      </c>
      <c r="H185" s="1609">
        <v>3</v>
      </c>
      <c r="I185" s="1608"/>
      <c r="J185" s="1609">
        <v>2</v>
      </c>
      <c r="K185" s="1608">
        <v>4</v>
      </c>
      <c r="L185" s="366">
        <v>3</v>
      </c>
      <c r="M185" s="1608">
        <v>1</v>
      </c>
      <c r="N185" s="366"/>
      <c r="O185" s="1608"/>
      <c r="P185" s="366"/>
      <c r="Q185" s="1608"/>
      <c r="R185" s="1609"/>
      <c r="S185" s="1608"/>
      <c r="T185" s="1609"/>
      <c r="U185" s="1608"/>
      <c r="V185" s="366"/>
      <c r="W185" s="136"/>
      <c r="CG185" s="13"/>
      <c r="CH185" s="13"/>
      <c r="CI185" s="13"/>
      <c r="CJ185" s="13"/>
      <c r="CK185" s="13"/>
      <c r="CL185" s="13"/>
      <c r="CM185" s="13"/>
    </row>
    <row r="186" spans="1:91" ht="32.1" customHeight="1" x14ac:dyDescent="0.2">
      <c r="A186" s="82" t="s">
        <v>230</v>
      </c>
      <c r="B186" s="82"/>
      <c r="BX186" s="2"/>
      <c r="BY186" s="2"/>
      <c r="BZ186" s="2"/>
      <c r="CG186" s="13"/>
      <c r="CH186" s="13"/>
      <c r="CI186" s="13"/>
      <c r="CJ186" s="13"/>
      <c r="CK186" s="13"/>
      <c r="CL186" s="13"/>
      <c r="CM186" s="13"/>
    </row>
    <row r="187" spans="1:91" ht="16.350000000000001" customHeight="1" x14ac:dyDescent="0.2">
      <c r="A187" s="1793" t="s">
        <v>231</v>
      </c>
      <c r="B187" s="1796" t="s">
        <v>54</v>
      </c>
      <c r="C187" s="1797"/>
      <c r="D187" s="1798"/>
      <c r="E187" s="1802" t="s">
        <v>6</v>
      </c>
      <c r="F187" s="1803"/>
      <c r="G187" s="1803"/>
      <c r="H187" s="1803"/>
      <c r="I187" s="1803"/>
      <c r="J187" s="1803"/>
      <c r="K187" s="1803"/>
      <c r="L187" s="1804"/>
      <c r="M187" s="1797" t="s">
        <v>232</v>
      </c>
      <c r="N187" s="1805"/>
      <c r="O187" s="1798" t="s">
        <v>233</v>
      </c>
      <c r="BX187" s="2"/>
      <c r="BY187" s="2"/>
      <c r="BZ187" s="2"/>
      <c r="CG187" s="13"/>
      <c r="CH187" s="13"/>
      <c r="CI187" s="13"/>
      <c r="CJ187" s="13"/>
      <c r="CK187" s="13"/>
      <c r="CL187" s="13"/>
      <c r="CM187" s="13"/>
    </row>
    <row r="188" spans="1:91" ht="16.350000000000001" customHeight="1" x14ac:dyDescent="0.2">
      <c r="A188" s="1794"/>
      <c r="B188" s="1799"/>
      <c r="C188" s="1800"/>
      <c r="D188" s="1801"/>
      <c r="E188" s="1808" t="s">
        <v>11</v>
      </c>
      <c r="F188" s="1809"/>
      <c r="G188" s="1808" t="s">
        <v>12</v>
      </c>
      <c r="H188" s="1809"/>
      <c r="I188" s="2064" t="s">
        <v>13</v>
      </c>
      <c r="J188" s="2065"/>
      <c r="K188" s="1808" t="s">
        <v>234</v>
      </c>
      <c r="L188" s="1812"/>
      <c r="M188" s="1800"/>
      <c r="N188" s="1806"/>
      <c r="O188" s="1807"/>
      <c r="BX188" s="2"/>
      <c r="BY188" s="2"/>
      <c r="BZ188" s="2"/>
      <c r="CG188" s="13"/>
      <c r="CH188" s="13"/>
      <c r="CI188" s="13"/>
      <c r="CJ188" s="13"/>
      <c r="CK188" s="13"/>
      <c r="CL188" s="13"/>
      <c r="CM188" s="13"/>
    </row>
    <row r="189" spans="1:91" ht="16.350000000000001" customHeight="1" x14ac:dyDescent="0.2">
      <c r="A189" s="1794"/>
      <c r="B189" s="1381" t="s">
        <v>32</v>
      </c>
      <c r="C189" s="1605" t="s">
        <v>33</v>
      </c>
      <c r="D189" s="1381" t="s">
        <v>34</v>
      </c>
      <c r="E189" s="1592" t="s">
        <v>41</v>
      </c>
      <c r="F189" s="1392" t="s">
        <v>34</v>
      </c>
      <c r="G189" s="1592" t="s">
        <v>41</v>
      </c>
      <c r="H189" s="1392" t="s">
        <v>34</v>
      </c>
      <c r="I189" s="1385" t="s">
        <v>41</v>
      </c>
      <c r="J189" s="1383" t="s">
        <v>34</v>
      </c>
      <c r="K189" s="1592" t="s">
        <v>41</v>
      </c>
      <c r="L189" s="1388" t="s">
        <v>34</v>
      </c>
      <c r="M189" s="1611" t="s">
        <v>235</v>
      </c>
      <c r="N189" s="1396" t="s">
        <v>236</v>
      </c>
      <c r="O189" s="1801"/>
      <c r="BX189" s="2"/>
      <c r="BY189" s="2"/>
      <c r="BZ189" s="2"/>
      <c r="CG189" s="13"/>
      <c r="CH189" s="13"/>
      <c r="CI189" s="13"/>
      <c r="CJ189" s="13"/>
      <c r="CK189" s="13"/>
      <c r="CL189" s="13"/>
      <c r="CM189" s="13"/>
    </row>
    <row r="190" spans="1:91" ht="16.350000000000001" customHeight="1" x14ac:dyDescent="0.2">
      <c r="A190" s="1795"/>
      <c r="B190" s="373">
        <f t="shared" ref="B190:B195" si="18">+C190+D190</f>
        <v>5</v>
      </c>
      <c r="C190" s="374">
        <f t="shared" ref="C190:D195" si="19">+E190+G190+I190+K190</f>
        <v>4</v>
      </c>
      <c r="D190" s="375">
        <f t="shared" si="19"/>
        <v>1</v>
      </c>
      <c r="E190" s="1612">
        <f t="shared" ref="E190:O190" si="20">SUM(E191:E195)</f>
        <v>0</v>
      </c>
      <c r="F190" s="377">
        <f t="shared" si="20"/>
        <v>0</v>
      </c>
      <c r="G190" s="1612">
        <f t="shared" si="20"/>
        <v>1</v>
      </c>
      <c r="H190" s="377">
        <f t="shared" si="20"/>
        <v>1</v>
      </c>
      <c r="I190" s="1612">
        <f t="shared" si="20"/>
        <v>1</v>
      </c>
      <c r="J190" s="1613">
        <f t="shared" si="20"/>
        <v>0</v>
      </c>
      <c r="K190" s="1606">
        <f t="shared" si="20"/>
        <v>2</v>
      </c>
      <c r="L190" s="379">
        <f t="shared" si="20"/>
        <v>0</v>
      </c>
      <c r="M190" s="380">
        <f t="shared" si="20"/>
        <v>5</v>
      </c>
      <c r="N190" s="377">
        <f t="shared" si="20"/>
        <v>0</v>
      </c>
      <c r="O190" s="1614">
        <f t="shared" si="20"/>
        <v>1</v>
      </c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BX190" s="2"/>
      <c r="BY190" s="2"/>
      <c r="BZ190" s="2"/>
      <c r="CG190" s="13"/>
      <c r="CH190" s="13"/>
      <c r="CI190" s="13"/>
      <c r="CJ190" s="13"/>
      <c r="CK190" s="13"/>
      <c r="CL190" s="13"/>
      <c r="CM190" s="13"/>
    </row>
    <row r="191" spans="1:91" ht="16.350000000000001" customHeight="1" x14ac:dyDescent="0.2">
      <c r="A191" s="1594" t="s">
        <v>237</v>
      </c>
      <c r="B191" s="1601">
        <f t="shared" si="18"/>
        <v>5</v>
      </c>
      <c r="C191" s="1601">
        <f t="shared" si="19"/>
        <v>4</v>
      </c>
      <c r="D191" s="1615">
        <f t="shared" si="19"/>
        <v>1</v>
      </c>
      <c r="E191" s="219"/>
      <c r="F191" s="223"/>
      <c r="G191" s="219">
        <v>1</v>
      </c>
      <c r="H191" s="223">
        <v>1</v>
      </c>
      <c r="I191" s="219">
        <v>1</v>
      </c>
      <c r="J191" s="220"/>
      <c r="K191" s="219">
        <v>2</v>
      </c>
      <c r="L191" s="383"/>
      <c r="M191" s="221">
        <v>5</v>
      </c>
      <c r="N191" s="223"/>
      <c r="O191" s="384">
        <v>1</v>
      </c>
      <c r="P191" s="71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12"/>
      <c r="AC191" s="12"/>
      <c r="AD191" s="12"/>
      <c r="AE191" s="12"/>
      <c r="BX191" s="2"/>
      <c r="BY191" s="2"/>
      <c r="BZ191" s="2"/>
      <c r="CG191" s="13">
        <v>0</v>
      </c>
      <c r="CH191" s="13">
        <v>0</v>
      </c>
      <c r="CI191" s="13"/>
      <c r="CJ191" s="13"/>
      <c r="CK191" s="13"/>
      <c r="CL191" s="13"/>
      <c r="CM191" s="13"/>
    </row>
    <row r="192" spans="1:91" ht="16.350000000000001" customHeight="1" x14ac:dyDescent="0.2">
      <c r="A192" s="30" t="s">
        <v>238</v>
      </c>
      <c r="B192" s="385">
        <f t="shared" si="18"/>
        <v>0</v>
      </c>
      <c r="C192" s="385">
        <f t="shared" si="19"/>
        <v>0</v>
      </c>
      <c r="D192" s="386">
        <f t="shared" si="19"/>
        <v>0</v>
      </c>
      <c r="E192" s="224"/>
      <c r="F192" s="228"/>
      <c r="G192" s="224"/>
      <c r="H192" s="228"/>
      <c r="I192" s="224"/>
      <c r="J192" s="225"/>
      <c r="K192" s="224"/>
      <c r="L192" s="387"/>
      <c r="M192" s="226"/>
      <c r="N192" s="228"/>
      <c r="O192" s="388"/>
      <c r="P192" s="71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12"/>
      <c r="AC192" s="12"/>
      <c r="AD192" s="12"/>
      <c r="AE192" s="12"/>
      <c r="BX192" s="2"/>
      <c r="BY192" s="2"/>
      <c r="BZ192" s="2"/>
      <c r="CG192" s="13">
        <v>0</v>
      </c>
      <c r="CH192" s="13">
        <v>0</v>
      </c>
      <c r="CI192" s="13"/>
      <c r="CJ192" s="13"/>
      <c r="CK192" s="13"/>
      <c r="CL192" s="13"/>
      <c r="CM192" s="13"/>
    </row>
    <row r="193" spans="1:104" ht="16.350000000000001" customHeight="1" x14ac:dyDescent="0.2">
      <c r="A193" s="30" t="s">
        <v>239</v>
      </c>
      <c r="B193" s="385">
        <f t="shared" si="18"/>
        <v>0</v>
      </c>
      <c r="C193" s="385">
        <f t="shared" si="19"/>
        <v>0</v>
      </c>
      <c r="D193" s="386">
        <f t="shared" si="19"/>
        <v>0</v>
      </c>
      <c r="E193" s="224"/>
      <c r="F193" s="228"/>
      <c r="G193" s="224"/>
      <c r="H193" s="228"/>
      <c r="I193" s="224"/>
      <c r="J193" s="225"/>
      <c r="K193" s="224"/>
      <c r="L193" s="387"/>
      <c r="M193" s="226"/>
      <c r="N193" s="228"/>
      <c r="O193" s="388"/>
      <c r="P193" s="71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12"/>
      <c r="AC193" s="12"/>
      <c r="AD193" s="12"/>
      <c r="AE193" s="12"/>
      <c r="CG193" s="13">
        <v>0</v>
      </c>
      <c r="CH193" s="13">
        <v>0</v>
      </c>
      <c r="CI193" s="13"/>
      <c r="CJ193" s="13"/>
      <c r="CK193" s="13"/>
      <c r="CL193" s="13"/>
      <c r="CM193" s="13"/>
    </row>
    <row r="194" spans="1:104" ht="16.350000000000001" customHeight="1" x14ac:dyDescent="0.2">
      <c r="A194" s="30" t="s">
        <v>240</v>
      </c>
      <c r="B194" s="385">
        <f t="shared" si="18"/>
        <v>0</v>
      </c>
      <c r="C194" s="385">
        <f t="shared" si="19"/>
        <v>0</v>
      </c>
      <c r="D194" s="386">
        <f t="shared" si="19"/>
        <v>0</v>
      </c>
      <c r="E194" s="389"/>
      <c r="F194" s="390"/>
      <c r="G194" s="389"/>
      <c r="H194" s="390"/>
      <c r="I194" s="389"/>
      <c r="J194" s="391"/>
      <c r="K194" s="389"/>
      <c r="L194" s="392"/>
      <c r="M194" s="393"/>
      <c r="N194" s="390"/>
      <c r="O194" s="394"/>
      <c r="P194" s="71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12"/>
      <c r="AC194" s="12"/>
      <c r="AD194" s="12"/>
      <c r="AE194" s="12"/>
      <c r="CG194" s="13">
        <v>0</v>
      </c>
      <c r="CH194" s="13">
        <v>0</v>
      </c>
      <c r="CI194" s="13"/>
      <c r="CJ194" s="13"/>
      <c r="CK194" s="13"/>
      <c r="CL194" s="13"/>
      <c r="CM194" s="13"/>
    </row>
    <row r="195" spans="1:104" ht="16.350000000000001" customHeight="1" x14ac:dyDescent="0.2">
      <c r="A195" s="76" t="s">
        <v>241</v>
      </c>
      <c r="B195" s="395">
        <f t="shared" si="18"/>
        <v>0</v>
      </c>
      <c r="C195" s="395">
        <f t="shared" si="19"/>
        <v>0</v>
      </c>
      <c r="D195" s="396">
        <f t="shared" si="19"/>
        <v>0</v>
      </c>
      <c r="E195" s="229"/>
      <c r="F195" s="230"/>
      <c r="G195" s="229"/>
      <c r="H195" s="230"/>
      <c r="I195" s="229"/>
      <c r="J195" s="230"/>
      <c r="K195" s="229"/>
      <c r="L195" s="397"/>
      <c r="M195" s="231"/>
      <c r="N195" s="230"/>
      <c r="O195" s="398"/>
      <c r="P195" s="71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12"/>
      <c r="AC195" s="12"/>
      <c r="AD195" s="12"/>
      <c r="AE195" s="12"/>
      <c r="CG195" s="13">
        <v>0</v>
      </c>
      <c r="CH195" s="13">
        <v>0</v>
      </c>
      <c r="CI195" s="13"/>
      <c r="CJ195" s="13"/>
      <c r="CK195" s="13"/>
      <c r="CL195" s="13"/>
      <c r="CM195" s="13"/>
    </row>
    <row r="200" spans="1:104" s="399" customFormat="1" hidden="1" x14ac:dyDescent="0.2">
      <c r="A200" s="399">
        <f>SUM(B12:B14,B20:B23,B28:B33,B64,B86,C91,D101:D103,C108:C110,C114:C115,C119:C120,B136,D143:D144,C147:C152,D156:D161,C166:C169,B179:B180,B185,B38:B43,B48:B53,E139:F139,C92:C98,C174:C175,B190)</f>
        <v>10147</v>
      </c>
      <c r="B200" s="399">
        <f>SUM(CG8:CM195)</f>
        <v>0</v>
      </c>
      <c r="BX200" s="400"/>
      <c r="BY200" s="400"/>
      <c r="BZ200" s="400"/>
      <c r="CA200" s="400"/>
      <c r="CB200" s="400"/>
      <c r="CC200" s="400"/>
      <c r="CD200" s="400"/>
      <c r="CE200" s="400"/>
      <c r="CF200" s="400"/>
      <c r="CG200" s="400"/>
      <c r="CH200" s="400"/>
      <c r="CI200" s="400"/>
      <c r="CJ200" s="400"/>
      <c r="CK200" s="400"/>
      <c r="CL200" s="400"/>
      <c r="CM200" s="400"/>
      <c r="CN200" s="400"/>
      <c r="CO200" s="400"/>
      <c r="CP200" s="400"/>
      <c r="CQ200" s="400"/>
      <c r="CR200" s="400"/>
      <c r="CS200" s="400"/>
      <c r="CT200" s="400"/>
      <c r="CU200" s="400"/>
      <c r="CV200" s="400"/>
      <c r="CW200" s="400"/>
      <c r="CX200" s="400"/>
      <c r="CY200" s="400"/>
      <c r="CZ200" s="400"/>
    </row>
  </sheetData>
  <mergeCells count="317">
    <mergeCell ref="A6:O6"/>
    <mergeCell ref="A9:A11"/>
    <mergeCell ref="B9:D10"/>
    <mergeCell ref="E9:AL9"/>
    <mergeCell ref="AM9:AM11"/>
    <mergeCell ref="AN9:AQ9"/>
    <mergeCell ref="U10:V10"/>
    <mergeCell ref="W10:X10"/>
    <mergeCell ref="Y10:Z10"/>
    <mergeCell ref="AA10:AB10"/>
    <mergeCell ref="AR9:AR11"/>
    <mergeCell ref="AS9:AS11"/>
    <mergeCell ref="E10:F10"/>
    <mergeCell ref="G10:H10"/>
    <mergeCell ref="I10:J10"/>
    <mergeCell ref="K10:L10"/>
    <mergeCell ref="M10:N10"/>
    <mergeCell ref="O10:P10"/>
    <mergeCell ref="Q10:R10"/>
    <mergeCell ref="S10:T10"/>
    <mergeCell ref="AO10:AO11"/>
    <mergeCell ref="AP10:AP11"/>
    <mergeCell ref="AQ10:AQ11"/>
    <mergeCell ref="A17:A19"/>
    <mergeCell ref="B17:D18"/>
    <mergeCell ref="E17:AL17"/>
    <mergeCell ref="AM17:AM19"/>
    <mergeCell ref="AN17:AN19"/>
    <mergeCell ref="E18:F18"/>
    <mergeCell ref="G18:H18"/>
    <mergeCell ref="AC10:AD10"/>
    <mergeCell ref="AE10:AF10"/>
    <mergeCell ref="AG10:AH10"/>
    <mergeCell ref="AI10:AJ10"/>
    <mergeCell ref="AK10:AL10"/>
    <mergeCell ref="AN10:AN11"/>
    <mergeCell ref="AG18:AH18"/>
    <mergeCell ref="AI18:AJ18"/>
    <mergeCell ref="AK18:AL18"/>
    <mergeCell ref="U18:V18"/>
    <mergeCell ref="W18:X18"/>
    <mergeCell ref="Y18:Z18"/>
    <mergeCell ref="AA18:AB18"/>
    <mergeCell ref="AC18:AD18"/>
    <mergeCell ref="AE18:AF18"/>
    <mergeCell ref="I18:J18"/>
    <mergeCell ref="K18:L18"/>
    <mergeCell ref="M18:N18"/>
    <mergeCell ref="O18:P18"/>
    <mergeCell ref="Q18:R18"/>
    <mergeCell ref="S18:T18"/>
    <mergeCell ref="AM25:AM27"/>
    <mergeCell ref="AN25:AN27"/>
    <mergeCell ref="E26:F26"/>
    <mergeCell ref="G26:H26"/>
    <mergeCell ref="I26:J26"/>
    <mergeCell ref="K26:L26"/>
    <mergeCell ref="M26:N26"/>
    <mergeCell ref="O26:P26"/>
    <mergeCell ref="Q26:R26"/>
    <mergeCell ref="S26:T26"/>
    <mergeCell ref="E25:AL25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35:A37"/>
    <mergeCell ref="B35:D36"/>
    <mergeCell ref="E35:AL35"/>
    <mergeCell ref="U36:V36"/>
    <mergeCell ref="W36:X36"/>
    <mergeCell ref="AK36:AL36"/>
    <mergeCell ref="Y36:Z36"/>
    <mergeCell ref="AA36:AB36"/>
    <mergeCell ref="AC36:AD36"/>
    <mergeCell ref="AE36:AF36"/>
    <mergeCell ref="AG36:AH36"/>
    <mergeCell ref="AI36:AJ36"/>
    <mergeCell ref="A25:A27"/>
    <mergeCell ref="B25:D26"/>
    <mergeCell ref="A45:A47"/>
    <mergeCell ref="B45:D46"/>
    <mergeCell ref="E45:AL45"/>
    <mergeCell ref="AM45:AM47"/>
    <mergeCell ref="AN45:AN47"/>
    <mergeCell ref="E46:F46"/>
    <mergeCell ref="G46:H46"/>
    <mergeCell ref="I46:J46"/>
    <mergeCell ref="K46:L46"/>
    <mergeCell ref="AM35:AM37"/>
    <mergeCell ref="AN35:AN37"/>
    <mergeCell ref="E36:F36"/>
    <mergeCell ref="G36:H36"/>
    <mergeCell ref="I36:J36"/>
    <mergeCell ref="K36:L36"/>
    <mergeCell ref="M36:N36"/>
    <mergeCell ref="O36:P36"/>
    <mergeCell ref="AK46:AL46"/>
    <mergeCell ref="Y46:Z46"/>
    <mergeCell ref="AA46:AB46"/>
    <mergeCell ref="AC46:AD46"/>
    <mergeCell ref="AE46:AF46"/>
    <mergeCell ref="AG46:AH46"/>
    <mergeCell ref="AI46:AJ46"/>
    <mergeCell ref="M46:N46"/>
    <mergeCell ref="O46:P46"/>
    <mergeCell ref="Q46:R46"/>
    <mergeCell ref="S46:T46"/>
    <mergeCell ref="U46:V46"/>
    <mergeCell ref="W46:X46"/>
    <mergeCell ref="Q36:R36"/>
    <mergeCell ref="S36:T36"/>
    <mergeCell ref="A55:A57"/>
    <mergeCell ref="B55:D56"/>
    <mergeCell ref="E55:AL55"/>
    <mergeCell ref="AM55:AN56"/>
    <mergeCell ref="E56:F56"/>
    <mergeCell ref="G56:H56"/>
    <mergeCell ref="I56:J56"/>
    <mergeCell ref="K56:L56"/>
    <mergeCell ref="M56:N56"/>
    <mergeCell ref="AN88:AN90"/>
    <mergeCell ref="AO88:AO90"/>
    <mergeCell ref="F89:G89"/>
    <mergeCell ref="H89:I89"/>
    <mergeCell ref="J89:K89"/>
    <mergeCell ref="L89:M89"/>
    <mergeCell ref="N89:O89"/>
    <mergeCell ref="AA56:AB56"/>
    <mergeCell ref="AC56:AD56"/>
    <mergeCell ref="AE56:AF56"/>
    <mergeCell ref="AG56:AH56"/>
    <mergeCell ref="AI56:AJ56"/>
    <mergeCell ref="AK56:AL56"/>
    <mergeCell ref="O56:P56"/>
    <mergeCell ref="Q56:R56"/>
    <mergeCell ref="S56:T56"/>
    <mergeCell ref="U56:V56"/>
    <mergeCell ref="W56:X56"/>
    <mergeCell ref="Y56:Z56"/>
    <mergeCell ref="AH89:AI89"/>
    <mergeCell ref="AJ89:AK89"/>
    <mergeCell ref="AL89:AM89"/>
    <mergeCell ref="P89:Q89"/>
    <mergeCell ref="R89:S89"/>
    <mergeCell ref="A98:B98"/>
    <mergeCell ref="AB89:AC89"/>
    <mergeCell ref="AD89:AE89"/>
    <mergeCell ref="AF89:AG89"/>
    <mergeCell ref="A88:B90"/>
    <mergeCell ref="C88:E89"/>
    <mergeCell ref="F88:AM88"/>
    <mergeCell ref="A100:C100"/>
    <mergeCell ref="A101:B103"/>
    <mergeCell ref="T89:U89"/>
    <mergeCell ref="V89:W89"/>
    <mergeCell ref="X89:Y89"/>
    <mergeCell ref="Z89:AA89"/>
    <mergeCell ref="A91:B91"/>
    <mergeCell ref="A92:A94"/>
    <mergeCell ref="A95:B95"/>
    <mergeCell ref="A96:B96"/>
    <mergeCell ref="A97:B97"/>
    <mergeCell ref="A105:B107"/>
    <mergeCell ref="C105:E106"/>
    <mergeCell ref="F105:AM105"/>
    <mergeCell ref="AN105:AN107"/>
    <mergeCell ref="F106:G106"/>
    <mergeCell ref="H106:I106"/>
    <mergeCell ref="J106:K106"/>
    <mergeCell ref="L106:M106"/>
    <mergeCell ref="AL106:AM106"/>
    <mergeCell ref="Z106:AA106"/>
    <mergeCell ref="AB106:AC106"/>
    <mergeCell ref="AD106:AE106"/>
    <mergeCell ref="AF106:AG106"/>
    <mergeCell ref="AH106:AI106"/>
    <mergeCell ref="AJ106:AK106"/>
    <mergeCell ref="N106:O106"/>
    <mergeCell ref="P106:Q106"/>
    <mergeCell ref="R106:S106"/>
    <mergeCell ref="T106:U106"/>
    <mergeCell ref="V106:W106"/>
    <mergeCell ref="X106:Y106"/>
    <mergeCell ref="A108:B108"/>
    <mergeCell ref="A109:B109"/>
    <mergeCell ref="A110:B110"/>
    <mergeCell ref="A112:B113"/>
    <mergeCell ref="C112:E112"/>
    <mergeCell ref="F112:G112"/>
    <mergeCell ref="H112:I112"/>
    <mergeCell ref="J112:K112"/>
    <mergeCell ref="L112:M112"/>
    <mergeCell ref="Y112:AB112"/>
    <mergeCell ref="AC112:AD112"/>
    <mergeCell ref="AE112:AH112"/>
    <mergeCell ref="AI112:AI113"/>
    <mergeCell ref="A114:B114"/>
    <mergeCell ref="A115:B115"/>
    <mergeCell ref="N112:O112"/>
    <mergeCell ref="P112:Q112"/>
    <mergeCell ref="R112:S112"/>
    <mergeCell ref="T112:U112"/>
    <mergeCell ref="V112:W112"/>
    <mergeCell ref="X112:X113"/>
    <mergeCell ref="A138:D138"/>
    <mergeCell ref="B139:D139"/>
    <mergeCell ref="A141:C142"/>
    <mergeCell ref="D141:F141"/>
    <mergeCell ref="G141:G142"/>
    <mergeCell ref="H141:J141"/>
    <mergeCell ref="A117:B118"/>
    <mergeCell ref="C117:C118"/>
    <mergeCell ref="D117:I117"/>
    <mergeCell ref="J117:J118"/>
    <mergeCell ref="A119:A120"/>
    <mergeCell ref="A122:A123"/>
    <mergeCell ref="B122:B123"/>
    <mergeCell ref="A156:A158"/>
    <mergeCell ref="B156:C156"/>
    <mergeCell ref="B157:C157"/>
    <mergeCell ref="B158:C158"/>
    <mergeCell ref="K141:M141"/>
    <mergeCell ref="A143:A144"/>
    <mergeCell ref="B143:C143"/>
    <mergeCell ref="A146:B146"/>
    <mergeCell ref="A147:A148"/>
    <mergeCell ref="A150:A152"/>
    <mergeCell ref="A159:A161"/>
    <mergeCell ref="B159:C159"/>
    <mergeCell ref="B160:C160"/>
    <mergeCell ref="B161:C161"/>
    <mergeCell ref="A163:B165"/>
    <mergeCell ref="C163:E164"/>
    <mergeCell ref="A154:C155"/>
    <mergeCell ref="D154:F154"/>
    <mergeCell ref="G154:G155"/>
    <mergeCell ref="F163:AM163"/>
    <mergeCell ref="F164:G164"/>
    <mergeCell ref="H164:I164"/>
    <mergeCell ref="J164:K164"/>
    <mergeCell ref="L164:M164"/>
    <mergeCell ref="N164:O164"/>
    <mergeCell ref="P164:Q164"/>
    <mergeCell ref="R164:S164"/>
    <mergeCell ref="T164:U164"/>
    <mergeCell ref="V164:W164"/>
    <mergeCell ref="AJ164:AK164"/>
    <mergeCell ref="AL164:AM164"/>
    <mergeCell ref="AH164:AI164"/>
    <mergeCell ref="H154:H155"/>
    <mergeCell ref="I154:I155"/>
    <mergeCell ref="A166:B166"/>
    <mergeCell ref="A167:B167"/>
    <mergeCell ref="A168:B168"/>
    <mergeCell ref="A169:B169"/>
    <mergeCell ref="X164:Y164"/>
    <mergeCell ref="Z164:AA164"/>
    <mergeCell ref="AB164:AC164"/>
    <mergeCell ref="AD164:AE164"/>
    <mergeCell ref="AF164:AG164"/>
    <mergeCell ref="AD172:AD173"/>
    <mergeCell ref="AE172:AE173"/>
    <mergeCell ref="AF172:AF173"/>
    <mergeCell ref="AG172:AG173"/>
    <mergeCell ref="Y171:Y173"/>
    <mergeCell ref="Z171:Z173"/>
    <mergeCell ref="AA171:AA173"/>
    <mergeCell ref="AB171:AE171"/>
    <mergeCell ref="AF171:AG171"/>
    <mergeCell ref="A174:A175"/>
    <mergeCell ref="A177:A178"/>
    <mergeCell ref="B177:B178"/>
    <mergeCell ref="C177:C178"/>
    <mergeCell ref="D177:D178"/>
    <mergeCell ref="A182:A184"/>
    <mergeCell ref="B182:D183"/>
    <mergeCell ref="AB172:AB173"/>
    <mergeCell ref="AC172:AC173"/>
    <mergeCell ref="F172:G172"/>
    <mergeCell ref="H172:I172"/>
    <mergeCell ref="J172:K172"/>
    <mergeCell ref="L172:M172"/>
    <mergeCell ref="N172:O172"/>
    <mergeCell ref="A171:B173"/>
    <mergeCell ref="C171:E172"/>
    <mergeCell ref="F171:U171"/>
    <mergeCell ref="V171:V173"/>
    <mergeCell ref="W171:W173"/>
    <mergeCell ref="X171:X173"/>
    <mergeCell ref="P172:Q172"/>
    <mergeCell ref="R172:S172"/>
    <mergeCell ref="T172:U172"/>
    <mergeCell ref="E182:V182"/>
    <mergeCell ref="E183:F183"/>
    <mergeCell ref="G183:H183"/>
    <mergeCell ref="I183:J183"/>
    <mergeCell ref="K183:L183"/>
    <mergeCell ref="M183:N183"/>
    <mergeCell ref="O183:P183"/>
    <mergeCell ref="Q183:R183"/>
    <mergeCell ref="S183:T183"/>
    <mergeCell ref="U183:V183"/>
    <mergeCell ref="A187:A190"/>
    <mergeCell ref="B187:D188"/>
    <mergeCell ref="E187:L187"/>
    <mergeCell ref="M187:N188"/>
    <mergeCell ref="O187:O189"/>
    <mergeCell ref="E188:F188"/>
    <mergeCell ref="G188:H188"/>
    <mergeCell ref="I188:J188"/>
    <mergeCell ref="K188:L188"/>
  </mergeCells>
  <dataValidations count="1">
    <dataValidation type="whole" operator="greaterThanOrEqual" allowBlank="1" showInputMessage="1" showErrorMessage="1" errorTitle="Error" error="Favor Ingrese sólo Números." sqref="E12:AS15 E20:AN23 E28:AN33 E38:AN43 E48:AN53 E58:AN63 C67:E85 F92:AO98 D101:D103 F108:AN110 F114:AI115 D119:J120 B124:B135 E139:F139 E143:M144 C147:F152 E156:I161 F166:AM169 F174:AG175 C179:D180 E185:V185 E191:O195" xr:uid="{00000000-0002-0000-0A00-000000000000}">
      <formula1>0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Z200"/>
  <sheetViews>
    <sheetView zoomScale="80" zoomScaleNormal="80" workbookViewId="0">
      <selection activeCell="B12" sqref="B12:B15"/>
    </sheetView>
  </sheetViews>
  <sheetFormatPr baseColWidth="10" defaultColWidth="11.42578125" defaultRowHeight="14.25" x14ac:dyDescent="0.2"/>
  <cols>
    <col min="1" max="1" width="44.7109375" style="2" customWidth="1"/>
    <col min="2" max="2" width="31.140625" style="2" customWidth="1"/>
    <col min="3" max="3" width="14.140625" style="2" customWidth="1"/>
    <col min="4" max="4" width="12.42578125" style="2" customWidth="1"/>
    <col min="5" max="6" width="10.42578125" style="2" customWidth="1"/>
    <col min="7" max="7" width="11.85546875" style="2" customWidth="1"/>
    <col min="8" max="8" width="11" style="2" customWidth="1"/>
    <col min="9" max="22" width="11.42578125" style="2" customWidth="1"/>
    <col min="23" max="25" width="13.5703125" style="2" customWidth="1"/>
    <col min="26" max="26" width="13" style="2" customWidth="1"/>
    <col min="27" max="37" width="11.42578125" style="2" customWidth="1"/>
    <col min="38" max="40" width="11.42578125" style="2"/>
    <col min="41" max="41" width="11.42578125" style="2" customWidth="1"/>
    <col min="42" max="43" width="11.42578125" style="2"/>
    <col min="44" max="44" width="11.42578125" style="2" customWidth="1"/>
    <col min="45" max="72" width="11.42578125" style="2"/>
    <col min="73" max="74" width="15.42578125" style="2" customWidth="1"/>
    <col min="75" max="75" width="15.7109375" style="2" customWidth="1"/>
    <col min="76" max="77" width="15.7109375" style="3" customWidth="1"/>
    <col min="78" max="78" width="15.42578125" style="3" customWidth="1"/>
    <col min="79" max="104" width="15.42578125" style="4" hidden="1" customWidth="1"/>
    <col min="105" max="105" width="11.42578125" style="2" customWidth="1"/>
    <col min="106" max="16384" width="11.42578125" style="2"/>
  </cols>
  <sheetData>
    <row r="1" spans="1:91" ht="16.350000000000001" customHeight="1" x14ac:dyDescent="0.2">
      <c r="A1" s="1" t="s">
        <v>0</v>
      </c>
    </row>
    <row r="2" spans="1:91" ht="16.350000000000001" customHeight="1" x14ac:dyDescent="0.2">
      <c r="A2" s="1" t="str">
        <f>CONCATENATE("COMUNA: ",[12]NOMBRE!B2," - ","( ",[12]NOMBRE!C2,[12]NOMBRE!D2,[12]NOMBRE!E2,[12]NOMBRE!F2,[12]NOMBRE!G2," )")</f>
        <v>COMUNA: LINARES - ( 07401 )</v>
      </c>
    </row>
    <row r="3" spans="1:91" ht="16.350000000000001" customHeight="1" x14ac:dyDescent="0.2">
      <c r="A3" s="1" t="str">
        <f>CONCATENATE("ESTABLECIMIENTO/ESTRATEGIA: ",[12]NOMBRE!B3," - ","( ",[12]NOMBRE!C3,[12]NOMBRE!D3,[12]NOMBRE!E3,[12]NOMBRE!F3,[12]NOMBRE!G3,[12]NOMBRE!H3," )")</f>
        <v>ESTABLECIMIENTO/ESTRATEGIA: HOSPITAL PRESIDENTE CARLOS IBAÑEZ DEL CAMPO - ( 116108 )</v>
      </c>
    </row>
    <row r="4" spans="1:91" ht="16.350000000000001" customHeight="1" x14ac:dyDescent="0.2">
      <c r="A4" s="1" t="str">
        <f>CONCATENATE("MES: ",[12]NOMBRE!B6," - ","( ",[12]NOMBRE!C6,[12]NOMBRE!D6," )")</f>
        <v>MES: NOVIEMBRE - ( 11 )</v>
      </c>
    </row>
    <row r="5" spans="1:91" ht="16.350000000000001" customHeight="1" x14ac:dyDescent="0.2">
      <c r="A5" s="1" t="str">
        <f>CONCATENATE("AÑO: ",[12]NOMBRE!B7)</f>
        <v>AÑO: 2021</v>
      </c>
      <c r="AP5" s="5"/>
    </row>
    <row r="6" spans="1:91" ht="15" x14ac:dyDescent="0.2">
      <c r="A6" s="1910" t="s">
        <v>1</v>
      </c>
      <c r="B6" s="1910"/>
      <c r="C6" s="1910"/>
      <c r="D6" s="1910"/>
      <c r="E6" s="1910"/>
      <c r="F6" s="1910"/>
      <c r="G6" s="1910"/>
      <c r="H6" s="1910"/>
      <c r="I6" s="1910"/>
      <c r="J6" s="1910"/>
      <c r="K6" s="1910"/>
      <c r="L6" s="1910"/>
      <c r="M6" s="1910"/>
      <c r="N6" s="1910"/>
      <c r="O6" s="1910"/>
      <c r="P6" s="6"/>
      <c r="Q6" s="6"/>
      <c r="R6" s="6"/>
      <c r="S6" s="6"/>
      <c r="T6" s="7"/>
      <c r="U6" s="7"/>
      <c r="V6" s="7"/>
      <c r="W6" s="7"/>
      <c r="X6" s="7"/>
      <c r="Y6" s="7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</row>
    <row r="7" spans="1:91" ht="32.1" customHeight="1" x14ac:dyDescent="0.2">
      <c r="A7" s="9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BX7" s="2"/>
      <c r="BY7" s="2"/>
      <c r="BZ7" s="2"/>
    </row>
    <row r="8" spans="1:91" ht="32.1" customHeight="1" x14ac:dyDescent="0.2">
      <c r="A8" s="10" t="s"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1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X8" s="2"/>
      <c r="BY8" s="2"/>
      <c r="BZ8" s="2"/>
      <c r="CG8" s="13"/>
      <c r="CH8" s="13"/>
      <c r="CI8" s="13"/>
      <c r="CJ8" s="13"/>
      <c r="CK8" s="13"/>
      <c r="CL8" s="13"/>
      <c r="CM8" s="13"/>
    </row>
    <row r="9" spans="1:91" ht="32.1" customHeight="1" x14ac:dyDescent="0.2">
      <c r="A9" s="1817" t="s">
        <v>4</v>
      </c>
      <c r="B9" s="1796" t="s">
        <v>5</v>
      </c>
      <c r="C9" s="1797"/>
      <c r="D9" s="1798"/>
      <c r="E9" s="1808" t="s">
        <v>6</v>
      </c>
      <c r="F9" s="1869"/>
      <c r="G9" s="1869"/>
      <c r="H9" s="1869"/>
      <c r="I9" s="1869"/>
      <c r="J9" s="1869"/>
      <c r="K9" s="1869"/>
      <c r="L9" s="1869"/>
      <c r="M9" s="1869"/>
      <c r="N9" s="1869"/>
      <c r="O9" s="1869"/>
      <c r="P9" s="1869"/>
      <c r="Q9" s="1869"/>
      <c r="R9" s="1869"/>
      <c r="S9" s="1869"/>
      <c r="T9" s="1869"/>
      <c r="U9" s="1869"/>
      <c r="V9" s="1869"/>
      <c r="W9" s="1869"/>
      <c r="X9" s="1869"/>
      <c r="Y9" s="1869"/>
      <c r="Z9" s="1869"/>
      <c r="AA9" s="1869"/>
      <c r="AB9" s="1869"/>
      <c r="AC9" s="1869"/>
      <c r="AD9" s="1869"/>
      <c r="AE9" s="1869"/>
      <c r="AF9" s="1869"/>
      <c r="AG9" s="1869"/>
      <c r="AH9" s="1869"/>
      <c r="AI9" s="1869"/>
      <c r="AJ9" s="1869"/>
      <c r="AK9" s="1869"/>
      <c r="AL9" s="1809"/>
      <c r="AM9" s="1819" t="s">
        <v>7</v>
      </c>
      <c r="AN9" s="1808" t="s">
        <v>8</v>
      </c>
      <c r="AO9" s="1869"/>
      <c r="AP9" s="1869"/>
      <c r="AQ9" s="1809"/>
      <c r="AR9" s="1819" t="s">
        <v>9</v>
      </c>
      <c r="AS9" s="1819" t="s">
        <v>10</v>
      </c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CG9" s="13"/>
      <c r="CH9" s="13"/>
      <c r="CI9" s="13"/>
      <c r="CJ9" s="13"/>
      <c r="CK9" s="13"/>
      <c r="CL9" s="13"/>
      <c r="CM9" s="13"/>
    </row>
    <row r="10" spans="1:91" ht="16.350000000000001" customHeight="1" x14ac:dyDescent="0.2">
      <c r="A10" s="1821"/>
      <c r="B10" s="1799"/>
      <c r="C10" s="1800"/>
      <c r="D10" s="1801"/>
      <c r="E10" s="1808" t="s">
        <v>11</v>
      </c>
      <c r="F10" s="1809"/>
      <c r="G10" s="1808" t="s">
        <v>12</v>
      </c>
      <c r="H10" s="1809"/>
      <c r="I10" s="1808" t="s">
        <v>13</v>
      </c>
      <c r="J10" s="1809"/>
      <c r="K10" s="1808" t="s">
        <v>14</v>
      </c>
      <c r="L10" s="1809"/>
      <c r="M10" s="1808" t="s">
        <v>15</v>
      </c>
      <c r="N10" s="1809"/>
      <c r="O10" s="1828" t="s">
        <v>16</v>
      </c>
      <c r="P10" s="1816"/>
      <c r="Q10" s="1828" t="s">
        <v>17</v>
      </c>
      <c r="R10" s="1816"/>
      <c r="S10" s="1828" t="s">
        <v>18</v>
      </c>
      <c r="T10" s="1816"/>
      <c r="U10" s="1828" t="s">
        <v>19</v>
      </c>
      <c r="V10" s="1816"/>
      <c r="W10" s="1828" t="s">
        <v>20</v>
      </c>
      <c r="X10" s="1816"/>
      <c r="Y10" s="1828" t="s">
        <v>21</v>
      </c>
      <c r="Z10" s="1816"/>
      <c r="AA10" s="1828" t="s">
        <v>22</v>
      </c>
      <c r="AB10" s="1816"/>
      <c r="AC10" s="1828" t="s">
        <v>23</v>
      </c>
      <c r="AD10" s="1816"/>
      <c r="AE10" s="1828" t="s">
        <v>24</v>
      </c>
      <c r="AF10" s="1816"/>
      <c r="AG10" s="1829" t="s">
        <v>25</v>
      </c>
      <c r="AH10" s="1829"/>
      <c r="AI10" s="1828" t="s">
        <v>26</v>
      </c>
      <c r="AJ10" s="1816"/>
      <c r="AK10" s="1829" t="s">
        <v>27</v>
      </c>
      <c r="AL10" s="1816"/>
      <c r="AM10" s="1845"/>
      <c r="AN10" s="1906" t="s">
        <v>28</v>
      </c>
      <c r="AO10" s="1864" t="s">
        <v>29</v>
      </c>
      <c r="AP10" s="1864" t="s">
        <v>30</v>
      </c>
      <c r="AQ10" s="1908" t="s">
        <v>31</v>
      </c>
      <c r="AR10" s="1845"/>
      <c r="AS10" s="1845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CG10" s="13"/>
      <c r="CH10" s="13"/>
      <c r="CI10" s="13"/>
      <c r="CJ10" s="13"/>
      <c r="CK10" s="13"/>
      <c r="CL10" s="13"/>
      <c r="CM10" s="13"/>
    </row>
    <row r="11" spans="1:91" ht="32.1" customHeight="1" x14ac:dyDescent="0.2">
      <c r="A11" s="1818"/>
      <c r="B11" s="14" t="s">
        <v>32</v>
      </c>
      <c r="C11" s="15" t="s">
        <v>33</v>
      </c>
      <c r="D11" s="1494" t="s">
        <v>34</v>
      </c>
      <c r="E11" s="1510" t="s">
        <v>33</v>
      </c>
      <c r="F11" s="1490" t="s">
        <v>34</v>
      </c>
      <c r="G11" s="1510" t="s">
        <v>33</v>
      </c>
      <c r="H11" s="1490" t="s">
        <v>34</v>
      </c>
      <c r="I11" s="1510" t="s">
        <v>33</v>
      </c>
      <c r="J11" s="1490" t="s">
        <v>34</v>
      </c>
      <c r="K11" s="1510" t="s">
        <v>33</v>
      </c>
      <c r="L11" s="1490" t="s">
        <v>34</v>
      </c>
      <c r="M11" s="1510" t="s">
        <v>33</v>
      </c>
      <c r="N11" s="1490" t="s">
        <v>34</v>
      </c>
      <c r="O11" s="1510" t="s">
        <v>33</v>
      </c>
      <c r="P11" s="1490" t="s">
        <v>34</v>
      </c>
      <c r="Q11" s="1510" t="s">
        <v>33</v>
      </c>
      <c r="R11" s="1490" t="s">
        <v>34</v>
      </c>
      <c r="S11" s="1510" t="s">
        <v>33</v>
      </c>
      <c r="T11" s="1490" t="s">
        <v>34</v>
      </c>
      <c r="U11" s="1510" t="s">
        <v>33</v>
      </c>
      <c r="V11" s="1490" t="s">
        <v>34</v>
      </c>
      <c r="W11" s="1510" t="s">
        <v>33</v>
      </c>
      <c r="X11" s="1490" t="s">
        <v>34</v>
      </c>
      <c r="Y11" s="1510" t="s">
        <v>33</v>
      </c>
      <c r="Z11" s="1490" t="s">
        <v>34</v>
      </c>
      <c r="AA11" s="1510" t="s">
        <v>33</v>
      </c>
      <c r="AB11" s="1490" t="s">
        <v>34</v>
      </c>
      <c r="AC11" s="1510" t="s">
        <v>33</v>
      </c>
      <c r="AD11" s="1490" t="s">
        <v>34</v>
      </c>
      <c r="AE11" s="1510" t="s">
        <v>33</v>
      </c>
      <c r="AF11" s="1490" t="s">
        <v>34</v>
      </c>
      <c r="AG11" s="1503" t="s">
        <v>33</v>
      </c>
      <c r="AH11" s="1489" t="s">
        <v>34</v>
      </c>
      <c r="AI11" s="1510" t="s">
        <v>33</v>
      </c>
      <c r="AJ11" s="1490" t="s">
        <v>34</v>
      </c>
      <c r="AK11" s="1503" t="s">
        <v>33</v>
      </c>
      <c r="AL11" s="1490" t="s">
        <v>34</v>
      </c>
      <c r="AM11" s="1820"/>
      <c r="AN11" s="1907"/>
      <c r="AO11" s="1865"/>
      <c r="AP11" s="1865"/>
      <c r="AQ11" s="1909"/>
      <c r="AR11" s="1820"/>
      <c r="AS11" s="1820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CG11" s="13"/>
      <c r="CH11" s="13"/>
      <c r="CI11" s="13"/>
      <c r="CJ11" s="13"/>
      <c r="CK11" s="13"/>
      <c r="CL11" s="13"/>
      <c r="CM11" s="13"/>
    </row>
    <row r="12" spans="1:91" ht="16.350000000000001" customHeight="1" x14ac:dyDescent="0.2">
      <c r="A12" s="1616" t="s">
        <v>35</v>
      </c>
      <c r="B12" s="1617">
        <f>SUM(C12+D12)</f>
        <v>3509</v>
      </c>
      <c r="C12" s="1596">
        <f>SUM(E12+G12+I12+K12+M12+O12+Q12+S12+U12+W12+Y12+AA12+AC12+AE12+AG12+AI12+AK12)</f>
        <v>1833</v>
      </c>
      <c r="D12" s="1528">
        <f t="shared" ref="C12:D15" si="0">SUM(F12+H12+J12+L12+N12+P12+R12+T12+V12+X12+Z12+AB12+AD12+AF12+AH12+AJ12+AL12)</f>
        <v>1676</v>
      </c>
      <c r="E12" s="1618">
        <v>337</v>
      </c>
      <c r="F12" s="1619">
        <v>280</v>
      </c>
      <c r="G12" s="1618">
        <v>128</v>
      </c>
      <c r="H12" s="1619">
        <v>94</v>
      </c>
      <c r="I12" s="1618">
        <v>116</v>
      </c>
      <c r="J12" s="1619">
        <v>83</v>
      </c>
      <c r="K12" s="1618">
        <v>68</v>
      </c>
      <c r="L12" s="1619">
        <v>74</v>
      </c>
      <c r="M12" s="1618">
        <v>85</v>
      </c>
      <c r="N12" s="1619">
        <v>76</v>
      </c>
      <c r="O12" s="1618">
        <v>109</v>
      </c>
      <c r="P12" s="1619">
        <v>79</v>
      </c>
      <c r="Q12" s="1618">
        <v>84</v>
      </c>
      <c r="R12" s="1619">
        <v>99</v>
      </c>
      <c r="S12" s="1618">
        <v>84</v>
      </c>
      <c r="T12" s="1619">
        <v>100</v>
      </c>
      <c r="U12" s="1618">
        <v>68</v>
      </c>
      <c r="V12" s="1619">
        <v>88</v>
      </c>
      <c r="W12" s="1618">
        <v>101</v>
      </c>
      <c r="X12" s="1619">
        <v>91</v>
      </c>
      <c r="Y12" s="1618">
        <v>97</v>
      </c>
      <c r="Z12" s="1619">
        <v>83</v>
      </c>
      <c r="AA12" s="1618">
        <v>117</v>
      </c>
      <c r="AB12" s="1619">
        <v>85</v>
      </c>
      <c r="AC12" s="1618">
        <v>114</v>
      </c>
      <c r="AD12" s="1619">
        <v>96</v>
      </c>
      <c r="AE12" s="1618">
        <v>93</v>
      </c>
      <c r="AF12" s="1619">
        <v>81</v>
      </c>
      <c r="AG12" s="1618">
        <v>72</v>
      </c>
      <c r="AH12" s="1619">
        <v>76</v>
      </c>
      <c r="AI12" s="1618">
        <v>59</v>
      </c>
      <c r="AJ12" s="1619">
        <v>71</v>
      </c>
      <c r="AK12" s="1618">
        <v>101</v>
      </c>
      <c r="AL12" s="1619">
        <v>120</v>
      </c>
      <c r="AM12" s="1620">
        <v>3329</v>
      </c>
      <c r="AN12" s="1618">
        <v>89</v>
      </c>
      <c r="AO12" s="1621">
        <v>2</v>
      </c>
      <c r="AP12" s="1621">
        <v>155</v>
      </c>
      <c r="AQ12" s="1619">
        <v>268</v>
      </c>
      <c r="AR12" s="1620">
        <v>226</v>
      </c>
      <c r="AS12" s="1620">
        <v>4093</v>
      </c>
      <c r="AT12" s="480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12"/>
      <c r="BF12" s="12"/>
      <c r="BG12" s="12"/>
      <c r="CG12" s="13">
        <v>0</v>
      </c>
      <c r="CH12" s="13">
        <v>0</v>
      </c>
      <c r="CI12" s="13">
        <v>0</v>
      </c>
      <c r="CJ12" s="13">
        <v>0</v>
      </c>
      <c r="CK12" s="13"/>
      <c r="CL12" s="13"/>
      <c r="CM12" s="13"/>
    </row>
    <row r="13" spans="1:91" ht="16.350000000000001" customHeight="1" x14ac:dyDescent="0.2">
      <c r="A13" s="30" t="s">
        <v>36</v>
      </c>
      <c r="B13" s="31">
        <f>SUM(C13+D13)</f>
        <v>384</v>
      </c>
      <c r="C13" s="32">
        <f t="shared" si="0"/>
        <v>0</v>
      </c>
      <c r="D13" s="481">
        <f t="shared" si="0"/>
        <v>384</v>
      </c>
      <c r="E13" s="34"/>
      <c r="F13" s="35"/>
      <c r="G13" s="34"/>
      <c r="H13" s="35"/>
      <c r="I13" s="34"/>
      <c r="J13" s="35"/>
      <c r="K13" s="34"/>
      <c r="L13" s="35">
        <v>32</v>
      </c>
      <c r="M13" s="34"/>
      <c r="N13" s="35">
        <v>74</v>
      </c>
      <c r="O13" s="34"/>
      <c r="P13" s="35">
        <v>92</v>
      </c>
      <c r="Q13" s="34"/>
      <c r="R13" s="35">
        <v>77</v>
      </c>
      <c r="S13" s="34"/>
      <c r="T13" s="35">
        <v>47</v>
      </c>
      <c r="U13" s="34"/>
      <c r="V13" s="35">
        <v>25</v>
      </c>
      <c r="W13" s="34"/>
      <c r="X13" s="35">
        <v>15</v>
      </c>
      <c r="Y13" s="34"/>
      <c r="Z13" s="35">
        <v>5</v>
      </c>
      <c r="AA13" s="34"/>
      <c r="AB13" s="35">
        <v>2</v>
      </c>
      <c r="AC13" s="34"/>
      <c r="AD13" s="35">
        <v>4</v>
      </c>
      <c r="AE13" s="34"/>
      <c r="AF13" s="35">
        <v>6</v>
      </c>
      <c r="AG13" s="34"/>
      <c r="AH13" s="35">
        <v>1</v>
      </c>
      <c r="AI13" s="34"/>
      <c r="AJ13" s="35">
        <v>2</v>
      </c>
      <c r="AK13" s="34"/>
      <c r="AL13" s="35">
        <v>2</v>
      </c>
      <c r="AM13" s="36">
        <v>375</v>
      </c>
      <c r="AN13" s="34">
        <v>12</v>
      </c>
      <c r="AO13" s="37"/>
      <c r="AP13" s="37">
        <v>1</v>
      </c>
      <c r="AQ13" s="35">
        <v>12</v>
      </c>
      <c r="AR13" s="36">
        <v>9</v>
      </c>
      <c r="AS13" s="36">
        <v>551</v>
      </c>
      <c r="AT13" s="480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12"/>
      <c r="BF13" s="12"/>
      <c r="BG13" s="12"/>
      <c r="CG13" s="13">
        <v>0</v>
      </c>
      <c r="CH13" s="13">
        <v>0</v>
      </c>
      <c r="CI13" s="13">
        <v>0</v>
      </c>
      <c r="CJ13" s="13">
        <v>0</v>
      </c>
      <c r="CK13" s="13"/>
      <c r="CL13" s="13"/>
      <c r="CM13" s="13"/>
    </row>
    <row r="14" spans="1:91" ht="16.350000000000001" customHeight="1" x14ac:dyDescent="0.2">
      <c r="A14" s="38" t="s">
        <v>37</v>
      </c>
      <c r="B14" s="39">
        <f>SUM(C14+D14)</f>
        <v>143</v>
      </c>
      <c r="C14" s="40">
        <f t="shared" si="0"/>
        <v>0</v>
      </c>
      <c r="D14" s="41">
        <f t="shared" si="0"/>
        <v>143</v>
      </c>
      <c r="E14" s="34"/>
      <c r="F14" s="35"/>
      <c r="G14" s="34"/>
      <c r="H14" s="35"/>
      <c r="I14" s="34"/>
      <c r="J14" s="35"/>
      <c r="K14" s="34"/>
      <c r="L14" s="35">
        <v>8</v>
      </c>
      <c r="M14" s="34"/>
      <c r="N14" s="35">
        <v>23</v>
      </c>
      <c r="O14" s="34"/>
      <c r="P14" s="35">
        <v>31</v>
      </c>
      <c r="Q14" s="34"/>
      <c r="R14" s="35">
        <v>29</v>
      </c>
      <c r="S14" s="34"/>
      <c r="T14" s="35">
        <v>25</v>
      </c>
      <c r="U14" s="34"/>
      <c r="V14" s="35">
        <v>14</v>
      </c>
      <c r="W14" s="34"/>
      <c r="X14" s="35">
        <v>3</v>
      </c>
      <c r="Y14" s="34"/>
      <c r="Z14" s="35">
        <v>2</v>
      </c>
      <c r="AA14" s="34"/>
      <c r="AB14" s="35">
        <v>2</v>
      </c>
      <c r="AC14" s="34"/>
      <c r="AD14" s="35">
        <v>1</v>
      </c>
      <c r="AE14" s="34"/>
      <c r="AF14" s="35"/>
      <c r="AG14" s="34"/>
      <c r="AH14" s="35">
        <v>4</v>
      </c>
      <c r="AI14" s="34"/>
      <c r="AJ14" s="35"/>
      <c r="AK14" s="34"/>
      <c r="AL14" s="35">
        <v>1</v>
      </c>
      <c r="AM14" s="36">
        <v>139</v>
      </c>
      <c r="AN14" s="42"/>
      <c r="AO14" s="43"/>
      <c r="AP14" s="43"/>
      <c r="AQ14" s="44"/>
      <c r="AR14" s="45"/>
      <c r="AS14" s="45"/>
      <c r="AT14" s="480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12"/>
      <c r="BF14" s="12"/>
      <c r="BG14" s="12"/>
      <c r="CG14" s="13">
        <v>0</v>
      </c>
      <c r="CH14" s="13">
        <v>0</v>
      </c>
      <c r="CI14" s="13"/>
      <c r="CJ14" s="13"/>
      <c r="CK14" s="13"/>
      <c r="CL14" s="13"/>
      <c r="CM14" s="13"/>
    </row>
    <row r="15" spans="1:91" ht="16.350000000000001" customHeight="1" x14ac:dyDescent="0.2">
      <c r="A15" s="46" t="s">
        <v>38</v>
      </c>
      <c r="B15" s="47">
        <f>SUM(C15+D15)</f>
        <v>0</v>
      </c>
      <c r="C15" s="48">
        <f>SUM(E15+G15+I15+K15+M15+O15+Q15+S15+U15+W15+Y15+AA15+AC15+AE15+AG15+AI15+AK15)</f>
        <v>0</v>
      </c>
      <c r="D15" s="49">
        <f t="shared" si="0"/>
        <v>0</v>
      </c>
      <c r="E15" s="50"/>
      <c r="F15" s="51"/>
      <c r="G15" s="50"/>
      <c r="H15" s="51"/>
      <c r="I15" s="50"/>
      <c r="J15" s="51"/>
      <c r="K15" s="50"/>
      <c r="L15" s="51"/>
      <c r="M15" s="50"/>
      <c r="N15" s="51"/>
      <c r="O15" s="50"/>
      <c r="P15" s="51"/>
      <c r="Q15" s="50"/>
      <c r="R15" s="51"/>
      <c r="S15" s="50"/>
      <c r="T15" s="51"/>
      <c r="U15" s="50"/>
      <c r="V15" s="51"/>
      <c r="W15" s="50"/>
      <c r="X15" s="51"/>
      <c r="Y15" s="50"/>
      <c r="Z15" s="51"/>
      <c r="AA15" s="50"/>
      <c r="AB15" s="51"/>
      <c r="AC15" s="50"/>
      <c r="AD15" s="51"/>
      <c r="AE15" s="50"/>
      <c r="AF15" s="51"/>
      <c r="AG15" s="50"/>
      <c r="AH15" s="51"/>
      <c r="AI15" s="50"/>
      <c r="AJ15" s="51"/>
      <c r="AK15" s="50"/>
      <c r="AL15" s="51"/>
      <c r="AM15" s="52"/>
      <c r="AN15" s="53"/>
      <c r="AO15" s="54"/>
      <c r="AP15" s="54"/>
      <c r="AQ15" s="55"/>
      <c r="AR15" s="56"/>
      <c r="AS15" s="56"/>
      <c r="AT15" s="480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12"/>
      <c r="BF15" s="12"/>
      <c r="BG15" s="12"/>
      <c r="CG15" s="13">
        <v>0</v>
      </c>
      <c r="CH15" s="13">
        <v>0</v>
      </c>
      <c r="CI15" s="13">
        <v>0</v>
      </c>
      <c r="CJ15" s="13">
        <v>0</v>
      </c>
      <c r="CK15" s="13"/>
      <c r="CL15" s="13"/>
      <c r="CM15" s="13"/>
    </row>
    <row r="16" spans="1:91" ht="32.1" customHeight="1" x14ac:dyDescent="0.2">
      <c r="A16" s="57" t="s">
        <v>39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X16" s="2"/>
      <c r="BY16" s="2"/>
      <c r="BZ16" s="2"/>
      <c r="CG16" s="13"/>
      <c r="CH16" s="13"/>
      <c r="CI16" s="13"/>
      <c r="CJ16" s="13"/>
      <c r="CK16" s="13"/>
      <c r="CL16" s="13"/>
      <c r="CM16" s="13"/>
    </row>
    <row r="17" spans="1:91" ht="16.350000000000001" customHeight="1" x14ac:dyDescent="0.2">
      <c r="A17" s="1817" t="s">
        <v>40</v>
      </c>
      <c r="B17" s="1796" t="s">
        <v>5</v>
      </c>
      <c r="C17" s="1797"/>
      <c r="D17" s="1798"/>
      <c r="E17" s="1808" t="s">
        <v>6</v>
      </c>
      <c r="F17" s="1869"/>
      <c r="G17" s="1869"/>
      <c r="H17" s="1869"/>
      <c r="I17" s="1869"/>
      <c r="J17" s="1869"/>
      <c r="K17" s="1869"/>
      <c r="L17" s="1869"/>
      <c r="M17" s="1869"/>
      <c r="N17" s="1869"/>
      <c r="O17" s="1869"/>
      <c r="P17" s="1869"/>
      <c r="Q17" s="1869"/>
      <c r="R17" s="1869"/>
      <c r="S17" s="1869"/>
      <c r="T17" s="1869"/>
      <c r="U17" s="1869"/>
      <c r="V17" s="1869"/>
      <c r="W17" s="1869"/>
      <c r="X17" s="1869"/>
      <c r="Y17" s="1869"/>
      <c r="Z17" s="1869"/>
      <c r="AA17" s="1869"/>
      <c r="AB17" s="1869"/>
      <c r="AC17" s="1869"/>
      <c r="AD17" s="1869"/>
      <c r="AE17" s="1869"/>
      <c r="AF17" s="1869"/>
      <c r="AG17" s="1869"/>
      <c r="AH17" s="1869"/>
      <c r="AI17" s="1869"/>
      <c r="AJ17" s="1869"/>
      <c r="AK17" s="1869"/>
      <c r="AL17" s="1809"/>
      <c r="AM17" s="1819" t="s">
        <v>7</v>
      </c>
      <c r="AN17" s="1819" t="s">
        <v>10</v>
      </c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CG17" s="13"/>
      <c r="CH17" s="13"/>
      <c r="CI17" s="13"/>
      <c r="CJ17" s="13"/>
      <c r="CK17" s="13"/>
      <c r="CL17" s="13"/>
      <c r="CM17" s="13"/>
    </row>
    <row r="18" spans="1:91" ht="16.350000000000001" customHeight="1" x14ac:dyDescent="0.2">
      <c r="A18" s="1821"/>
      <c r="B18" s="1799"/>
      <c r="C18" s="1800"/>
      <c r="D18" s="1801"/>
      <c r="E18" s="1808" t="s">
        <v>11</v>
      </c>
      <c r="F18" s="1809"/>
      <c r="G18" s="1808" t="s">
        <v>12</v>
      </c>
      <c r="H18" s="1809"/>
      <c r="I18" s="1808" t="s">
        <v>13</v>
      </c>
      <c r="J18" s="1809"/>
      <c r="K18" s="1808" t="s">
        <v>14</v>
      </c>
      <c r="L18" s="1809"/>
      <c r="M18" s="1808" t="s">
        <v>15</v>
      </c>
      <c r="N18" s="1809"/>
      <c r="O18" s="1828" t="s">
        <v>16</v>
      </c>
      <c r="P18" s="1816"/>
      <c r="Q18" s="1828" t="s">
        <v>17</v>
      </c>
      <c r="R18" s="1816"/>
      <c r="S18" s="1828" t="s">
        <v>18</v>
      </c>
      <c r="T18" s="1816"/>
      <c r="U18" s="1828" t="s">
        <v>19</v>
      </c>
      <c r="V18" s="1816"/>
      <c r="W18" s="1828" t="s">
        <v>20</v>
      </c>
      <c r="X18" s="1816"/>
      <c r="Y18" s="1828" t="s">
        <v>21</v>
      </c>
      <c r="Z18" s="1816"/>
      <c r="AA18" s="1828" t="s">
        <v>22</v>
      </c>
      <c r="AB18" s="1816"/>
      <c r="AC18" s="1828" t="s">
        <v>23</v>
      </c>
      <c r="AD18" s="1816"/>
      <c r="AE18" s="1828" t="s">
        <v>24</v>
      </c>
      <c r="AF18" s="1816"/>
      <c r="AG18" s="1828" t="s">
        <v>25</v>
      </c>
      <c r="AH18" s="1816"/>
      <c r="AI18" s="1828" t="s">
        <v>26</v>
      </c>
      <c r="AJ18" s="1816"/>
      <c r="AK18" s="1828" t="s">
        <v>27</v>
      </c>
      <c r="AL18" s="1816"/>
      <c r="AM18" s="1845"/>
      <c r="AN18" s="1845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CG18" s="13"/>
      <c r="CH18" s="13"/>
      <c r="CI18" s="13"/>
      <c r="CJ18" s="13"/>
      <c r="CK18" s="13"/>
      <c r="CL18" s="13"/>
      <c r="CM18" s="13"/>
    </row>
    <row r="19" spans="1:91" ht="16.350000000000001" customHeight="1" x14ac:dyDescent="0.2">
      <c r="A19" s="1818"/>
      <c r="B19" s="1397" t="s">
        <v>32</v>
      </c>
      <c r="C19" s="1591" t="s">
        <v>41</v>
      </c>
      <c r="D19" s="1496" t="s">
        <v>34</v>
      </c>
      <c r="E19" s="1513" t="s">
        <v>41</v>
      </c>
      <c r="F19" s="1496" t="s">
        <v>34</v>
      </c>
      <c r="G19" s="1513" t="s">
        <v>41</v>
      </c>
      <c r="H19" s="1496" t="s">
        <v>34</v>
      </c>
      <c r="I19" s="1513" t="s">
        <v>41</v>
      </c>
      <c r="J19" s="1496" t="s">
        <v>34</v>
      </c>
      <c r="K19" s="1513" t="s">
        <v>41</v>
      </c>
      <c r="L19" s="1496" t="s">
        <v>34</v>
      </c>
      <c r="M19" s="1513" t="s">
        <v>41</v>
      </c>
      <c r="N19" s="1496" t="s">
        <v>34</v>
      </c>
      <c r="O19" s="1513" t="s">
        <v>41</v>
      </c>
      <c r="P19" s="1496" t="s">
        <v>34</v>
      </c>
      <c r="Q19" s="1513" t="s">
        <v>41</v>
      </c>
      <c r="R19" s="1496" t="s">
        <v>34</v>
      </c>
      <c r="S19" s="1513" t="s">
        <v>41</v>
      </c>
      <c r="T19" s="1496" t="s">
        <v>34</v>
      </c>
      <c r="U19" s="1513" t="s">
        <v>41</v>
      </c>
      <c r="V19" s="1496" t="s">
        <v>34</v>
      </c>
      <c r="W19" s="1513" t="s">
        <v>41</v>
      </c>
      <c r="X19" s="1496" t="s">
        <v>34</v>
      </c>
      <c r="Y19" s="1513" t="s">
        <v>41</v>
      </c>
      <c r="Z19" s="1496" t="s">
        <v>34</v>
      </c>
      <c r="AA19" s="1513" t="s">
        <v>41</v>
      </c>
      <c r="AB19" s="1496" t="s">
        <v>34</v>
      </c>
      <c r="AC19" s="1513" t="s">
        <v>41</v>
      </c>
      <c r="AD19" s="1496" t="s">
        <v>34</v>
      </c>
      <c r="AE19" s="1513" t="s">
        <v>41</v>
      </c>
      <c r="AF19" s="1496" t="s">
        <v>34</v>
      </c>
      <c r="AG19" s="1513" t="s">
        <v>41</v>
      </c>
      <c r="AH19" s="1496" t="s">
        <v>34</v>
      </c>
      <c r="AI19" s="1513" t="s">
        <v>41</v>
      </c>
      <c r="AJ19" s="1496" t="s">
        <v>34</v>
      </c>
      <c r="AK19" s="1513" t="s">
        <v>41</v>
      </c>
      <c r="AL19" s="1496" t="s">
        <v>34</v>
      </c>
      <c r="AM19" s="1820"/>
      <c r="AN19" s="1820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CG19" s="13"/>
      <c r="CH19" s="13"/>
      <c r="CI19" s="13"/>
      <c r="CJ19" s="13"/>
      <c r="CK19" s="13"/>
      <c r="CL19" s="13"/>
      <c r="CM19" s="13"/>
    </row>
    <row r="20" spans="1:91" ht="16.350000000000001" customHeight="1" x14ac:dyDescent="0.2">
      <c r="A20" s="62" t="s">
        <v>42</v>
      </c>
      <c r="B20" s="63">
        <f>SUM(C20+D20)</f>
        <v>0</v>
      </c>
      <c r="C20" s="64">
        <f t="shared" ref="C20:D23" si="1">SUM(E20+G20+I20+K20+M20+O20+Q20+S20+U20+W20+Y20+AA20+AC20+AE20+AG20+AI20+AK20)</f>
        <v>0</v>
      </c>
      <c r="D20" s="65">
        <f t="shared" si="1"/>
        <v>0</v>
      </c>
      <c r="E20" s="66"/>
      <c r="F20" s="67"/>
      <c r="G20" s="66"/>
      <c r="H20" s="67"/>
      <c r="I20" s="66"/>
      <c r="J20" s="68"/>
      <c r="K20" s="66"/>
      <c r="L20" s="68"/>
      <c r="M20" s="66"/>
      <c r="N20" s="68"/>
      <c r="O20" s="69"/>
      <c r="P20" s="68"/>
      <c r="Q20" s="69"/>
      <c r="R20" s="68"/>
      <c r="S20" s="69"/>
      <c r="T20" s="68"/>
      <c r="U20" s="69"/>
      <c r="V20" s="68"/>
      <c r="W20" s="69"/>
      <c r="X20" s="68"/>
      <c r="Y20" s="69"/>
      <c r="Z20" s="68"/>
      <c r="AA20" s="69"/>
      <c r="AB20" s="68"/>
      <c r="AC20" s="69"/>
      <c r="AD20" s="68"/>
      <c r="AE20" s="69"/>
      <c r="AF20" s="68"/>
      <c r="AG20" s="69"/>
      <c r="AH20" s="68"/>
      <c r="AI20" s="69"/>
      <c r="AJ20" s="68"/>
      <c r="AK20" s="69"/>
      <c r="AL20" s="68"/>
      <c r="AM20" s="70"/>
      <c r="AN20" s="70"/>
      <c r="AO20" s="71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CG20" s="13">
        <v>0</v>
      </c>
      <c r="CH20" s="13">
        <v>0</v>
      </c>
      <c r="CI20" s="13"/>
      <c r="CJ20" s="13"/>
      <c r="CK20" s="13"/>
      <c r="CL20" s="13"/>
      <c r="CM20" s="13"/>
    </row>
    <row r="21" spans="1:91" ht="16.350000000000001" customHeight="1" x14ac:dyDescent="0.2">
      <c r="A21" s="72" t="s">
        <v>43</v>
      </c>
      <c r="B21" s="63">
        <f>SUM(C21+D21)</f>
        <v>0</v>
      </c>
      <c r="C21" s="64">
        <f t="shared" si="1"/>
        <v>0</v>
      </c>
      <c r="D21" s="73">
        <f t="shared" si="1"/>
        <v>0</v>
      </c>
      <c r="E21" s="34"/>
      <c r="F21" s="74"/>
      <c r="G21" s="34"/>
      <c r="H21" s="74"/>
      <c r="I21" s="34"/>
      <c r="J21" s="35"/>
      <c r="K21" s="34"/>
      <c r="L21" s="35"/>
      <c r="M21" s="34"/>
      <c r="N21" s="35"/>
      <c r="O21" s="75"/>
      <c r="P21" s="35"/>
      <c r="Q21" s="75"/>
      <c r="R21" s="35"/>
      <c r="S21" s="75"/>
      <c r="T21" s="35"/>
      <c r="U21" s="75"/>
      <c r="V21" s="35"/>
      <c r="W21" s="75"/>
      <c r="X21" s="35"/>
      <c r="Y21" s="75"/>
      <c r="Z21" s="35"/>
      <c r="AA21" s="75"/>
      <c r="AB21" s="35"/>
      <c r="AC21" s="75"/>
      <c r="AD21" s="35"/>
      <c r="AE21" s="75"/>
      <c r="AF21" s="35"/>
      <c r="AG21" s="75"/>
      <c r="AH21" s="35"/>
      <c r="AI21" s="75"/>
      <c r="AJ21" s="35"/>
      <c r="AK21" s="75"/>
      <c r="AL21" s="35"/>
      <c r="AM21" s="36"/>
      <c r="AN21" s="36"/>
      <c r="AO21" s="71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CG21" s="13">
        <v>0</v>
      </c>
      <c r="CH21" s="13">
        <v>0</v>
      </c>
      <c r="CI21" s="13"/>
      <c r="CJ21" s="13"/>
      <c r="CK21" s="13"/>
      <c r="CL21" s="13"/>
      <c r="CM21" s="13"/>
    </row>
    <row r="22" spans="1:91" ht="16.350000000000001" customHeight="1" x14ac:dyDescent="0.2">
      <c r="A22" s="72" t="s">
        <v>44</v>
      </c>
      <c r="B22" s="63">
        <f>SUM(C22+D22)</f>
        <v>0</v>
      </c>
      <c r="C22" s="64">
        <f t="shared" si="1"/>
        <v>0</v>
      </c>
      <c r="D22" s="73">
        <f t="shared" si="1"/>
        <v>0</v>
      </c>
      <c r="E22" s="34"/>
      <c r="F22" s="74"/>
      <c r="G22" s="34"/>
      <c r="H22" s="74"/>
      <c r="I22" s="34"/>
      <c r="J22" s="35"/>
      <c r="K22" s="34"/>
      <c r="L22" s="35"/>
      <c r="M22" s="34"/>
      <c r="N22" s="35"/>
      <c r="O22" s="75"/>
      <c r="P22" s="35"/>
      <c r="Q22" s="75"/>
      <c r="R22" s="35"/>
      <c r="S22" s="75"/>
      <c r="T22" s="35"/>
      <c r="U22" s="75"/>
      <c r="V22" s="35"/>
      <c r="W22" s="75"/>
      <c r="X22" s="35"/>
      <c r="Y22" s="75"/>
      <c r="Z22" s="35"/>
      <c r="AA22" s="75"/>
      <c r="AB22" s="35"/>
      <c r="AC22" s="75"/>
      <c r="AD22" s="35"/>
      <c r="AE22" s="75"/>
      <c r="AF22" s="35"/>
      <c r="AG22" s="75"/>
      <c r="AH22" s="35"/>
      <c r="AI22" s="75"/>
      <c r="AJ22" s="35"/>
      <c r="AK22" s="75"/>
      <c r="AL22" s="35"/>
      <c r="AM22" s="36"/>
      <c r="AN22" s="36"/>
      <c r="AO22" s="71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CG22" s="13">
        <v>0</v>
      </c>
      <c r="CH22" s="13">
        <v>0</v>
      </c>
      <c r="CI22" s="13"/>
      <c r="CJ22" s="13"/>
      <c r="CK22" s="13"/>
      <c r="CL22" s="13"/>
      <c r="CM22" s="13"/>
    </row>
    <row r="23" spans="1:91" ht="16.350000000000001" customHeight="1" x14ac:dyDescent="0.2">
      <c r="A23" s="76" t="s">
        <v>45</v>
      </c>
      <c r="B23" s="77">
        <f>SUM(C23+D23)</f>
        <v>0</v>
      </c>
      <c r="C23" s="78">
        <f t="shared" si="1"/>
        <v>0</v>
      </c>
      <c r="D23" s="49">
        <f t="shared" si="1"/>
        <v>0</v>
      </c>
      <c r="E23" s="50"/>
      <c r="F23" s="79"/>
      <c r="G23" s="50"/>
      <c r="H23" s="79"/>
      <c r="I23" s="50"/>
      <c r="J23" s="51"/>
      <c r="K23" s="50"/>
      <c r="L23" s="51"/>
      <c r="M23" s="50"/>
      <c r="N23" s="51"/>
      <c r="O23" s="80"/>
      <c r="P23" s="51"/>
      <c r="Q23" s="80"/>
      <c r="R23" s="51"/>
      <c r="S23" s="80"/>
      <c r="T23" s="51"/>
      <c r="U23" s="80"/>
      <c r="V23" s="51"/>
      <c r="W23" s="80"/>
      <c r="X23" s="51"/>
      <c r="Y23" s="80"/>
      <c r="Z23" s="51"/>
      <c r="AA23" s="80"/>
      <c r="AB23" s="51"/>
      <c r="AC23" s="80"/>
      <c r="AD23" s="51"/>
      <c r="AE23" s="80"/>
      <c r="AF23" s="51"/>
      <c r="AG23" s="80"/>
      <c r="AH23" s="51"/>
      <c r="AI23" s="80"/>
      <c r="AJ23" s="51"/>
      <c r="AK23" s="80"/>
      <c r="AL23" s="51"/>
      <c r="AM23" s="52"/>
      <c r="AN23" s="52"/>
      <c r="AO23" s="71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CG23" s="13">
        <v>0</v>
      </c>
      <c r="CH23" s="13">
        <v>0</v>
      </c>
      <c r="CI23" s="13"/>
      <c r="CJ23" s="13"/>
      <c r="CK23" s="13"/>
      <c r="CL23" s="13"/>
      <c r="CM23" s="13"/>
    </row>
    <row r="24" spans="1:91" ht="32.1" customHeight="1" x14ac:dyDescent="0.2">
      <c r="A24" s="81" t="s">
        <v>46</v>
      </c>
      <c r="B24" s="81"/>
      <c r="C24" s="81"/>
      <c r="D24" s="81"/>
      <c r="E24" s="81"/>
      <c r="F24" s="81"/>
      <c r="G24" s="11"/>
      <c r="H24" s="11"/>
      <c r="I24" s="11"/>
      <c r="J24" s="11"/>
      <c r="K24" s="11"/>
      <c r="L24" s="82"/>
      <c r="M24" s="11"/>
      <c r="N24" s="11"/>
      <c r="O24" s="8"/>
      <c r="P24" s="8"/>
      <c r="Q24" s="8"/>
      <c r="R24" s="8"/>
      <c r="S24" s="8"/>
      <c r="T24" s="8"/>
      <c r="U24" s="8"/>
      <c r="V24" s="8"/>
      <c r="W24" s="8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4"/>
      <c r="AN24" s="85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X24" s="2"/>
      <c r="BY24" s="2"/>
      <c r="BZ24" s="2"/>
      <c r="CG24" s="13"/>
      <c r="CH24" s="13"/>
      <c r="CI24" s="13"/>
      <c r="CJ24" s="13"/>
      <c r="CK24" s="13"/>
      <c r="CL24" s="13"/>
      <c r="CM24" s="13"/>
    </row>
    <row r="25" spans="1:91" ht="16.350000000000001" customHeight="1" x14ac:dyDescent="0.2">
      <c r="A25" s="1822" t="s">
        <v>40</v>
      </c>
      <c r="B25" s="1796" t="s">
        <v>5</v>
      </c>
      <c r="C25" s="1797"/>
      <c r="D25" s="1798"/>
      <c r="E25" s="1808" t="s">
        <v>6</v>
      </c>
      <c r="F25" s="1869"/>
      <c r="G25" s="1869"/>
      <c r="H25" s="1869"/>
      <c r="I25" s="1869"/>
      <c r="J25" s="1869"/>
      <c r="K25" s="1869"/>
      <c r="L25" s="1869"/>
      <c r="M25" s="1869"/>
      <c r="N25" s="1869"/>
      <c r="O25" s="1869"/>
      <c r="P25" s="1869"/>
      <c r="Q25" s="1869"/>
      <c r="R25" s="1869"/>
      <c r="S25" s="1869"/>
      <c r="T25" s="1869"/>
      <c r="U25" s="1869"/>
      <c r="V25" s="1869"/>
      <c r="W25" s="1869"/>
      <c r="X25" s="1869"/>
      <c r="Y25" s="1869"/>
      <c r="Z25" s="1869"/>
      <c r="AA25" s="1869"/>
      <c r="AB25" s="1869"/>
      <c r="AC25" s="1869"/>
      <c r="AD25" s="1869"/>
      <c r="AE25" s="1869"/>
      <c r="AF25" s="1869"/>
      <c r="AG25" s="1869"/>
      <c r="AH25" s="1869"/>
      <c r="AI25" s="1869"/>
      <c r="AJ25" s="1869"/>
      <c r="AK25" s="1869"/>
      <c r="AL25" s="1809"/>
      <c r="AM25" s="1819" t="s">
        <v>7</v>
      </c>
      <c r="AN25" s="1819" t="s">
        <v>10</v>
      </c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CG25" s="13"/>
      <c r="CH25" s="13"/>
      <c r="CI25" s="13"/>
      <c r="CJ25" s="13"/>
      <c r="CK25" s="13"/>
      <c r="CL25" s="13"/>
      <c r="CM25" s="13"/>
    </row>
    <row r="26" spans="1:91" ht="16.350000000000001" customHeight="1" x14ac:dyDescent="0.2">
      <c r="A26" s="1826"/>
      <c r="B26" s="1799"/>
      <c r="C26" s="1800"/>
      <c r="D26" s="1801"/>
      <c r="E26" s="1808" t="s">
        <v>11</v>
      </c>
      <c r="F26" s="1809"/>
      <c r="G26" s="1808" t="s">
        <v>12</v>
      </c>
      <c r="H26" s="1809"/>
      <c r="I26" s="1808" t="s">
        <v>13</v>
      </c>
      <c r="J26" s="1809"/>
      <c r="K26" s="1808" t="s">
        <v>14</v>
      </c>
      <c r="L26" s="1809"/>
      <c r="M26" s="1808" t="s">
        <v>15</v>
      </c>
      <c r="N26" s="1809"/>
      <c r="O26" s="1828" t="s">
        <v>16</v>
      </c>
      <c r="P26" s="1816"/>
      <c r="Q26" s="1828" t="s">
        <v>17</v>
      </c>
      <c r="R26" s="1816"/>
      <c r="S26" s="1828" t="s">
        <v>18</v>
      </c>
      <c r="T26" s="1816"/>
      <c r="U26" s="1828" t="s">
        <v>19</v>
      </c>
      <c r="V26" s="1816"/>
      <c r="W26" s="1828" t="s">
        <v>20</v>
      </c>
      <c r="X26" s="1816"/>
      <c r="Y26" s="1828" t="s">
        <v>21</v>
      </c>
      <c r="Z26" s="1816"/>
      <c r="AA26" s="1828" t="s">
        <v>22</v>
      </c>
      <c r="AB26" s="1816"/>
      <c r="AC26" s="1828" t="s">
        <v>23</v>
      </c>
      <c r="AD26" s="1816"/>
      <c r="AE26" s="1828" t="s">
        <v>24</v>
      </c>
      <c r="AF26" s="1816"/>
      <c r="AG26" s="1828" t="s">
        <v>25</v>
      </c>
      <c r="AH26" s="1816"/>
      <c r="AI26" s="1828" t="s">
        <v>26</v>
      </c>
      <c r="AJ26" s="1816"/>
      <c r="AK26" s="1828" t="s">
        <v>27</v>
      </c>
      <c r="AL26" s="1816"/>
      <c r="AM26" s="1845"/>
      <c r="AN26" s="1845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CG26" s="13"/>
      <c r="CH26" s="13"/>
      <c r="CI26" s="13"/>
      <c r="CJ26" s="13"/>
      <c r="CK26" s="13"/>
      <c r="CL26" s="13"/>
      <c r="CM26" s="13"/>
    </row>
    <row r="27" spans="1:91" ht="16.350000000000001" customHeight="1" x14ac:dyDescent="0.2">
      <c r="A27" s="1824"/>
      <c r="B27" s="1397" t="s">
        <v>32</v>
      </c>
      <c r="C27" s="15" t="s">
        <v>41</v>
      </c>
      <c r="D27" s="1494" t="s">
        <v>34</v>
      </c>
      <c r="E27" s="1488" t="s">
        <v>41</v>
      </c>
      <c r="F27" s="1490" t="s">
        <v>34</v>
      </c>
      <c r="G27" s="1488" t="s">
        <v>41</v>
      </c>
      <c r="H27" s="1490" t="s">
        <v>34</v>
      </c>
      <c r="I27" s="1488" t="s">
        <v>41</v>
      </c>
      <c r="J27" s="1490" t="s">
        <v>34</v>
      </c>
      <c r="K27" s="1488" t="s">
        <v>41</v>
      </c>
      <c r="L27" s="1490" t="s">
        <v>34</v>
      </c>
      <c r="M27" s="1488" t="s">
        <v>41</v>
      </c>
      <c r="N27" s="1490" t="s">
        <v>34</v>
      </c>
      <c r="O27" s="1488" t="s">
        <v>41</v>
      </c>
      <c r="P27" s="1490" t="s">
        <v>34</v>
      </c>
      <c r="Q27" s="1488" t="s">
        <v>41</v>
      </c>
      <c r="R27" s="1490" t="s">
        <v>34</v>
      </c>
      <c r="S27" s="1488" t="s">
        <v>41</v>
      </c>
      <c r="T27" s="1490" t="s">
        <v>34</v>
      </c>
      <c r="U27" s="1488" t="s">
        <v>41</v>
      </c>
      <c r="V27" s="1490" t="s">
        <v>34</v>
      </c>
      <c r="W27" s="1488" t="s">
        <v>41</v>
      </c>
      <c r="X27" s="1490" t="s">
        <v>34</v>
      </c>
      <c r="Y27" s="1488" t="s">
        <v>41</v>
      </c>
      <c r="Z27" s="1490" t="s">
        <v>34</v>
      </c>
      <c r="AA27" s="1488" t="s">
        <v>41</v>
      </c>
      <c r="AB27" s="1490" t="s">
        <v>34</v>
      </c>
      <c r="AC27" s="1488" t="s">
        <v>41</v>
      </c>
      <c r="AD27" s="1490" t="s">
        <v>34</v>
      </c>
      <c r="AE27" s="1488" t="s">
        <v>41</v>
      </c>
      <c r="AF27" s="1490" t="s">
        <v>34</v>
      </c>
      <c r="AG27" s="1488" t="s">
        <v>41</v>
      </c>
      <c r="AH27" s="1490" t="s">
        <v>34</v>
      </c>
      <c r="AI27" s="1488" t="s">
        <v>41</v>
      </c>
      <c r="AJ27" s="1490" t="s">
        <v>34</v>
      </c>
      <c r="AK27" s="1488" t="s">
        <v>41</v>
      </c>
      <c r="AL27" s="1490" t="s">
        <v>34</v>
      </c>
      <c r="AM27" s="1820"/>
      <c r="AN27" s="1820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CG27" s="13"/>
      <c r="CH27" s="13"/>
      <c r="CI27" s="13"/>
      <c r="CJ27" s="13"/>
      <c r="CK27" s="13"/>
      <c r="CL27" s="13"/>
      <c r="CM27" s="13"/>
    </row>
    <row r="28" spans="1:91" ht="16.350000000000001" customHeight="1" x14ac:dyDescent="0.2">
      <c r="A28" s="1594" t="s">
        <v>42</v>
      </c>
      <c r="B28" s="1595">
        <f t="shared" ref="B28:B33" si="2">SUM(C28+D28)</f>
        <v>0</v>
      </c>
      <c r="C28" s="1622">
        <f t="shared" ref="C28:D33" si="3">SUM(E28+G28+I28+K28+M28+O28+Q28+S28+U28+W28+Y28+AA28+AC28+AE28+AG28+AI28+AK28)</f>
        <v>0</v>
      </c>
      <c r="D28" s="1623">
        <f t="shared" si="3"/>
        <v>0</v>
      </c>
      <c r="E28" s="1618"/>
      <c r="F28" s="1624"/>
      <c r="G28" s="1618"/>
      <c r="H28" s="1624"/>
      <c r="I28" s="1618"/>
      <c r="J28" s="1619"/>
      <c r="K28" s="1618"/>
      <c r="L28" s="1619"/>
      <c r="M28" s="1618"/>
      <c r="N28" s="1619"/>
      <c r="O28" s="1625"/>
      <c r="P28" s="1619"/>
      <c r="Q28" s="1625"/>
      <c r="R28" s="1619"/>
      <c r="S28" s="1625"/>
      <c r="T28" s="1619"/>
      <c r="U28" s="1625"/>
      <c r="V28" s="1619"/>
      <c r="W28" s="1625"/>
      <c r="X28" s="1619"/>
      <c r="Y28" s="1625"/>
      <c r="Z28" s="1619"/>
      <c r="AA28" s="1625"/>
      <c r="AB28" s="1619"/>
      <c r="AC28" s="1625"/>
      <c r="AD28" s="1619"/>
      <c r="AE28" s="1625"/>
      <c r="AF28" s="1619"/>
      <c r="AG28" s="1625"/>
      <c r="AH28" s="1619"/>
      <c r="AI28" s="1625"/>
      <c r="AJ28" s="1619"/>
      <c r="AK28" s="1625"/>
      <c r="AL28" s="1619"/>
      <c r="AM28" s="1620"/>
      <c r="AN28" s="1620"/>
      <c r="AO28" s="71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CG28" s="13">
        <v>0</v>
      </c>
      <c r="CH28" s="13">
        <v>0</v>
      </c>
      <c r="CI28" s="13"/>
      <c r="CJ28" s="13"/>
      <c r="CK28" s="13"/>
      <c r="CL28" s="13"/>
      <c r="CM28" s="13"/>
    </row>
    <row r="29" spans="1:91" ht="16.350000000000001" customHeight="1" x14ac:dyDescent="0.2">
      <c r="A29" s="30" t="s">
        <v>43</v>
      </c>
      <c r="B29" s="63">
        <f t="shared" si="2"/>
        <v>0</v>
      </c>
      <c r="C29" s="64">
        <f t="shared" si="3"/>
        <v>0</v>
      </c>
      <c r="D29" s="73">
        <f t="shared" si="3"/>
        <v>0</v>
      </c>
      <c r="E29" s="34"/>
      <c r="F29" s="74"/>
      <c r="G29" s="34"/>
      <c r="H29" s="74"/>
      <c r="I29" s="34"/>
      <c r="J29" s="35"/>
      <c r="K29" s="34"/>
      <c r="L29" s="35"/>
      <c r="M29" s="34"/>
      <c r="N29" s="35"/>
      <c r="O29" s="75"/>
      <c r="P29" s="35"/>
      <c r="Q29" s="75"/>
      <c r="R29" s="35"/>
      <c r="S29" s="75"/>
      <c r="T29" s="35"/>
      <c r="U29" s="75"/>
      <c r="V29" s="35"/>
      <c r="W29" s="75"/>
      <c r="X29" s="35"/>
      <c r="Y29" s="75"/>
      <c r="Z29" s="35"/>
      <c r="AA29" s="75"/>
      <c r="AB29" s="35"/>
      <c r="AC29" s="75"/>
      <c r="AD29" s="35"/>
      <c r="AE29" s="75"/>
      <c r="AF29" s="35"/>
      <c r="AG29" s="75"/>
      <c r="AH29" s="35"/>
      <c r="AI29" s="75"/>
      <c r="AJ29" s="35"/>
      <c r="AK29" s="75"/>
      <c r="AL29" s="35"/>
      <c r="AM29" s="36"/>
      <c r="AN29" s="36"/>
      <c r="AO29" s="71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CG29" s="13">
        <v>0</v>
      </c>
      <c r="CH29" s="13">
        <v>0</v>
      </c>
      <c r="CI29" s="13"/>
      <c r="CJ29" s="13"/>
      <c r="CK29" s="13"/>
      <c r="CL29" s="13"/>
      <c r="CM29" s="13"/>
    </row>
    <row r="30" spans="1:91" ht="16.350000000000001" customHeight="1" x14ac:dyDescent="0.2">
      <c r="A30" s="30" t="s">
        <v>44</v>
      </c>
      <c r="B30" s="63">
        <f t="shared" si="2"/>
        <v>0</v>
      </c>
      <c r="C30" s="64">
        <f t="shared" si="3"/>
        <v>0</v>
      </c>
      <c r="D30" s="73">
        <f t="shared" si="3"/>
        <v>0</v>
      </c>
      <c r="E30" s="34"/>
      <c r="F30" s="74"/>
      <c r="G30" s="34"/>
      <c r="H30" s="74"/>
      <c r="I30" s="34"/>
      <c r="J30" s="35"/>
      <c r="K30" s="34"/>
      <c r="L30" s="35"/>
      <c r="M30" s="34"/>
      <c r="N30" s="35"/>
      <c r="O30" s="75"/>
      <c r="P30" s="35"/>
      <c r="Q30" s="75"/>
      <c r="R30" s="35"/>
      <c r="S30" s="75"/>
      <c r="T30" s="35"/>
      <c r="U30" s="75"/>
      <c r="V30" s="35"/>
      <c r="W30" s="75"/>
      <c r="X30" s="35"/>
      <c r="Y30" s="75"/>
      <c r="Z30" s="35"/>
      <c r="AA30" s="75"/>
      <c r="AB30" s="35"/>
      <c r="AC30" s="75"/>
      <c r="AD30" s="35"/>
      <c r="AE30" s="75"/>
      <c r="AF30" s="35"/>
      <c r="AG30" s="75"/>
      <c r="AH30" s="35"/>
      <c r="AI30" s="75"/>
      <c r="AJ30" s="35"/>
      <c r="AK30" s="75"/>
      <c r="AL30" s="35"/>
      <c r="AM30" s="36"/>
      <c r="AN30" s="36"/>
      <c r="AO30" s="71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CG30" s="13">
        <v>0</v>
      </c>
      <c r="CH30" s="13">
        <v>0</v>
      </c>
      <c r="CI30" s="13"/>
      <c r="CJ30" s="13"/>
      <c r="CK30" s="13"/>
      <c r="CL30" s="13"/>
      <c r="CM30" s="13"/>
    </row>
    <row r="31" spans="1:91" ht="16.350000000000001" customHeight="1" x14ac:dyDescent="0.2">
      <c r="A31" s="30" t="s">
        <v>47</v>
      </c>
      <c r="B31" s="63">
        <f t="shared" si="2"/>
        <v>0</v>
      </c>
      <c r="C31" s="64">
        <f t="shared" si="3"/>
        <v>0</v>
      </c>
      <c r="D31" s="73">
        <f t="shared" si="3"/>
        <v>0</v>
      </c>
      <c r="E31" s="34"/>
      <c r="F31" s="74"/>
      <c r="G31" s="34"/>
      <c r="H31" s="74"/>
      <c r="I31" s="34"/>
      <c r="J31" s="35"/>
      <c r="K31" s="34"/>
      <c r="L31" s="35"/>
      <c r="M31" s="34"/>
      <c r="N31" s="35"/>
      <c r="O31" s="75"/>
      <c r="P31" s="35"/>
      <c r="Q31" s="75"/>
      <c r="R31" s="35"/>
      <c r="S31" s="75"/>
      <c r="T31" s="35"/>
      <c r="U31" s="75"/>
      <c r="V31" s="35"/>
      <c r="W31" s="75"/>
      <c r="X31" s="35"/>
      <c r="Y31" s="75"/>
      <c r="Z31" s="35"/>
      <c r="AA31" s="75"/>
      <c r="AB31" s="35"/>
      <c r="AC31" s="75"/>
      <c r="AD31" s="35"/>
      <c r="AE31" s="75"/>
      <c r="AF31" s="35"/>
      <c r="AG31" s="75"/>
      <c r="AH31" s="35"/>
      <c r="AI31" s="75"/>
      <c r="AJ31" s="35"/>
      <c r="AK31" s="75"/>
      <c r="AL31" s="35"/>
      <c r="AM31" s="36"/>
      <c r="AN31" s="36"/>
      <c r="AO31" s="71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CG31" s="13">
        <v>0</v>
      </c>
      <c r="CH31" s="13">
        <v>0</v>
      </c>
      <c r="CI31" s="13"/>
      <c r="CJ31" s="13"/>
      <c r="CK31" s="13"/>
      <c r="CL31" s="13"/>
      <c r="CM31" s="13"/>
    </row>
    <row r="32" spans="1:91" ht="16.350000000000001" customHeight="1" x14ac:dyDescent="0.2">
      <c r="A32" s="30" t="s">
        <v>48</v>
      </c>
      <c r="B32" s="63">
        <f t="shared" si="2"/>
        <v>0</v>
      </c>
      <c r="C32" s="64">
        <f t="shared" si="3"/>
        <v>0</v>
      </c>
      <c r="D32" s="73">
        <f t="shared" si="3"/>
        <v>0</v>
      </c>
      <c r="E32" s="34"/>
      <c r="F32" s="74"/>
      <c r="G32" s="34"/>
      <c r="H32" s="74"/>
      <c r="I32" s="34"/>
      <c r="J32" s="35"/>
      <c r="K32" s="34"/>
      <c r="L32" s="35"/>
      <c r="M32" s="34"/>
      <c r="N32" s="35"/>
      <c r="O32" s="75"/>
      <c r="P32" s="35"/>
      <c r="Q32" s="75"/>
      <c r="R32" s="35"/>
      <c r="S32" s="75"/>
      <c r="T32" s="35"/>
      <c r="U32" s="75"/>
      <c r="V32" s="35"/>
      <c r="W32" s="75"/>
      <c r="X32" s="35"/>
      <c r="Y32" s="75"/>
      <c r="Z32" s="35"/>
      <c r="AA32" s="75"/>
      <c r="AB32" s="35"/>
      <c r="AC32" s="75"/>
      <c r="AD32" s="35"/>
      <c r="AE32" s="75"/>
      <c r="AF32" s="35"/>
      <c r="AG32" s="75"/>
      <c r="AH32" s="35"/>
      <c r="AI32" s="75"/>
      <c r="AJ32" s="35"/>
      <c r="AK32" s="75"/>
      <c r="AL32" s="35"/>
      <c r="AM32" s="36"/>
      <c r="AN32" s="36"/>
      <c r="AO32" s="71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CG32" s="13">
        <v>0</v>
      </c>
      <c r="CH32" s="13">
        <v>0</v>
      </c>
      <c r="CI32" s="13"/>
      <c r="CJ32" s="13"/>
      <c r="CK32" s="13"/>
      <c r="CL32" s="13"/>
      <c r="CM32" s="13"/>
    </row>
    <row r="33" spans="1:91" ht="16.350000000000001" customHeight="1" x14ac:dyDescent="0.2">
      <c r="A33" s="93" t="s">
        <v>49</v>
      </c>
      <c r="B33" s="77">
        <f t="shared" si="2"/>
        <v>0</v>
      </c>
      <c r="C33" s="78">
        <f t="shared" si="3"/>
        <v>0</v>
      </c>
      <c r="D33" s="49">
        <f t="shared" si="3"/>
        <v>0</v>
      </c>
      <c r="E33" s="50"/>
      <c r="F33" s="79"/>
      <c r="G33" s="50"/>
      <c r="H33" s="79"/>
      <c r="I33" s="50"/>
      <c r="J33" s="51"/>
      <c r="K33" s="50"/>
      <c r="L33" s="51"/>
      <c r="M33" s="50"/>
      <c r="N33" s="51"/>
      <c r="O33" s="80"/>
      <c r="P33" s="51"/>
      <c r="Q33" s="80"/>
      <c r="R33" s="51"/>
      <c r="S33" s="80"/>
      <c r="T33" s="51"/>
      <c r="U33" s="80"/>
      <c r="V33" s="51"/>
      <c r="W33" s="80"/>
      <c r="X33" s="51"/>
      <c r="Y33" s="80"/>
      <c r="Z33" s="51"/>
      <c r="AA33" s="80"/>
      <c r="AB33" s="51"/>
      <c r="AC33" s="80"/>
      <c r="AD33" s="51"/>
      <c r="AE33" s="80"/>
      <c r="AF33" s="51"/>
      <c r="AG33" s="80"/>
      <c r="AH33" s="51"/>
      <c r="AI33" s="80"/>
      <c r="AJ33" s="51"/>
      <c r="AK33" s="80"/>
      <c r="AL33" s="51"/>
      <c r="AM33" s="52"/>
      <c r="AN33" s="52"/>
      <c r="AO33" s="71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CG33" s="13">
        <v>0</v>
      </c>
      <c r="CH33" s="13">
        <v>0</v>
      </c>
      <c r="CI33" s="13"/>
      <c r="CJ33" s="13"/>
      <c r="CK33" s="13"/>
      <c r="CL33" s="13"/>
      <c r="CM33" s="13"/>
    </row>
    <row r="34" spans="1:91" ht="32.1" customHeight="1" x14ac:dyDescent="0.2">
      <c r="A34" s="81" t="s">
        <v>50</v>
      </c>
      <c r="B34" s="81"/>
      <c r="C34" s="81"/>
      <c r="D34" s="81"/>
      <c r="E34" s="81"/>
      <c r="F34" s="81"/>
      <c r="G34" s="11"/>
      <c r="H34" s="11"/>
      <c r="I34" s="11"/>
      <c r="J34" s="11"/>
      <c r="K34" s="81"/>
      <c r="L34" s="82"/>
      <c r="M34" s="11"/>
      <c r="N34" s="11"/>
      <c r="O34" s="8"/>
      <c r="P34" s="8"/>
      <c r="Q34" s="8"/>
      <c r="R34" s="8"/>
      <c r="S34" s="8"/>
      <c r="T34" s="8"/>
      <c r="U34" s="8"/>
      <c r="V34" s="8"/>
      <c r="W34" s="8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4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X34" s="2"/>
      <c r="BY34" s="2"/>
      <c r="BZ34" s="2"/>
      <c r="CG34" s="13"/>
      <c r="CH34" s="13"/>
      <c r="CI34" s="13"/>
      <c r="CJ34" s="13"/>
      <c r="CK34" s="13"/>
      <c r="CL34" s="13"/>
      <c r="CM34" s="13"/>
    </row>
    <row r="35" spans="1:91" ht="16.350000000000001" customHeight="1" x14ac:dyDescent="0.2">
      <c r="A35" s="1822" t="s">
        <v>40</v>
      </c>
      <c r="B35" s="1796" t="s">
        <v>5</v>
      </c>
      <c r="C35" s="1797"/>
      <c r="D35" s="1798"/>
      <c r="E35" s="1808" t="s">
        <v>6</v>
      </c>
      <c r="F35" s="1869"/>
      <c r="G35" s="1869"/>
      <c r="H35" s="1869"/>
      <c r="I35" s="1869"/>
      <c r="J35" s="1869"/>
      <c r="K35" s="1869"/>
      <c r="L35" s="1869"/>
      <c r="M35" s="1869"/>
      <c r="N35" s="1869"/>
      <c r="O35" s="1869"/>
      <c r="P35" s="1869"/>
      <c r="Q35" s="1869"/>
      <c r="R35" s="1869"/>
      <c r="S35" s="1869"/>
      <c r="T35" s="1869"/>
      <c r="U35" s="1869"/>
      <c r="V35" s="1869"/>
      <c r="W35" s="1869"/>
      <c r="X35" s="1869"/>
      <c r="Y35" s="1869"/>
      <c r="Z35" s="1869"/>
      <c r="AA35" s="1869"/>
      <c r="AB35" s="1869"/>
      <c r="AC35" s="1869"/>
      <c r="AD35" s="1869"/>
      <c r="AE35" s="1869"/>
      <c r="AF35" s="1869"/>
      <c r="AG35" s="1869"/>
      <c r="AH35" s="1869"/>
      <c r="AI35" s="1869"/>
      <c r="AJ35" s="1869"/>
      <c r="AK35" s="1869"/>
      <c r="AL35" s="1809"/>
      <c r="AM35" s="1819" t="s">
        <v>7</v>
      </c>
      <c r="AN35" s="1819" t="s">
        <v>10</v>
      </c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CG35" s="13"/>
      <c r="CH35" s="13"/>
      <c r="CI35" s="13"/>
      <c r="CJ35" s="13"/>
      <c r="CK35" s="13"/>
      <c r="CL35" s="13"/>
      <c r="CM35" s="13"/>
    </row>
    <row r="36" spans="1:91" ht="16.350000000000001" customHeight="1" x14ac:dyDescent="0.2">
      <c r="A36" s="1826"/>
      <c r="B36" s="1799"/>
      <c r="C36" s="1800"/>
      <c r="D36" s="1801"/>
      <c r="E36" s="1808" t="s">
        <v>11</v>
      </c>
      <c r="F36" s="1809"/>
      <c r="G36" s="1808" t="s">
        <v>12</v>
      </c>
      <c r="H36" s="1809"/>
      <c r="I36" s="1808" t="s">
        <v>13</v>
      </c>
      <c r="J36" s="1809"/>
      <c r="K36" s="1808" t="s">
        <v>14</v>
      </c>
      <c r="L36" s="1809"/>
      <c r="M36" s="1808" t="s">
        <v>15</v>
      </c>
      <c r="N36" s="1809"/>
      <c r="O36" s="1828" t="s">
        <v>16</v>
      </c>
      <c r="P36" s="1816"/>
      <c r="Q36" s="1828" t="s">
        <v>17</v>
      </c>
      <c r="R36" s="1816"/>
      <c r="S36" s="1828" t="s">
        <v>18</v>
      </c>
      <c r="T36" s="1816"/>
      <c r="U36" s="1828" t="s">
        <v>19</v>
      </c>
      <c r="V36" s="1816"/>
      <c r="W36" s="1828" t="s">
        <v>20</v>
      </c>
      <c r="X36" s="1816"/>
      <c r="Y36" s="1828" t="s">
        <v>21</v>
      </c>
      <c r="Z36" s="1816"/>
      <c r="AA36" s="1828" t="s">
        <v>22</v>
      </c>
      <c r="AB36" s="1816"/>
      <c r="AC36" s="1828" t="s">
        <v>23</v>
      </c>
      <c r="AD36" s="1816"/>
      <c r="AE36" s="1828" t="s">
        <v>24</v>
      </c>
      <c r="AF36" s="1816"/>
      <c r="AG36" s="1828" t="s">
        <v>25</v>
      </c>
      <c r="AH36" s="1816"/>
      <c r="AI36" s="1828" t="s">
        <v>26</v>
      </c>
      <c r="AJ36" s="1816"/>
      <c r="AK36" s="1828" t="s">
        <v>27</v>
      </c>
      <c r="AL36" s="1816"/>
      <c r="AM36" s="1845"/>
      <c r="AN36" s="1845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CG36" s="13"/>
      <c r="CH36" s="13"/>
      <c r="CI36" s="13"/>
      <c r="CJ36" s="13"/>
      <c r="CK36" s="13"/>
      <c r="CL36" s="13"/>
      <c r="CM36" s="13"/>
    </row>
    <row r="37" spans="1:91" ht="16.350000000000001" customHeight="1" x14ac:dyDescent="0.2">
      <c r="A37" s="1824"/>
      <c r="B37" s="1397" t="s">
        <v>32</v>
      </c>
      <c r="C37" s="15" t="s">
        <v>41</v>
      </c>
      <c r="D37" s="1494" t="s">
        <v>34</v>
      </c>
      <c r="E37" s="1495" t="s">
        <v>41</v>
      </c>
      <c r="F37" s="1496" t="s">
        <v>34</v>
      </c>
      <c r="G37" s="1495" t="s">
        <v>41</v>
      </c>
      <c r="H37" s="1496" t="s">
        <v>34</v>
      </c>
      <c r="I37" s="1495" t="s">
        <v>41</v>
      </c>
      <c r="J37" s="1496" t="s">
        <v>34</v>
      </c>
      <c r="K37" s="1495" t="s">
        <v>41</v>
      </c>
      <c r="L37" s="1496" t="s">
        <v>34</v>
      </c>
      <c r="M37" s="1495" t="s">
        <v>41</v>
      </c>
      <c r="N37" s="1496" t="s">
        <v>34</v>
      </c>
      <c r="O37" s="1495" t="s">
        <v>41</v>
      </c>
      <c r="P37" s="1496" t="s">
        <v>34</v>
      </c>
      <c r="Q37" s="1495" t="s">
        <v>41</v>
      </c>
      <c r="R37" s="1496" t="s">
        <v>34</v>
      </c>
      <c r="S37" s="1495" t="s">
        <v>41</v>
      </c>
      <c r="T37" s="1496" t="s">
        <v>34</v>
      </c>
      <c r="U37" s="1495" t="s">
        <v>41</v>
      </c>
      <c r="V37" s="1496" t="s">
        <v>34</v>
      </c>
      <c r="W37" s="1495" t="s">
        <v>41</v>
      </c>
      <c r="X37" s="1496" t="s">
        <v>34</v>
      </c>
      <c r="Y37" s="1495" t="s">
        <v>41</v>
      </c>
      <c r="Z37" s="1496" t="s">
        <v>34</v>
      </c>
      <c r="AA37" s="1495" t="s">
        <v>41</v>
      </c>
      <c r="AB37" s="1496" t="s">
        <v>34</v>
      </c>
      <c r="AC37" s="1495" t="s">
        <v>41</v>
      </c>
      <c r="AD37" s="1496" t="s">
        <v>34</v>
      </c>
      <c r="AE37" s="1495" t="s">
        <v>41</v>
      </c>
      <c r="AF37" s="1496" t="s">
        <v>34</v>
      </c>
      <c r="AG37" s="1495" t="s">
        <v>41</v>
      </c>
      <c r="AH37" s="1496" t="s">
        <v>34</v>
      </c>
      <c r="AI37" s="1495" t="s">
        <v>41</v>
      </c>
      <c r="AJ37" s="1496" t="s">
        <v>34</v>
      </c>
      <c r="AK37" s="1495" t="s">
        <v>41</v>
      </c>
      <c r="AL37" s="1496" t="s">
        <v>34</v>
      </c>
      <c r="AM37" s="1820"/>
      <c r="AN37" s="1820"/>
      <c r="AO37" s="95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CG37" s="13"/>
      <c r="CH37" s="13"/>
      <c r="CI37" s="13"/>
      <c r="CJ37" s="13"/>
      <c r="CK37" s="13"/>
      <c r="CL37" s="13"/>
      <c r="CM37" s="13"/>
    </row>
    <row r="38" spans="1:91" ht="16.350000000000001" customHeight="1" x14ac:dyDescent="0.2">
      <c r="A38" s="1594" t="s">
        <v>42</v>
      </c>
      <c r="B38" s="1595">
        <f t="shared" ref="B38:B43" si="4">SUM(C38+D38)</f>
        <v>0</v>
      </c>
      <c r="C38" s="1622">
        <f t="shared" ref="C38:D43" si="5">SUM(E38+G38+I38+K38+M38+O38+Q38+S38+U38+W38+Y38+AA38+AC38+AE38+AG38+AI38+AK38)</f>
        <v>0</v>
      </c>
      <c r="D38" s="1623">
        <f t="shared" si="5"/>
        <v>0</v>
      </c>
      <c r="E38" s="66"/>
      <c r="F38" s="67"/>
      <c r="G38" s="66"/>
      <c r="H38" s="67"/>
      <c r="I38" s="66"/>
      <c r="J38" s="68"/>
      <c r="K38" s="66"/>
      <c r="L38" s="68"/>
      <c r="M38" s="66"/>
      <c r="N38" s="68"/>
      <c r="O38" s="69"/>
      <c r="P38" s="68"/>
      <c r="Q38" s="69"/>
      <c r="R38" s="68"/>
      <c r="S38" s="69"/>
      <c r="T38" s="68"/>
      <c r="U38" s="69"/>
      <c r="V38" s="68"/>
      <c r="W38" s="69"/>
      <c r="X38" s="68"/>
      <c r="Y38" s="69"/>
      <c r="Z38" s="68"/>
      <c r="AA38" s="69"/>
      <c r="AB38" s="68"/>
      <c r="AC38" s="69"/>
      <c r="AD38" s="68"/>
      <c r="AE38" s="69"/>
      <c r="AF38" s="68"/>
      <c r="AG38" s="69"/>
      <c r="AH38" s="68"/>
      <c r="AI38" s="69"/>
      <c r="AJ38" s="68"/>
      <c r="AK38" s="69"/>
      <c r="AL38" s="68"/>
      <c r="AM38" s="36"/>
      <c r="AN38" s="1620"/>
      <c r="AO38" s="71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CG38" s="13">
        <v>0</v>
      </c>
      <c r="CH38" s="13">
        <v>0</v>
      </c>
      <c r="CI38" s="13"/>
      <c r="CJ38" s="13"/>
      <c r="CK38" s="13"/>
      <c r="CL38" s="13"/>
      <c r="CM38" s="13"/>
    </row>
    <row r="39" spans="1:91" ht="16.350000000000001" customHeight="1" x14ac:dyDescent="0.2">
      <c r="A39" s="30" t="s">
        <v>43</v>
      </c>
      <c r="B39" s="63">
        <f t="shared" si="4"/>
        <v>0</v>
      </c>
      <c r="C39" s="64">
        <f t="shared" si="5"/>
        <v>0</v>
      </c>
      <c r="D39" s="73">
        <f t="shared" si="5"/>
        <v>0</v>
      </c>
      <c r="E39" s="34"/>
      <c r="F39" s="74"/>
      <c r="G39" s="34"/>
      <c r="H39" s="74"/>
      <c r="I39" s="34"/>
      <c r="J39" s="35"/>
      <c r="K39" s="34"/>
      <c r="L39" s="35"/>
      <c r="M39" s="34"/>
      <c r="N39" s="35"/>
      <c r="O39" s="75"/>
      <c r="P39" s="35"/>
      <c r="Q39" s="75"/>
      <c r="R39" s="35"/>
      <c r="S39" s="75"/>
      <c r="T39" s="35"/>
      <c r="U39" s="75"/>
      <c r="V39" s="35"/>
      <c r="W39" s="75"/>
      <c r="X39" s="35"/>
      <c r="Y39" s="75"/>
      <c r="Z39" s="35"/>
      <c r="AA39" s="75"/>
      <c r="AB39" s="35"/>
      <c r="AC39" s="75"/>
      <c r="AD39" s="35"/>
      <c r="AE39" s="75"/>
      <c r="AF39" s="35"/>
      <c r="AG39" s="75"/>
      <c r="AH39" s="35"/>
      <c r="AI39" s="75"/>
      <c r="AJ39" s="35"/>
      <c r="AK39" s="75"/>
      <c r="AL39" s="35"/>
      <c r="AM39" s="36"/>
      <c r="AN39" s="36"/>
      <c r="AO39" s="71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CG39" s="13">
        <v>0</v>
      </c>
      <c r="CH39" s="13">
        <v>0</v>
      </c>
      <c r="CI39" s="13"/>
      <c r="CJ39" s="13"/>
      <c r="CK39" s="13"/>
      <c r="CL39" s="13"/>
      <c r="CM39" s="13"/>
    </row>
    <row r="40" spans="1:91" ht="16.350000000000001" customHeight="1" x14ac:dyDescent="0.2">
      <c r="A40" s="30" t="s">
        <v>44</v>
      </c>
      <c r="B40" s="63">
        <f t="shared" si="4"/>
        <v>0</v>
      </c>
      <c r="C40" s="64">
        <f t="shared" si="5"/>
        <v>0</v>
      </c>
      <c r="D40" s="73">
        <f t="shared" si="5"/>
        <v>0</v>
      </c>
      <c r="E40" s="34"/>
      <c r="F40" s="74"/>
      <c r="G40" s="34"/>
      <c r="H40" s="74"/>
      <c r="I40" s="34"/>
      <c r="J40" s="35"/>
      <c r="K40" s="34"/>
      <c r="L40" s="35"/>
      <c r="M40" s="34"/>
      <c r="N40" s="35"/>
      <c r="O40" s="75"/>
      <c r="P40" s="35"/>
      <c r="Q40" s="75"/>
      <c r="R40" s="35"/>
      <c r="S40" s="75"/>
      <c r="T40" s="35"/>
      <c r="U40" s="75"/>
      <c r="V40" s="35"/>
      <c r="W40" s="75"/>
      <c r="X40" s="35"/>
      <c r="Y40" s="75"/>
      <c r="Z40" s="35"/>
      <c r="AA40" s="75"/>
      <c r="AB40" s="35"/>
      <c r="AC40" s="75"/>
      <c r="AD40" s="35"/>
      <c r="AE40" s="75"/>
      <c r="AF40" s="35"/>
      <c r="AG40" s="75"/>
      <c r="AH40" s="35"/>
      <c r="AI40" s="75"/>
      <c r="AJ40" s="35"/>
      <c r="AK40" s="75"/>
      <c r="AL40" s="35"/>
      <c r="AM40" s="36"/>
      <c r="AN40" s="36"/>
      <c r="AO40" s="71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CG40" s="13">
        <v>0</v>
      </c>
      <c r="CH40" s="13">
        <v>0</v>
      </c>
      <c r="CI40" s="13"/>
      <c r="CJ40" s="13"/>
      <c r="CK40" s="13"/>
      <c r="CL40" s="13"/>
      <c r="CM40" s="13"/>
    </row>
    <row r="41" spans="1:91" ht="16.350000000000001" customHeight="1" x14ac:dyDescent="0.2">
      <c r="A41" s="30" t="s">
        <v>47</v>
      </c>
      <c r="B41" s="63">
        <f t="shared" si="4"/>
        <v>0</v>
      </c>
      <c r="C41" s="64">
        <f t="shared" si="5"/>
        <v>0</v>
      </c>
      <c r="D41" s="73">
        <f t="shared" si="5"/>
        <v>0</v>
      </c>
      <c r="E41" s="34"/>
      <c r="F41" s="74"/>
      <c r="G41" s="34"/>
      <c r="H41" s="74"/>
      <c r="I41" s="34"/>
      <c r="J41" s="35"/>
      <c r="K41" s="34"/>
      <c r="L41" s="35"/>
      <c r="M41" s="34"/>
      <c r="N41" s="35"/>
      <c r="O41" s="75"/>
      <c r="P41" s="35"/>
      <c r="Q41" s="75"/>
      <c r="R41" s="35"/>
      <c r="S41" s="75"/>
      <c r="T41" s="35"/>
      <c r="U41" s="75"/>
      <c r="V41" s="35"/>
      <c r="W41" s="75"/>
      <c r="X41" s="35"/>
      <c r="Y41" s="75"/>
      <c r="Z41" s="35"/>
      <c r="AA41" s="75"/>
      <c r="AB41" s="35"/>
      <c r="AC41" s="75"/>
      <c r="AD41" s="35"/>
      <c r="AE41" s="75"/>
      <c r="AF41" s="35"/>
      <c r="AG41" s="75"/>
      <c r="AH41" s="35"/>
      <c r="AI41" s="75"/>
      <c r="AJ41" s="35"/>
      <c r="AK41" s="75"/>
      <c r="AL41" s="35"/>
      <c r="AM41" s="36"/>
      <c r="AN41" s="36"/>
      <c r="AO41" s="71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CG41" s="13">
        <v>0</v>
      </c>
      <c r="CH41" s="13">
        <v>0</v>
      </c>
      <c r="CI41" s="13"/>
      <c r="CJ41" s="13"/>
      <c r="CK41" s="13"/>
      <c r="CL41" s="13"/>
      <c r="CM41" s="13"/>
    </row>
    <row r="42" spans="1:91" ht="16.350000000000001" customHeight="1" x14ac:dyDescent="0.2">
      <c r="A42" s="30" t="s">
        <v>48</v>
      </c>
      <c r="B42" s="63">
        <f t="shared" si="4"/>
        <v>0</v>
      </c>
      <c r="C42" s="64">
        <f t="shared" si="5"/>
        <v>0</v>
      </c>
      <c r="D42" s="73">
        <f t="shared" si="5"/>
        <v>0</v>
      </c>
      <c r="E42" s="34"/>
      <c r="F42" s="74"/>
      <c r="G42" s="34"/>
      <c r="H42" s="74"/>
      <c r="I42" s="34"/>
      <c r="J42" s="35"/>
      <c r="K42" s="34"/>
      <c r="L42" s="35"/>
      <c r="M42" s="34"/>
      <c r="N42" s="35"/>
      <c r="O42" s="75"/>
      <c r="P42" s="35"/>
      <c r="Q42" s="75"/>
      <c r="R42" s="35"/>
      <c r="S42" s="75"/>
      <c r="T42" s="35"/>
      <c r="U42" s="75"/>
      <c r="V42" s="35"/>
      <c r="W42" s="75"/>
      <c r="X42" s="35"/>
      <c r="Y42" s="75"/>
      <c r="Z42" s="35"/>
      <c r="AA42" s="75"/>
      <c r="AB42" s="35"/>
      <c r="AC42" s="75"/>
      <c r="AD42" s="35"/>
      <c r="AE42" s="75"/>
      <c r="AF42" s="35"/>
      <c r="AG42" s="75"/>
      <c r="AH42" s="35"/>
      <c r="AI42" s="75"/>
      <c r="AJ42" s="35"/>
      <c r="AK42" s="75"/>
      <c r="AL42" s="35"/>
      <c r="AM42" s="36"/>
      <c r="AN42" s="36"/>
      <c r="AO42" s="71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CG42" s="13">
        <v>0</v>
      </c>
      <c r="CH42" s="13">
        <v>0</v>
      </c>
      <c r="CI42" s="13"/>
      <c r="CJ42" s="13"/>
      <c r="CK42" s="13"/>
      <c r="CL42" s="13"/>
      <c r="CM42" s="13"/>
    </row>
    <row r="43" spans="1:91" ht="16.350000000000001" customHeight="1" x14ac:dyDescent="0.2">
      <c r="A43" s="93" t="s">
        <v>49</v>
      </c>
      <c r="B43" s="77">
        <f t="shared" si="4"/>
        <v>0</v>
      </c>
      <c r="C43" s="78">
        <f t="shared" si="5"/>
        <v>0</v>
      </c>
      <c r="D43" s="49">
        <f t="shared" si="5"/>
        <v>0</v>
      </c>
      <c r="E43" s="50"/>
      <c r="F43" s="79"/>
      <c r="G43" s="50"/>
      <c r="H43" s="79"/>
      <c r="I43" s="50"/>
      <c r="J43" s="51"/>
      <c r="K43" s="50"/>
      <c r="L43" s="51"/>
      <c r="M43" s="50"/>
      <c r="N43" s="51"/>
      <c r="O43" s="80"/>
      <c r="P43" s="51"/>
      <c r="Q43" s="80"/>
      <c r="R43" s="51"/>
      <c r="S43" s="80"/>
      <c r="T43" s="51"/>
      <c r="U43" s="80"/>
      <c r="V43" s="51"/>
      <c r="W43" s="80"/>
      <c r="X43" s="51"/>
      <c r="Y43" s="80"/>
      <c r="Z43" s="51"/>
      <c r="AA43" s="80"/>
      <c r="AB43" s="51"/>
      <c r="AC43" s="80"/>
      <c r="AD43" s="51"/>
      <c r="AE43" s="80"/>
      <c r="AF43" s="51"/>
      <c r="AG43" s="80"/>
      <c r="AH43" s="51"/>
      <c r="AI43" s="80"/>
      <c r="AJ43" s="51"/>
      <c r="AK43" s="80"/>
      <c r="AL43" s="51"/>
      <c r="AM43" s="52"/>
      <c r="AN43" s="52"/>
      <c r="AO43" s="71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CG43" s="13">
        <v>0</v>
      </c>
      <c r="CH43" s="13">
        <v>0</v>
      </c>
      <c r="CI43" s="13"/>
      <c r="CJ43" s="13"/>
      <c r="CK43" s="13"/>
      <c r="CL43" s="13"/>
      <c r="CM43" s="13"/>
    </row>
    <row r="44" spans="1:91" ht="32.1" customHeight="1" x14ac:dyDescent="0.2">
      <c r="A44" s="81" t="s">
        <v>51</v>
      </c>
      <c r="B44" s="81"/>
      <c r="C44" s="81"/>
      <c r="D44" s="81"/>
      <c r="E44" s="81"/>
      <c r="F44" s="81"/>
      <c r="G44" s="81"/>
      <c r="H44" s="11"/>
      <c r="I44" s="11"/>
      <c r="J44" s="11"/>
      <c r="K44" s="11"/>
      <c r="L44" s="82"/>
      <c r="M44" s="11"/>
      <c r="N44" s="11"/>
      <c r="O44" s="8"/>
      <c r="P44" s="8"/>
      <c r="Q44" s="8"/>
      <c r="R44" s="8"/>
      <c r="S44" s="8"/>
      <c r="T44" s="8"/>
      <c r="U44" s="8"/>
      <c r="V44" s="8"/>
      <c r="W44" s="8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4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X44" s="2"/>
      <c r="BY44" s="2"/>
      <c r="BZ44" s="2"/>
      <c r="CG44" s="13"/>
      <c r="CH44" s="13"/>
      <c r="CI44" s="13"/>
      <c r="CJ44" s="13"/>
      <c r="CK44" s="13"/>
      <c r="CL44" s="13"/>
      <c r="CM44" s="13"/>
    </row>
    <row r="45" spans="1:91" ht="16.350000000000001" customHeight="1" x14ac:dyDescent="0.2">
      <c r="A45" s="1822" t="s">
        <v>40</v>
      </c>
      <c r="B45" s="1796" t="s">
        <v>5</v>
      </c>
      <c r="C45" s="1797"/>
      <c r="D45" s="1798"/>
      <c r="E45" s="1808" t="s">
        <v>6</v>
      </c>
      <c r="F45" s="1869"/>
      <c r="G45" s="1869"/>
      <c r="H45" s="1869"/>
      <c r="I45" s="1869"/>
      <c r="J45" s="1869"/>
      <c r="K45" s="1869"/>
      <c r="L45" s="1869"/>
      <c r="M45" s="1869"/>
      <c r="N45" s="1869"/>
      <c r="O45" s="1869"/>
      <c r="P45" s="1869"/>
      <c r="Q45" s="1869"/>
      <c r="R45" s="1869"/>
      <c r="S45" s="1869"/>
      <c r="T45" s="1869"/>
      <c r="U45" s="1869"/>
      <c r="V45" s="1869"/>
      <c r="W45" s="1869"/>
      <c r="X45" s="1869"/>
      <c r="Y45" s="1869"/>
      <c r="Z45" s="1869"/>
      <c r="AA45" s="1869"/>
      <c r="AB45" s="1869"/>
      <c r="AC45" s="1869"/>
      <c r="AD45" s="1869"/>
      <c r="AE45" s="1869"/>
      <c r="AF45" s="1869"/>
      <c r="AG45" s="1869"/>
      <c r="AH45" s="1869"/>
      <c r="AI45" s="1869"/>
      <c r="AJ45" s="1869"/>
      <c r="AK45" s="1869"/>
      <c r="AL45" s="1809"/>
      <c r="AM45" s="1819" t="s">
        <v>7</v>
      </c>
      <c r="AN45" s="1819" t="s">
        <v>10</v>
      </c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CG45" s="13"/>
      <c r="CH45" s="13"/>
      <c r="CI45" s="13"/>
      <c r="CJ45" s="13"/>
      <c r="CK45" s="13"/>
      <c r="CL45" s="13"/>
      <c r="CM45" s="13"/>
    </row>
    <row r="46" spans="1:91" ht="16.350000000000001" customHeight="1" x14ac:dyDescent="0.2">
      <c r="A46" s="1826"/>
      <c r="B46" s="1799"/>
      <c r="C46" s="1800"/>
      <c r="D46" s="1801"/>
      <c r="E46" s="1808" t="s">
        <v>11</v>
      </c>
      <c r="F46" s="1809"/>
      <c r="G46" s="1808" t="s">
        <v>12</v>
      </c>
      <c r="H46" s="1809"/>
      <c r="I46" s="1808" t="s">
        <v>13</v>
      </c>
      <c r="J46" s="1809"/>
      <c r="K46" s="1808" t="s">
        <v>14</v>
      </c>
      <c r="L46" s="1809"/>
      <c r="M46" s="1808" t="s">
        <v>15</v>
      </c>
      <c r="N46" s="1809"/>
      <c r="O46" s="1828" t="s">
        <v>16</v>
      </c>
      <c r="P46" s="1816"/>
      <c r="Q46" s="1828" t="s">
        <v>17</v>
      </c>
      <c r="R46" s="1816"/>
      <c r="S46" s="1828" t="s">
        <v>18</v>
      </c>
      <c r="T46" s="1816"/>
      <c r="U46" s="1828" t="s">
        <v>19</v>
      </c>
      <c r="V46" s="1816"/>
      <c r="W46" s="1828" t="s">
        <v>20</v>
      </c>
      <c r="X46" s="1816"/>
      <c r="Y46" s="1828" t="s">
        <v>21</v>
      </c>
      <c r="Z46" s="1816"/>
      <c r="AA46" s="1828" t="s">
        <v>22</v>
      </c>
      <c r="AB46" s="1816"/>
      <c r="AC46" s="1828" t="s">
        <v>23</v>
      </c>
      <c r="AD46" s="1816"/>
      <c r="AE46" s="1828" t="s">
        <v>24</v>
      </c>
      <c r="AF46" s="1816"/>
      <c r="AG46" s="1828" t="s">
        <v>25</v>
      </c>
      <c r="AH46" s="1816"/>
      <c r="AI46" s="1828" t="s">
        <v>26</v>
      </c>
      <c r="AJ46" s="1816"/>
      <c r="AK46" s="1828" t="s">
        <v>27</v>
      </c>
      <c r="AL46" s="1816"/>
      <c r="AM46" s="1845"/>
      <c r="AN46" s="1845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CG46" s="13"/>
      <c r="CH46" s="13"/>
      <c r="CI46" s="13"/>
      <c r="CJ46" s="13"/>
      <c r="CK46" s="13"/>
      <c r="CL46" s="13"/>
      <c r="CM46" s="13"/>
    </row>
    <row r="47" spans="1:91" ht="16.350000000000001" customHeight="1" x14ac:dyDescent="0.2">
      <c r="A47" s="1824"/>
      <c r="B47" s="1397" t="s">
        <v>32</v>
      </c>
      <c r="C47" s="15" t="s">
        <v>41</v>
      </c>
      <c r="D47" s="1494" t="s">
        <v>34</v>
      </c>
      <c r="E47" s="1488" t="s">
        <v>41</v>
      </c>
      <c r="F47" s="1490" t="s">
        <v>34</v>
      </c>
      <c r="G47" s="1488" t="s">
        <v>41</v>
      </c>
      <c r="H47" s="1490" t="s">
        <v>34</v>
      </c>
      <c r="I47" s="1488" t="s">
        <v>41</v>
      </c>
      <c r="J47" s="1490" t="s">
        <v>34</v>
      </c>
      <c r="K47" s="1488" t="s">
        <v>41</v>
      </c>
      <c r="L47" s="1490" t="s">
        <v>34</v>
      </c>
      <c r="M47" s="1488" t="s">
        <v>41</v>
      </c>
      <c r="N47" s="1490" t="s">
        <v>34</v>
      </c>
      <c r="O47" s="1488" t="s">
        <v>41</v>
      </c>
      <c r="P47" s="1490" t="s">
        <v>34</v>
      </c>
      <c r="Q47" s="1488" t="s">
        <v>41</v>
      </c>
      <c r="R47" s="1490" t="s">
        <v>34</v>
      </c>
      <c r="S47" s="1488" t="s">
        <v>41</v>
      </c>
      <c r="T47" s="1490" t="s">
        <v>34</v>
      </c>
      <c r="U47" s="1488" t="s">
        <v>41</v>
      </c>
      <c r="V47" s="1490" t="s">
        <v>34</v>
      </c>
      <c r="W47" s="1488" t="s">
        <v>41</v>
      </c>
      <c r="X47" s="1490" t="s">
        <v>34</v>
      </c>
      <c r="Y47" s="1488" t="s">
        <v>41</v>
      </c>
      <c r="Z47" s="1490" t="s">
        <v>34</v>
      </c>
      <c r="AA47" s="1488" t="s">
        <v>41</v>
      </c>
      <c r="AB47" s="1490" t="s">
        <v>34</v>
      </c>
      <c r="AC47" s="1488" t="s">
        <v>41</v>
      </c>
      <c r="AD47" s="1490" t="s">
        <v>34</v>
      </c>
      <c r="AE47" s="1488" t="s">
        <v>41</v>
      </c>
      <c r="AF47" s="1490" t="s">
        <v>34</v>
      </c>
      <c r="AG47" s="1488" t="s">
        <v>41</v>
      </c>
      <c r="AH47" s="1490" t="s">
        <v>34</v>
      </c>
      <c r="AI47" s="1488" t="s">
        <v>41</v>
      </c>
      <c r="AJ47" s="1490" t="s">
        <v>34</v>
      </c>
      <c r="AK47" s="1488" t="s">
        <v>41</v>
      </c>
      <c r="AL47" s="1490" t="s">
        <v>34</v>
      </c>
      <c r="AM47" s="1820"/>
      <c r="AN47" s="1820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CG47" s="13"/>
      <c r="CH47" s="13"/>
      <c r="CI47" s="13"/>
      <c r="CJ47" s="13"/>
      <c r="CK47" s="13"/>
      <c r="CL47" s="13"/>
      <c r="CM47" s="13"/>
    </row>
    <row r="48" spans="1:91" ht="16.350000000000001" customHeight="1" x14ac:dyDescent="0.2">
      <c r="A48" s="1594" t="s">
        <v>42</v>
      </c>
      <c r="B48" s="1595">
        <f t="shared" ref="B48:B53" si="6">SUM(C48+D48)</f>
        <v>0</v>
      </c>
      <c r="C48" s="1622">
        <f t="shared" ref="C48:D53" si="7">SUM(E48+G48+I48+K48+M48+O48+Q48+S48+U48+W48+Y48+AA48+AC48+AE48+AG48+AI48+AK48)</f>
        <v>0</v>
      </c>
      <c r="D48" s="1623">
        <f t="shared" si="7"/>
        <v>0</v>
      </c>
      <c r="E48" s="1618"/>
      <c r="F48" s="1624"/>
      <c r="G48" s="1618"/>
      <c r="H48" s="1624"/>
      <c r="I48" s="1618"/>
      <c r="J48" s="1619"/>
      <c r="K48" s="1618"/>
      <c r="L48" s="1619"/>
      <c r="M48" s="1618"/>
      <c r="N48" s="1619"/>
      <c r="O48" s="1625"/>
      <c r="P48" s="1619"/>
      <c r="Q48" s="1625"/>
      <c r="R48" s="1619"/>
      <c r="S48" s="1625"/>
      <c r="T48" s="1619"/>
      <c r="U48" s="1625"/>
      <c r="V48" s="1619"/>
      <c r="W48" s="1625"/>
      <c r="X48" s="1619"/>
      <c r="Y48" s="1625"/>
      <c r="Z48" s="1619"/>
      <c r="AA48" s="1625"/>
      <c r="AB48" s="1619"/>
      <c r="AC48" s="1625"/>
      <c r="AD48" s="1619"/>
      <c r="AE48" s="1625"/>
      <c r="AF48" s="1619"/>
      <c r="AG48" s="1625"/>
      <c r="AH48" s="1619"/>
      <c r="AI48" s="1625"/>
      <c r="AJ48" s="1619"/>
      <c r="AK48" s="1625"/>
      <c r="AL48" s="1619"/>
      <c r="AM48" s="1620"/>
      <c r="AN48" s="1620"/>
      <c r="AO48" s="71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CG48" s="13">
        <v>0</v>
      </c>
      <c r="CH48" s="13">
        <v>0</v>
      </c>
      <c r="CI48" s="13"/>
      <c r="CJ48" s="13"/>
      <c r="CK48" s="13"/>
      <c r="CL48" s="13"/>
      <c r="CM48" s="13"/>
    </row>
    <row r="49" spans="1:104" ht="16.350000000000001" customHeight="1" x14ac:dyDescent="0.2">
      <c r="A49" s="30" t="s">
        <v>43</v>
      </c>
      <c r="B49" s="63">
        <f t="shared" si="6"/>
        <v>0</v>
      </c>
      <c r="C49" s="64">
        <f t="shared" si="7"/>
        <v>0</v>
      </c>
      <c r="D49" s="73">
        <f t="shared" si="7"/>
        <v>0</v>
      </c>
      <c r="E49" s="34"/>
      <c r="F49" s="74"/>
      <c r="G49" s="34"/>
      <c r="H49" s="74"/>
      <c r="I49" s="34"/>
      <c r="J49" s="35"/>
      <c r="K49" s="34"/>
      <c r="L49" s="35"/>
      <c r="M49" s="34"/>
      <c r="N49" s="35"/>
      <c r="O49" s="75"/>
      <c r="P49" s="35"/>
      <c r="Q49" s="75"/>
      <c r="R49" s="35"/>
      <c r="S49" s="75"/>
      <c r="T49" s="35"/>
      <c r="U49" s="75"/>
      <c r="V49" s="35"/>
      <c r="W49" s="75"/>
      <c r="X49" s="35"/>
      <c r="Y49" s="75"/>
      <c r="Z49" s="35"/>
      <c r="AA49" s="75"/>
      <c r="AB49" s="35"/>
      <c r="AC49" s="75"/>
      <c r="AD49" s="35"/>
      <c r="AE49" s="75"/>
      <c r="AF49" s="35"/>
      <c r="AG49" s="75"/>
      <c r="AH49" s="35"/>
      <c r="AI49" s="75"/>
      <c r="AJ49" s="35"/>
      <c r="AK49" s="75"/>
      <c r="AL49" s="35"/>
      <c r="AM49" s="36"/>
      <c r="AN49" s="36"/>
      <c r="AO49" s="71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CG49" s="13">
        <v>0</v>
      </c>
      <c r="CH49" s="13">
        <v>0</v>
      </c>
      <c r="CI49" s="13"/>
      <c r="CJ49" s="13"/>
      <c r="CK49" s="13"/>
      <c r="CL49" s="13"/>
      <c r="CM49" s="13"/>
    </row>
    <row r="50" spans="1:104" ht="16.350000000000001" customHeight="1" x14ac:dyDescent="0.2">
      <c r="A50" s="30" t="s">
        <v>44</v>
      </c>
      <c r="B50" s="63">
        <f t="shared" si="6"/>
        <v>0</v>
      </c>
      <c r="C50" s="64">
        <f t="shared" si="7"/>
        <v>0</v>
      </c>
      <c r="D50" s="73">
        <f t="shared" si="7"/>
        <v>0</v>
      </c>
      <c r="E50" s="34"/>
      <c r="F50" s="74"/>
      <c r="G50" s="34"/>
      <c r="H50" s="74"/>
      <c r="I50" s="34"/>
      <c r="J50" s="35"/>
      <c r="K50" s="34"/>
      <c r="L50" s="35"/>
      <c r="M50" s="34"/>
      <c r="N50" s="35"/>
      <c r="O50" s="75"/>
      <c r="P50" s="35"/>
      <c r="Q50" s="75"/>
      <c r="R50" s="35"/>
      <c r="S50" s="75"/>
      <c r="T50" s="35"/>
      <c r="U50" s="75"/>
      <c r="V50" s="35"/>
      <c r="W50" s="75"/>
      <c r="X50" s="35"/>
      <c r="Y50" s="75"/>
      <c r="Z50" s="35"/>
      <c r="AA50" s="75"/>
      <c r="AB50" s="35"/>
      <c r="AC50" s="75"/>
      <c r="AD50" s="35"/>
      <c r="AE50" s="75"/>
      <c r="AF50" s="35"/>
      <c r="AG50" s="75"/>
      <c r="AH50" s="35"/>
      <c r="AI50" s="75"/>
      <c r="AJ50" s="35"/>
      <c r="AK50" s="75"/>
      <c r="AL50" s="35"/>
      <c r="AM50" s="36"/>
      <c r="AN50" s="36"/>
      <c r="AO50" s="71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CG50" s="13">
        <v>0</v>
      </c>
      <c r="CH50" s="13">
        <v>0</v>
      </c>
      <c r="CI50" s="13"/>
      <c r="CJ50" s="13"/>
      <c r="CK50" s="13"/>
      <c r="CL50" s="13"/>
      <c r="CM50" s="13"/>
    </row>
    <row r="51" spans="1:104" ht="16.350000000000001" customHeight="1" x14ac:dyDescent="0.2">
      <c r="A51" s="30" t="s">
        <v>47</v>
      </c>
      <c r="B51" s="63">
        <f t="shared" si="6"/>
        <v>0</v>
      </c>
      <c r="C51" s="64">
        <f t="shared" si="7"/>
        <v>0</v>
      </c>
      <c r="D51" s="73">
        <f t="shared" si="7"/>
        <v>0</v>
      </c>
      <c r="E51" s="34"/>
      <c r="F51" s="74"/>
      <c r="G51" s="34"/>
      <c r="H51" s="74"/>
      <c r="I51" s="34"/>
      <c r="J51" s="35"/>
      <c r="K51" s="34"/>
      <c r="L51" s="35"/>
      <c r="M51" s="34"/>
      <c r="N51" s="35"/>
      <c r="O51" s="75"/>
      <c r="P51" s="35"/>
      <c r="Q51" s="75"/>
      <c r="R51" s="35"/>
      <c r="S51" s="75"/>
      <c r="T51" s="35"/>
      <c r="U51" s="75"/>
      <c r="V51" s="35"/>
      <c r="W51" s="75"/>
      <c r="X51" s="35"/>
      <c r="Y51" s="75"/>
      <c r="Z51" s="35"/>
      <c r="AA51" s="75"/>
      <c r="AB51" s="35"/>
      <c r="AC51" s="75"/>
      <c r="AD51" s="35"/>
      <c r="AE51" s="75"/>
      <c r="AF51" s="35"/>
      <c r="AG51" s="75"/>
      <c r="AH51" s="35"/>
      <c r="AI51" s="75"/>
      <c r="AJ51" s="35"/>
      <c r="AK51" s="75"/>
      <c r="AL51" s="35"/>
      <c r="AM51" s="36"/>
      <c r="AN51" s="36"/>
      <c r="AO51" s="71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CG51" s="13">
        <v>0</v>
      </c>
      <c r="CH51" s="13">
        <v>0</v>
      </c>
      <c r="CI51" s="13"/>
      <c r="CJ51" s="13"/>
      <c r="CK51" s="13"/>
      <c r="CL51" s="13"/>
      <c r="CM51" s="13"/>
    </row>
    <row r="52" spans="1:104" ht="16.350000000000001" customHeight="1" x14ac:dyDescent="0.2">
      <c r="A52" s="30" t="s">
        <v>48</v>
      </c>
      <c r="B52" s="63">
        <f t="shared" si="6"/>
        <v>0</v>
      </c>
      <c r="C52" s="64">
        <f t="shared" si="7"/>
        <v>0</v>
      </c>
      <c r="D52" s="73">
        <f t="shared" si="7"/>
        <v>0</v>
      </c>
      <c r="E52" s="34"/>
      <c r="F52" s="74"/>
      <c r="G52" s="34"/>
      <c r="H52" s="74"/>
      <c r="I52" s="34"/>
      <c r="J52" s="35"/>
      <c r="K52" s="34"/>
      <c r="L52" s="35"/>
      <c r="M52" s="34"/>
      <c r="N52" s="35"/>
      <c r="O52" s="75"/>
      <c r="P52" s="35"/>
      <c r="Q52" s="75"/>
      <c r="R52" s="35"/>
      <c r="S52" s="75"/>
      <c r="T52" s="35"/>
      <c r="U52" s="75"/>
      <c r="V52" s="35"/>
      <c r="W52" s="75"/>
      <c r="X52" s="35"/>
      <c r="Y52" s="75"/>
      <c r="Z52" s="35"/>
      <c r="AA52" s="75"/>
      <c r="AB52" s="35"/>
      <c r="AC52" s="75"/>
      <c r="AD52" s="35"/>
      <c r="AE52" s="75"/>
      <c r="AF52" s="35"/>
      <c r="AG52" s="75"/>
      <c r="AH52" s="35"/>
      <c r="AI52" s="75"/>
      <c r="AJ52" s="35"/>
      <c r="AK52" s="75"/>
      <c r="AL52" s="35"/>
      <c r="AM52" s="36"/>
      <c r="AN52" s="36"/>
      <c r="AO52" s="71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CG52" s="13">
        <v>0</v>
      </c>
      <c r="CH52" s="13">
        <v>0</v>
      </c>
      <c r="CI52" s="13"/>
      <c r="CJ52" s="13"/>
      <c r="CK52" s="13"/>
      <c r="CL52" s="13"/>
      <c r="CM52" s="13"/>
    </row>
    <row r="53" spans="1:104" ht="16.350000000000001" customHeight="1" x14ac:dyDescent="0.2">
      <c r="A53" s="93" t="s">
        <v>49</v>
      </c>
      <c r="B53" s="77">
        <f t="shared" si="6"/>
        <v>0</v>
      </c>
      <c r="C53" s="78">
        <f t="shared" si="7"/>
        <v>0</v>
      </c>
      <c r="D53" s="49">
        <f t="shared" si="7"/>
        <v>0</v>
      </c>
      <c r="E53" s="50"/>
      <c r="F53" s="79"/>
      <c r="G53" s="50"/>
      <c r="H53" s="79"/>
      <c r="I53" s="50"/>
      <c r="J53" s="51"/>
      <c r="K53" s="50"/>
      <c r="L53" s="51"/>
      <c r="M53" s="50"/>
      <c r="N53" s="51"/>
      <c r="O53" s="80"/>
      <c r="P53" s="51"/>
      <c r="Q53" s="80"/>
      <c r="R53" s="51"/>
      <c r="S53" s="80"/>
      <c r="T53" s="51"/>
      <c r="U53" s="80"/>
      <c r="V53" s="51"/>
      <c r="W53" s="80"/>
      <c r="X53" s="51"/>
      <c r="Y53" s="80"/>
      <c r="Z53" s="51"/>
      <c r="AA53" s="80"/>
      <c r="AB53" s="51"/>
      <c r="AC53" s="80"/>
      <c r="AD53" s="51"/>
      <c r="AE53" s="80"/>
      <c r="AF53" s="51"/>
      <c r="AG53" s="80"/>
      <c r="AH53" s="51"/>
      <c r="AI53" s="80"/>
      <c r="AJ53" s="51"/>
      <c r="AK53" s="80"/>
      <c r="AL53" s="51"/>
      <c r="AM53" s="52"/>
      <c r="AN53" s="52"/>
      <c r="AO53" s="71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CG53" s="13">
        <v>0</v>
      </c>
      <c r="CH53" s="13">
        <v>0</v>
      </c>
      <c r="CI53" s="13"/>
      <c r="CJ53" s="13"/>
      <c r="CK53" s="13"/>
      <c r="CL53" s="13"/>
      <c r="CM53" s="13"/>
    </row>
    <row r="54" spans="1:104" s="100" customFormat="1" ht="32.1" customHeight="1" x14ac:dyDescent="0.2">
      <c r="A54" s="96" t="s">
        <v>52</v>
      </c>
      <c r="B54" s="96"/>
      <c r="C54" s="96"/>
      <c r="D54" s="96"/>
      <c r="E54" s="96"/>
      <c r="F54" s="96"/>
      <c r="G54" s="96"/>
      <c r="H54" s="96"/>
      <c r="I54" s="96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8"/>
      <c r="AP54" s="8"/>
      <c r="AQ54" s="8"/>
      <c r="AR54" s="85"/>
      <c r="AS54" s="85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98"/>
      <c r="CB54" s="98"/>
      <c r="CC54" s="98"/>
      <c r="CD54" s="98"/>
      <c r="CE54" s="98"/>
      <c r="CF54" s="98"/>
      <c r="CG54" s="99"/>
      <c r="CH54" s="99"/>
      <c r="CI54" s="99"/>
      <c r="CJ54" s="99"/>
      <c r="CK54" s="99"/>
      <c r="CL54" s="99"/>
      <c r="CM54" s="99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</row>
    <row r="55" spans="1:104" ht="16.350000000000001" customHeight="1" x14ac:dyDescent="0.2">
      <c r="A55" s="1797" t="s">
        <v>53</v>
      </c>
      <c r="B55" s="1893" t="s">
        <v>54</v>
      </c>
      <c r="C55" s="1894"/>
      <c r="D55" s="1895"/>
      <c r="E55" s="1899" t="s">
        <v>6</v>
      </c>
      <c r="F55" s="1900"/>
      <c r="G55" s="1900"/>
      <c r="H55" s="1900"/>
      <c r="I55" s="1900"/>
      <c r="J55" s="1900"/>
      <c r="K55" s="1900"/>
      <c r="L55" s="1900"/>
      <c r="M55" s="1900"/>
      <c r="N55" s="1900"/>
      <c r="O55" s="1900"/>
      <c r="P55" s="1900"/>
      <c r="Q55" s="1900"/>
      <c r="R55" s="1900"/>
      <c r="S55" s="1900"/>
      <c r="T55" s="1900"/>
      <c r="U55" s="1900"/>
      <c r="V55" s="1900"/>
      <c r="W55" s="1900"/>
      <c r="X55" s="1900"/>
      <c r="Y55" s="1900"/>
      <c r="Z55" s="1900"/>
      <c r="AA55" s="1900"/>
      <c r="AB55" s="1900"/>
      <c r="AC55" s="1900"/>
      <c r="AD55" s="1900"/>
      <c r="AE55" s="1900"/>
      <c r="AF55" s="1900"/>
      <c r="AG55" s="1900"/>
      <c r="AH55" s="1900"/>
      <c r="AI55" s="1900"/>
      <c r="AJ55" s="1900"/>
      <c r="AK55" s="1900"/>
      <c r="AL55" s="1901"/>
      <c r="AM55" s="1902" t="s">
        <v>55</v>
      </c>
      <c r="AN55" s="1903"/>
      <c r="AO55" s="7"/>
      <c r="AP55" s="7"/>
      <c r="AQ55" s="7"/>
      <c r="AR55" s="101"/>
      <c r="AS55" s="101"/>
      <c r="AT55" s="7"/>
      <c r="BX55" s="2"/>
      <c r="BY55" s="2"/>
      <c r="CG55" s="13"/>
      <c r="CH55" s="13"/>
      <c r="CI55" s="13"/>
      <c r="CJ55" s="13"/>
      <c r="CK55" s="13"/>
      <c r="CL55" s="13"/>
      <c r="CM55" s="13"/>
    </row>
    <row r="56" spans="1:104" ht="16.350000000000001" customHeight="1" x14ac:dyDescent="0.2">
      <c r="A56" s="1892"/>
      <c r="B56" s="1896"/>
      <c r="C56" s="1897"/>
      <c r="D56" s="1898"/>
      <c r="E56" s="1808" t="s">
        <v>11</v>
      </c>
      <c r="F56" s="1809"/>
      <c r="G56" s="1808" t="s">
        <v>12</v>
      </c>
      <c r="H56" s="1809"/>
      <c r="I56" s="1808" t="s">
        <v>13</v>
      </c>
      <c r="J56" s="1809"/>
      <c r="K56" s="1808" t="s">
        <v>14</v>
      </c>
      <c r="L56" s="1809"/>
      <c r="M56" s="1808" t="s">
        <v>15</v>
      </c>
      <c r="N56" s="1809"/>
      <c r="O56" s="1828" t="s">
        <v>16</v>
      </c>
      <c r="P56" s="1816"/>
      <c r="Q56" s="1828" t="s">
        <v>17</v>
      </c>
      <c r="R56" s="1816"/>
      <c r="S56" s="1828" t="s">
        <v>18</v>
      </c>
      <c r="T56" s="1816"/>
      <c r="U56" s="1828" t="s">
        <v>19</v>
      </c>
      <c r="V56" s="1829"/>
      <c r="W56" s="1828" t="s">
        <v>20</v>
      </c>
      <c r="X56" s="1816"/>
      <c r="Y56" s="1828" t="s">
        <v>21</v>
      </c>
      <c r="Z56" s="1816"/>
      <c r="AA56" s="1828" t="s">
        <v>22</v>
      </c>
      <c r="AB56" s="1816"/>
      <c r="AC56" s="1828" t="s">
        <v>23</v>
      </c>
      <c r="AD56" s="1816"/>
      <c r="AE56" s="1828" t="s">
        <v>24</v>
      </c>
      <c r="AF56" s="1816"/>
      <c r="AG56" s="1828" t="s">
        <v>25</v>
      </c>
      <c r="AH56" s="1816"/>
      <c r="AI56" s="1828" t="s">
        <v>26</v>
      </c>
      <c r="AJ56" s="1816"/>
      <c r="AK56" s="1828" t="s">
        <v>27</v>
      </c>
      <c r="AL56" s="1816"/>
      <c r="AM56" s="1904"/>
      <c r="AN56" s="1905"/>
      <c r="AO56" s="101"/>
      <c r="AP56" s="101"/>
      <c r="AQ56" s="101"/>
      <c r="AR56" s="101"/>
      <c r="AS56" s="101"/>
      <c r="AT56" s="101"/>
      <c r="AU56" s="12"/>
      <c r="AV56" s="12"/>
      <c r="AW56" s="12"/>
      <c r="AX56" s="12"/>
      <c r="AY56" s="12"/>
      <c r="AZ56" s="12"/>
      <c r="BA56" s="12"/>
      <c r="BB56" s="12"/>
      <c r="BC56" s="12"/>
      <c r="BX56" s="2"/>
      <c r="BY56" s="2"/>
      <c r="CG56" s="13"/>
      <c r="CH56" s="13"/>
      <c r="CI56" s="13"/>
      <c r="CJ56" s="13"/>
      <c r="CK56" s="13"/>
      <c r="CL56" s="13"/>
      <c r="CM56" s="13"/>
    </row>
    <row r="57" spans="1:104" ht="32.1" customHeight="1" x14ac:dyDescent="0.2">
      <c r="A57" s="1800"/>
      <c r="B57" s="1510" t="s">
        <v>32</v>
      </c>
      <c r="C57" s="1506" t="s">
        <v>33</v>
      </c>
      <c r="D57" s="1496" t="s">
        <v>34</v>
      </c>
      <c r="E57" s="1513" t="s">
        <v>33</v>
      </c>
      <c r="F57" s="1496" t="s">
        <v>34</v>
      </c>
      <c r="G57" s="1513" t="s">
        <v>33</v>
      </c>
      <c r="H57" s="1496" t="s">
        <v>34</v>
      </c>
      <c r="I57" s="1513" t="s">
        <v>33</v>
      </c>
      <c r="J57" s="1496" t="s">
        <v>34</v>
      </c>
      <c r="K57" s="1513" t="s">
        <v>33</v>
      </c>
      <c r="L57" s="1496" t="s">
        <v>34</v>
      </c>
      <c r="M57" s="1513" t="s">
        <v>33</v>
      </c>
      <c r="N57" s="1496" t="s">
        <v>34</v>
      </c>
      <c r="O57" s="1513" t="s">
        <v>33</v>
      </c>
      <c r="P57" s="1496" t="s">
        <v>34</v>
      </c>
      <c r="Q57" s="1513" t="s">
        <v>33</v>
      </c>
      <c r="R57" s="1496" t="s">
        <v>34</v>
      </c>
      <c r="S57" s="1513" t="s">
        <v>33</v>
      </c>
      <c r="T57" s="1496" t="s">
        <v>34</v>
      </c>
      <c r="U57" s="1513" t="s">
        <v>33</v>
      </c>
      <c r="V57" s="1509" t="s">
        <v>34</v>
      </c>
      <c r="W57" s="1513" t="s">
        <v>33</v>
      </c>
      <c r="X57" s="1496" t="s">
        <v>34</v>
      </c>
      <c r="Y57" s="1513" t="s">
        <v>33</v>
      </c>
      <c r="Z57" s="1496" t="s">
        <v>34</v>
      </c>
      <c r="AA57" s="1513" t="s">
        <v>33</v>
      </c>
      <c r="AB57" s="1496" t="s">
        <v>34</v>
      </c>
      <c r="AC57" s="1513" t="s">
        <v>33</v>
      </c>
      <c r="AD57" s="1496" t="s">
        <v>34</v>
      </c>
      <c r="AE57" s="1513" t="s">
        <v>33</v>
      </c>
      <c r="AF57" s="1496" t="s">
        <v>34</v>
      </c>
      <c r="AG57" s="1513" t="s">
        <v>33</v>
      </c>
      <c r="AH57" s="1496" t="s">
        <v>34</v>
      </c>
      <c r="AI57" s="1513" t="s">
        <v>33</v>
      </c>
      <c r="AJ57" s="1496" t="s">
        <v>34</v>
      </c>
      <c r="AK57" s="1513" t="s">
        <v>33</v>
      </c>
      <c r="AL57" s="1496" t="s">
        <v>34</v>
      </c>
      <c r="AM57" s="104" t="s">
        <v>56</v>
      </c>
      <c r="AN57" s="1496" t="s">
        <v>57</v>
      </c>
      <c r="AO57" s="101"/>
      <c r="AP57" s="101"/>
      <c r="AQ57" s="101"/>
      <c r="AR57" s="101"/>
      <c r="AS57" s="101"/>
      <c r="AT57" s="101"/>
      <c r="AU57" s="12"/>
      <c r="AV57" s="12"/>
      <c r="AW57" s="12"/>
      <c r="AX57" s="12"/>
      <c r="AY57" s="12"/>
      <c r="AZ57" s="12"/>
      <c r="BA57" s="12"/>
      <c r="BB57" s="12"/>
      <c r="BC57" s="12"/>
      <c r="BX57" s="2"/>
      <c r="BY57" s="2"/>
      <c r="CG57" s="13"/>
      <c r="CH57" s="13"/>
      <c r="CI57" s="13"/>
      <c r="CJ57" s="13"/>
      <c r="CK57" s="13"/>
      <c r="CL57" s="13"/>
      <c r="CM57" s="13"/>
    </row>
    <row r="58" spans="1:104" ht="16.350000000000001" customHeight="1" x14ac:dyDescent="0.2">
      <c r="A58" s="1626" t="s">
        <v>58</v>
      </c>
      <c r="B58" s="1595">
        <f t="shared" ref="B58:B63" si="8">SUM(C58+D58)</f>
        <v>45</v>
      </c>
      <c r="C58" s="1622">
        <f t="shared" ref="C58:D63" si="9">SUM(E58+G58+I58+K58+M58+O58+Q58+S58+U58+W58+Y58+AA58+AC58+AE58+AG58+AI58+AK58)</f>
        <v>27</v>
      </c>
      <c r="D58" s="1623">
        <f t="shared" si="9"/>
        <v>18</v>
      </c>
      <c r="E58" s="1618">
        <v>2</v>
      </c>
      <c r="F58" s="1624">
        <v>2</v>
      </c>
      <c r="G58" s="1618">
        <v>1</v>
      </c>
      <c r="H58" s="1619">
        <v>1</v>
      </c>
      <c r="I58" s="1618"/>
      <c r="J58" s="1619"/>
      <c r="K58" s="1618">
        <v>2</v>
      </c>
      <c r="L58" s="1619"/>
      <c r="M58" s="1618"/>
      <c r="N58" s="1619">
        <v>1</v>
      </c>
      <c r="O58" s="1618">
        <v>1</v>
      </c>
      <c r="P58" s="1619"/>
      <c r="Q58" s="1618">
        <v>1</v>
      </c>
      <c r="R58" s="1619">
        <v>1</v>
      </c>
      <c r="S58" s="1618">
        <v>4</v>
      </c>
      <c r="T58" s="1619"/>
      <c r="U58" s="1618"/>
      <c r="V58" s="1538">
        <v>1</v>
      </c>
      <c r="W58" s="1618">
        <v>2</v>
      </c>
      <c r="X58" s="1619">
        <v>1</v>
      </c>
      <c r="Y58" s="1618"/>
      <c r="Z58" s="1619"/>
      <c r="AA58" s="1618">
        <v>6</v>
      </c>
      <c r="AB58" s="1619">
        <v>3</v>
      </c>
      <c r="AC58" s="1618">
        <v>2</v>
      </c>
      <c r="AD58" s="1619">
        <v>3</v>
      </c>
      <c r="AE58" s="1618">
        <v>3</v>
      </c>
      <c r="AF58" s="1619">
        <v>2</v>
      </c>
      <c r="AG58" s="1618">
        <v>1</v>
      </c>
      <c r="AH58" s="1619"/>
      <c r="AI58" s="1618">
        <v>2</v>
      </c>
      <c r="AJ58" s="1619"/>
      <c r="AK58" s="1625"/>
      <c r="AL58" s="1619">
        <v>3</v>
      </c>
      <c r="AM58" s="1625"/>
      <c r="AN58" s="1619">
        <v>45</v>
      </c>
      <c r="AO58" s="487" t="str">
        <f>CA58</f>
        <v/>
      </c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12"/>
      <c r="BB58" s="12"/>
      <c r="BC58" s="12"/>
      <c r="BX58" s="2"/>
      <c r="BY58" s="2"/>
      <c r="CA58" s="488" t="str">
        <f>IF(CG58=1,"* La suma de las Herramientas de Categorización debe ser igual al total. ","")</f>
        <v/>
      </c>
      <c r="CG58" s="489">
        <f>IF(B58&lt;&gt;(AM58+AN58),1,0)</f>
        <v>0</v>
      </c>
      <c r="CH58" s="13"/>
      <c r="CI58" s="13"/>
      <c r="CJ58" s="13"/>
      <c r="CK58" s="13"/>
      <c r="CL58" s="13"/>
      <c r="CM58" s="13"/>
    </row>
    <row r="59" spans="1:104" ht="16.350000000000001" customHeight="1" x14ac:dyDescent="0.2">
      <c r="A59" s="109" t="s">
        <v>59</v>
      </c>
      <c r="B59" s="63">
        <f t="shared" si="8"/>
        <v>487</v>
      </c>
      <c r="C59" s="64">
        <f t="shared" si="9"/>
        <v>264</v>
      </c>
      <c r="D59" s="73">
        <f t="shared" si="9"/>
        <v>223</v>
      </c>
      <c r="E59" s="34">
        <v>29</v>
      </c>
      <c r="F59" s="74">
        <v>16</v>
      </c>
      <c r="G59" s="34">
        <v>11</v>
      </c>
      <c r="H59" s="35">
        <v>10</v>
      </c>
      <c r="I59" s="34">
        <v>9</v>
      </c>
      <c r="J59" s="35">
        <v>13</v>
      </c>
      <c r="K59" s="34">
        <v>7</v>
      </c>
      <c r="L59" s="35">
        <v>12</v>
      </c>
      <c r="M59" s="34">
        <v>19</v>
      </c>
      <c r="N59" s="35">
        <v>11</v>
      </c>
      <c r="O59" s="34">
        <v>25</v>
      </c>
      <c r="P59" s="35">
        <v>10</v>
      </c>
      <c r="Q59" s="34">
        <v>14</v>
      </c>
      <c r="R59" s="35">
        <v>15</v>
      </c>
      <c r="S59" s="34">
        <v>14</v>
      </c>
      <c r="T59" s="35">
        <v>9</v>
      </c>
      <c r="U59" s="34">
        <v>7</v>
      </c>
      <c r="V59" s="110">
        <v>12</v>
      </c>
      <c r="W59" s="34">
        <v>19</v>
      </c>
      <c r="X59" s="35">
        <v>15</v>
      </c>
      <c r="Y59" s="34">
        <v>15</v>
      </c>
      <c r="Z59" s="35">
        <v>5</v>
      </c>
      <c r="AA59" s="34">
        <v>20</v>
      </c>
      <c r="AB59" s="35">
        <v>12</v>
      </c>
      <c r="AC59" s="34">
        <v>15</v>
      </c>
      <c r="AD59" s="35">
        <v>15</v>
      </c>
      <c r="AE59" s="34">
        <v>17</v>
      </c>
      <c r="AF59" s="35">
        <v>12</v>
      </c>
      <c r="AG59" s="34">
        <v>15</v>
      </c>
      <c r="AH59" s="35">
        <v>13</v>
      </c>
      <c r="AI59" s="34">
        <v>12</v>
      </c>
      <c r="AJ59" s="35">
        <v>12</v>
      </c>
      <c r="AK59" s="75">
        <v>16</v>
      </c>
      <c r="AL59" s="35">
        <v>31</v>
      </c>
      <c r="AM59" s="75"/>
      <c r="AN59" s="35">
        <v>487</v>
      </c>
      <c r="AO59" s="487" t="str">
        <f>CA59</f>
        <v/>
      </c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12"/>
      <c r="BB59" s="12"/>
      <c r="BC59" s="12"/>
      <c r="BX59" s="2"/>
      <c r="BY59" s="2"/>
      <c r="CA59" s="488" t="str">
        <f>IF(CG59=1,"* La suma de las Herramientas de Categorización debe ser igual al total. ","")</f>
        <v/>
      </c>
      <c r="CG59" s="489">
        <f>IF(B59&lt;&gt;(AM59+AN59),1,0)</f>
        <v>0</v>
      </c>
      <c r="CH59" s="13"/>
      <c r="CI59" s="13"/>
      <c r="CJ59" s="13"/>
      <c r="CK59" s="13"/>
      <c r="CL59" s="13"/>
      <c r="CM59" s="13"/>
    </row>
    <row r="60" spans="1:104" ht="16.350000000000001" customHeight="1" x14ac:dyDescent="0.2">
      <c r="A60" s="109" t="s">
        <v>60</v>
      </c>
      <c r="B60" s="63">
        <f t="shared" si="8"/>
        <v>2326</v>
      </c>
      <c r="C60" s="64">
        <f t="shared" si="9"/>
        <v>1221</v>
      </c>
      <c r="D60" s="73">
        <f t="shared" si="9"/>
        <v>1105</v>
      </c>
      <c r="E60" s="34">
        <v>218</v>
      </c>
      <c r="F60" s="74">
        <v>182</v>
      </c>
      <c r="G60" s="34">
        <v>78</v>
      </c>
      <c r="H60" s="35">
        <v>54</v>
      </c>
      <c r="I60" s="34">
        <v>82</v>
      </c>
      <c r="J60" s="35">
        <v>48</v>
      </c>
      <c r="K60" s="34">
        <v>49</v>
      </c>
      <c r="L60" s="35">
        <v>44</v>
      </c>
      <c r="M60" s="34">
        <v>50</v>
      </c>
      <c r="N60" s="35">
        <v>42</v>
      </c>
      <c r="O60" s="34">
        <v>62</v>
      </c>
      <c r="P60" s="35">
        <v>46</v>
      </c>
      <c r="Q60" s="34">
        <v>55</v>
      </c>
      <c r="R60" s="35">
        <v>66</v>
      </c>
      <c r="S60" s="34">
        <v>50</v>
      </c>
      <c r="T60" s="35">
        <v>67</v>
      </c>
      <c r="U60" s="34">
        <v>53</v>
      </c>
      <c r="V60" s="110">
        <v>56</v>
      </c>
      <c r="W60" s="34">
        <v>60</v>
      </c>
      <c r="X60" s="35">
        <v>58</v>
      </c>
      <c r="Y60" s="34">
        <v>73</v>
      </c>
      <c r="Z60" s="35">
        <v>64</v>
      </c>
      <c r="AA60" s="34">
        <v>76</v>
      </c>
      <c r="AB60" s="35">
        <v>64</v>
      </c>
      <c r="AC60" s="34">
        <v>79</v>
      </c>
      <c r="AD60" s="35">
        <v>63</v>
      </c>
      <c r="AE60" s="34">
        <v>66</v>
      </c>
      <c r="AF60" s="35">
        <v>57</v>
      </c>
      <c r="AG60" s="34">
        <v>47</v>
      </c>
      <c r="AH60" s="35">
        <v>57</v>
      </c>
      <c r="AI60" s="34">
        <v>43</v>
      </c>
      <c r="AJ60" s="35">
        <v>56</v>
      </c>
      <c r="AK60" s="75">
        <v>80</v>
      </c>
      <c r="AL60" s="35">
        <v>81</v>
      </c>
      <c r="AM60" s="75"/>
      <c r="AN60" s="35">
        <v>2326</v>
      </c>
      <c r="AO60" s="487" t="str">
        <f>CA60</f>
        <v/>
      </c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12"/>
      <c r="BB60" s="12"/>
      <c r="BC60" s="12"/>
      <c r="BX60" s="2"/>
      <c r="BY60" s="2"/>
      <c r="CA60" s="488" t="str">
        <f>IF(CG60=1,"* La suma de las Herramientas de Categorización debe ser igual al total. ","")</f>
        <v/>
      </c>
      <c r="CG60" s="489">
        <f>IF(B60&lt;&gt;(AM60+AN60),1,0)</f>
        <v>0</v>
      </c>
      <c r="CH60" s="13"/>
      <c r="CI60" s="13"/>
      <c r="CJ60" s="13"/>
      <c r="CK60" s="13"/>
      <c r="CL60" s="13"/>
      <c r="CM60" s="13"/>
    </row>
    <row r="61" spans="1:104" ht="16.350000000000001" customHeight="1" x14ac:dyDescent="0.2">
      <c r="A61" s="109" t="s">
        <v>61</v>
      </c>
      <c r="B61" s="63">
        <f t="shared" si="8"/>
        <v>610</v>
      </c>
      <c r="C61" s="64">
        <f t="shared" si="9"/>
        <v>304</v>
      </c>
      <c r="D61" s="73">
        <f t="shared" si="9"/>
        <v>306</v>
      </c>
      <c r="E61" s="34">
        <v>87</v>
      </c>
      <c r="F61" s="74">
        <v>75</v>
      </c>
      <c r="G61" s="34">
        <v>36</v>
      </c>
      <c r="H61" s="35">
        <v>28</v>
      </c>
      <c r="I61" s="34">
        <v>23</v>
      </c>
      <c r="J61" s="35">
        <v>20</v>
      </c>
      <c r="K61" s="34">
        <v>8</v>
      </c>
      <c r="L61" s="35">
        <v>16</v>
      </c>
      <c r="M61" s="34">
        <v>15</v>
      </c>
      <c r="N61" s="35">
        <v>21</v>
      </c>
      <c r="O61" s="34">
        <v>20</v>
      </c>
      <c r="P61" s="35">
        <v>21</v>
      </c>
      <c r="Q61" s="34">
        <v>12</v>
      </c>
      <c r="R61" s="35">
        <v>16</v>
      </c>
      <c r="S61" s="34">
        <v>15</v>
      </c>
      <c r="T61" s="35">
        <v>20</v>
      </c>
      <c r="U61" s="34">
        <v>7</v>
      </c>
      <c r="V61" s="110">
        <v>18</v>
      </c>
      <c r="W61" s="34">
        <v>20</v>
      </c>
      <c r="X61" s="35">
        <v>17</v>
      </c>
      <c r="Y61" s="34">
        <v>8</v>
      </c>
      <c r="Z61" s="35">
        <v>14</v>
      </c>
      <c r="AA61" s="34">
        <v>15</v>
      </c>
      <c r="AB61" s="35">
        <v>4</v>
      </c>
      <c r="AC61" s="34">
        <v>18</v>
      </c>
      <c r="AD61" s="35">
        <v>14</v>
      </c>
      <c r="AE61" s="34">
        <v>5</v>
      </c>
      <c r="AF61" s="35">
        <v>9</v>
      </c>
      <c r="AG61" s="34">
        <v>9</v>
      </c>
      <c r="AH61" s="35">
        <v>5</v>
      </c>
      <c r="AI61" s="34">
        <v>2</v>
      </c>
      <c r="AJ61" s="35">
        <v>3</v>
      </c>
      <c r="AK61" s="75">
        <v>4</v>
      </c>
      <c r="AL61" s="35">
        <v>5</v>
      </c>
      <c r="AM61" s="75"/>
      <c r="AN61" s="35">
        <v>610</v>
      </c>
      <c r="AO61" s="487" t="str">
        <f>CA61</f>
        <v/>
      </c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12"/>
      <c r="BB61" s="12"/>
      <c r="BC61" s="12"/>
      <c r="BX61" s="2"/>
      <c r="BY61" s="2"/>
      <c r="CA61" s="488" t="str">
        <f>IF(CG61=1,"* La suma de las Herramientas de Categorización debe ser igual al total. ","")</f>
        <v/>
      </c>
      <c r="CG61" s="489">
        <f>IF(B61&lt;&gt;(AM61+AN61),1,0)</f>
        <v>0</v>
      </c>
      <c r="CH61" s="13"/>
      <c r="CI61" s="13"/>
      <c r="CJ61" s="13"/>
      <c r="CK61" s="13"/>
      <c r="CL61" s="13"/>
      <c r="CM61" s="13"/>
    </row>
    <row r="62" spans="1:104" ht="16.350000000000001" customHeight="1" x14ac:dyDescent="0.2">
      <c r="A62" s="111" t="s">
        <v>62</v>
      </c>
      <c r="B62" s="112">
        <f t="shared" si="8"/>
        <v>41</v>
      </c>
      <c r="C62" s="113">
        <f t="shared" si="9"/>
        <v>17</v>
      </c>
      <c r="D62" s="114">
        <f t="shared" si="9"/>
        <v>24</v>
      </c>
      <c r="E62" s="115">
        <v>1</v>
      </c>
      <c r="F62" s="116">
        <v>5</v>
      </c>
      <c r="G62" s="115">
        <v>2</v>
      </c>
      <c r="H62" s="117">
        <v>1</v>
      </c>
      <c r="I62" s="115">
        <v>2</v>
      </c>
      <c r="J62" s="117">
        <v>2</v>
      </c>
      <c r="K62" s="115">
        <v>2</v>
      </c>
      <c r="L62" s="117">
        <v>2</v>
      </c>
      <c r="M62" s="115">
        <v>1</v>
      </c>
      <c r="N62" s="117">
        <v>1</v>
      </c>
      <c r="O62" s="115">
        <v>1</v>
      </c>
      <c r="P62" s="117">
        <v>2</v>
      </c>
      <c r="Q62" s="115">
        <v>2</v>
      </c>
      <c r="R62" s="117">
        <v>1</v>
      </c>
      <c r="S62" s="115">
        <v>1</v>
      </c>
      <c r="T62" s="117">
        <v>4</v>
      </c>
      <c r="U62" s="115">
        <v>1</v>
      </c>
      <c r="V62" s="118">
        <v>1</v>
      </c>
      <c r="W62" s="115"/>
      <c r="X62" s="117"/>
      <c r="Y62" s="115">
        <v>1</v>
      </c>
      <c r="Z62" s="117"/>
      <c r="AA62" s="115"/>
      <c r="AB62" s="117">
        <v>2</v>
      </c>
      <c r="AC62" s="115"/>
      <c r="AD62" s="117">
        <v>1</v>
      </c>
      <c r="AE62" s="115">
        <v>2</v>
      </c>
      <c r="AF62" s="117">
        <v>1</v>
      </c>
      <c r="AG62" s="115"/>
      <c r="AH62" s="117">
        <v>1</v>
      </c>
      <c r="AI62" s="115"/>
      <c r="AJ62" s="117"/>
      <c r="AK62" s="119">
        <v>1</v>
      </c>
      <c r="AL62" s="117"/>
      <c r="AM62" s="119"/>
      <c r="AN62" s="117">
        <v>41</v>
      </c>
      <c r="AO62" s="487" t="str">
        <f>CA62</f>
        <v/>
      </c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12"/>
      <c r="BB62" s="12"/>
      <c r="BC62" s="12"/>
      <c r="BX62" s="2"/>
      <c r="BY62" s="2"/>
      <c r="CA62" s="488" t="str">
        <f>IF(CG62=1,"* La suma de las Herramientas de Categorización debe ser igual al total. ","")</f>
        <v/>
      </c>
      <c r="CG62" s="489">
        <f>IF(B62&lt;&gt;(AM62+AN62),1,0)</f>
        <v>0</v>
      </c>
      <c r="CH62" s="13"/>
      <c r="CI62" s="13"/>
      <c r="CJ62" s="13"/>
      <c r="CK62" s="13"/>
      <c r="CL62" s="13"/>
      <c r="CM62" s="13"/>
    </row>
    <row r="63" spans="1:104" ht="16.350000000000001" customHeight="1" x14ac:dyDescent="0.2">
      <c r="A63" s="120" t="s">
        <v>63</v>
      </c>
      <c r="B63" s="77">
        <f t="shared" si="8"/>
        <v>0</v>
      </c>
      <c r="C63" s="78">
        <f t="shared" si="9"/>
        <v>0</v>
      </c>
      <c r="D63" s="49">
        <f t="shared" si="9"/>
        <v>0</v>
      </c>
      <c r="E63" s="50"/>
      <c r="F63" s="79"/>
      <c r="G63" s="50"/>
      <c r="H63" s="51"/>
      <c r="I63" s="50"/>
      <c r="J63" s="51"/>
      <c r="K63" s="50"/>
      <c r="L63" s="51"/>
      <c r="M63" s="50"/>
      <c r="N63" s="51"/>
      <c r="O63" s="50"/>
      <c r="P63" s="51"/>
      <c r="Q63" s="50"/>
      <c r="R63" s="51"/>
      <c r="S63" s="50"/>
      <c r="T63" s="51"/>
      <c r="U63" s="50"/>
      <c r="V63" s="121"/>
      <c r="W63" s="50"/>
      <c r="X63" s="51"/>
      <c r="Y63" s="50"/>
      <c r="Z63" s="51"/>
      <c r="AA63" s="50"/>
      <c r="AB63" s="51"/>
      <c r="AC63" s="50"/>
      <c r="AD63" s="51"/>
      <c r="AE63" s="50"/>
      <c r="AF63" s="51"/>
      <c r="AG63" s="50"/>
      <c r="AH63" s="51"/>
      <c r="AI63" s="50"/>
      <c r="AJ63" s="51"/>
      <c r="AK63" s="80"/>
      <c r="AL63" s="51"/>
      <c r="AM63" s="54"/>
      <c r="AN63" s="54"/>
      <c r="AO63" s="71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12"/>
      <c r="BB63" s="12"/>
      <c r="BC63" s="12"/>
      <c r="BX63" s="2"/>
      <c r="BY63" s="2"/>
      <c r="CG63" s="13">
        <v>0</v>
      </c>
      <c r="CH63" s="13"/>
      <c r="CI63" s="13"/>
      <c r="CJ63" s="13"/>
      <c r="CK63" s="13"/>
      <c r="CL63" s="13"/>
      <c r="CM63" s="13"/>
    </row>
    <row r="64" spans="1:104" ht="16.350000000000001" customHeight="1" x14ac:dyDescent="0.2">
      <c r="A64" s="1495" t="s">
        <v>54</v>
      </c>
      <c r="B64" s="1436">
        <f t="shared" ref="B64:AL64" si="10">SUM(B58:B63)</f>
        <v>3509</v>
      </c>
      <c r="C64" s="1627">
        <f t="shared" si="10"/>
        <v>1833</v>
      </c>
      <c r="D64" s="124">
        <f t="shared" si="10"/>
        <v>1676</v>
      </c>
      <c r="E64" s="1438">
        <f t="shared" si="10"/>
        <v>337</v>
      </c>
      <c r="F64" s="126">
        <f t="shared" si="10"/>
        <v>280</v>
      </c>
      <c r="G64" s="1438">
        <f t="shared" si="10"/>
        <v>128</v>
      </c>
      <c r="H64" s="1628">
        <f t="shared" si="10"/>
        <v>94</v>
      </c>
      <c r="I64" s="1438">
        <f t="shared" si="10"/>
        <v>116</v>
      </c>
      <c r="J64" s="1628">
        <f t="shared" si="10"/>
        <v>83</v>
      </c>
      <c r="K64" s="1438">
        <f t="shared" si="10"/>
        <v>68</v>
      </c>
      <c r="L64" s="1628">
        <f t="shared" si="10"/>
        <v>74</v>
      </c>
      <c r="M64" s="1438">
        <f t="shared" si="10"/>
        <v>85</v>
      </c>
      <c r="N64" s="1628">
        <f t="shared" si="10"/>
        <v>76</v>
      </c>
      <c r="O64" s="1438">
        <f t="shared" si="10"/>
        <v>109</v>
      </c>
      <c r="P64" s="1628">
        <f t="shared" si="10"/>
        <v>79</v>
      </c>
      <c r="Q64" s="1438">
        <f t="shared" si="10"/>
        <v>84</v>
      </c>
      <c r="R64" s="1628">
        <f t="shared" si="10"/>
        <v>99</v>
      </c>
      <c r="S64" s="1438">
        <f t="shared" si="10"/>
        <v>84</v>
      </c>
      <c r="T64" s="1628">
        <f t="shared" si="10"/>
        <v>100</v>
      </c>
      <c r="U64" s="128">
        <f t="shared" si="10"/>
        <v>68</v>
      </c>
      <c r="V64" s="1629">
        <f t="shared" si="10"/>
        <v>88</v>
      </c>
      <c r="W64" s="1438">
        <f t="shared" si="10"/>
        <v>101</v>
      </c>
      <c r="X64" s="1628">
        <f t="shared" si="10"/>
        <v>91</v>
      </c>
      <c r="Y64" s="1438">
        <f t="shared" si="10"/>
        <v>97</v>
      </c>
      <c r="Z64" s="1628">
        <f t="shared" si="10"/>
        <v>83</v>
      </c>
      <c r="AA64" s="1438">
        <f t="shared" si="10"/>
        <v>117</v>
      </c>
      <c r="AB64" s="1628">
        <f t="shared" si="10"/>
        <v>85</v>
      </c>
      <c r="AC64" s="1438">
        <f t="shared" si="10"/>
        <v>114</v>
      </c>
      <c r="AD64" s="1628">
        <f t="shared" si="10"/>
        <v>96</v>
      </c>
      <c r="AE64" s="1438">
        <f t="shared" si="10"/>
        <v>93</v>
      </c>
      <c r="AF64" s="1628">
        <f t="shared" si="10"/>
        <v>81</v>
      </c>
      <c r="AG64" s="1438">
        <f t="shared" si="10"/>
        <v>72</v>
      </c>
      <c r="AH64" s="1628">
        <f t="shared" si="10"/>
        <v>76</v>
      </c>
      <c r="AI64" s="1438">
        <f t="shared" si="10"/>
        <v>59</v>
      </c>
      <c r="AJ64" s="1628">
        <f t="shared" si="10"/>
        <v>71</v>
      </c>
      <c r="AK64" s="130">
        <f t="shared" si="10"/>
        <v>101</v>
      </c>
      <c r="AL64" s="1628">
        <f t="shared" si="10"/>
        <v>120</v>
      </c>
      <c r="AM64" s="130">
        <f>SUM(AM58:AM62)</f>
        <v>0</v>
      </c>
      <c r="AN64" s="1628">
        <f>SUM(AN58:AN62)</f>
        <v>3509</v>
      </c>
      <c r="AO64" s="13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7"/>
      <c r="BE64" s="7"/>
      <c r="BX64" s="2"/>
      <c r="BY64" s="2"/>
      <c r="CG64" s="13"/>
      <c r="CH64" s="13"/>
      <c r="CI64" s="13"/>
      <c r="CJ64" s="13"/>
      <c r="CK64" s="13"/>
      <c r="CL64" s="13"/>
      <c r="CM64" s="13"/>
    </row>
    <row r="65" spans="1:91" ht="32.1" customHeight="1" x14ac:dyDescent="0.2">
      <c r="A65" s="96" t="s">
        <v>64</v>
      </c>
      <c r="B65" s="132"/>
      <c r="C65" s="132"/>
      <c r="D65" s="132"/>
      <c r="E65" s="132"/>
      <c r="F65" s="132"/>
      <c r="G65" s="132"/>
      <c r="H65" s="132"/>
      <c r="I65" s="82"/>
      <c r="J65" s="82"/>
      <c r="K65" s="82"/>
      <c r="L65" s="82"/>
      <c r="M65" s="82"/>
      <c r="N65" s="82"/>
      <c r="O65" s="82"/>
      <c r="P65" s="8"/>
      <c r="Q65" s="8"/>
      <c r="R65" s="8"/>
      <c r="S65" s="8"/>
      <c r="T65" s="8"/>
      <c r="U65" s="8"/>
      <c r="V65" s="8"/>
      <c r="W65" s="8"/>
      <c r="X65" s="8"/>
      <c r="Y65" s="8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X65" s="2"/>
      <c r="BY65" s="2"/>
      <c r="BZ65" s="2"/>
      <c r="CG65" s="13"/>
      <c r="CH65" s="13"/>
      <c r="CI65" s="13"/>
      <c r="CJ65" s="13"/>
      <c r="CK65" s="13"/>
      <c r="CL65" s="13"/>
      <c r="CM65" s="13"/>
    </row>
    <row r="66" spans="1:91" ht="32.1" customHeight="1" x14ac:dyDescent="0.2">
      <c r="A66" s="1488" t="s">
        <v>65</v>
      </c>
      <c r="B66" s="1505" t="s">
        <v>5</v>
      </c>
      <c r="C66" s="1505" t="s">
        <v>66</v>
      </c>
      <c r="D66" s="1505" t="s">
        <v>67</v>
      </c>
      <c r="E66" s="1505" t="s">
        <v>68</v>
      </c>
      <c r="F66" s="1"/>
      <c r="G66" s="8"/>
      <c r="H66" s="8"/>
      <c r="I66" s="8"/>
      <c r="J66" s="8"/>
      <c r="K66" s="8"/>
      <c r="L66" s="8"/>
      <c r="M66" s="8"/>
      <c r="N66" s="97" t="s">
        <v>69</v>
      </c>
      <c r="O66" s="8"/>
      <c r="P66" s="8"/>
      <c r="Q66" s="8"/>
      <c r="R66" s="7"/>
      <c r="S66" s="7"/>
      <c r="T66" s="7"/>
      <c r="U66" s="7"/>
      <c r="V66" s="7"/>
      <c r="W66" s="7"/>
      <c r="X66" s="8"/>
      <c r="Y66" s="8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CG66" s="13"/>
      <c r="CH66" s="13"/>
      <c r="CI66" s="13"/>
      <c r="CJ66" s="13"/>
      <c r="CK66" s="13"/>
      <c r="CL66" s="13"/>
      <c r="CM66" s="13"/>
    </row>
    <row r="67" spans="1:91" ht="16.350000000000001" customHeight="1" x14ac:dyDescent="0.2">
      <c r="A67" s="1630" t="s">
        <v>70</v>
      </c>
      <c r="B67" s="1631">
        <f t="shared" ref="B67:B85" si="11">SUM(C67:E67)</f>
        <v>4</v>
      </c>
      <c r="C67" s="1620">
        <v>4</v>
      </c>
      <c r="D67" s="1620"/>
      <c r="E67" s="1620"/>
      <c r="F67" s="136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7"/>
      <c r="S67" s="7"/>
      <c r="T67" s="7"/>
      <c r="U67" s="7"/>
      <c r="V67" s="7"/>
      <c r="W67" s="7"/>
      <c r="X67" s="8"/>
      <c r="Y67" s="8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CG67" s="13"/>
      <c r="CH67" s="13"/>
      <c r="CI67" s="13"/>
      <c r="CJ67" s="13"/>
      <c r="CK67" s="13"/>
      <c r="CL67" s="13"/>
      <c r="CM67" s="13"/>
    </row>
    <row r="68" spans="1:91" ht="16.350000000000001" customHeight="1" x14ac:dyDescent="0.2">
      <c r="A68" s="137" t="s">
        <v>71</v>
      </c>
      <c r="B68" s="138">
        <f t="shared" si="11"/>
        <v>0</v>
      </c>
      <c r="C68" s="36"/>
      <c r="D68" s="36"/>
      <c r="E68" s="36"/>
      <c r="F68" s="136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7"/>
      <c r="S68" s="7"/>
      <c r="T68" s="7"/>
      <c r="U68" s="7"/>
      <c r="V68" s="7"/>
      <c r="W68" s="7"/>
      <c r="X68" s="8"/>
      <c r="Y68" s="8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CG68" s="13"/>
      <c r="CH68" s="13"/>
      <c r="CI68" s="13"/>
      <c r="CJ68" s="13"/>
      <c r="CK68" s="13"/>
      <c r="CL68" s="13"/>
      <c r="CM68" s="13"/>
    </row>
    <row r="69" spans="1:91" ht="16.350000000000001" customHeight="1" x14ac:dyDescent="0.2">
      <c r="A69" s="137" t="s">
        <v>72</v>
      </c>
      <c r="B69" s="138">
        <f t="shared" si="11"/>
        <v>0</v>
      </c>
      <c r="C69" s="36"/>
      <c r="D69" s="36"/>
      <c r="E69" s="36"/>
      <c r="F69" s="136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7"/>
      <c r="S69" s="7"/>
      <c r="T69" s="7"/>
      <c r="U69" s="7"/>
      <c r="V69" s="7"/>
      <c r="W69" s="7"/>
      <c r="X69" s="8"/>
      <c r="Y69" s="8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CG69" s="13"/>
      <c r="CH69" s="13"/>
      <c r="CI69" s="13"/>
      <c r="CJ69" s="13"/>
      <c r="CK69" s="13"/>
      <c r="CL69" s="13"/>
      <c r="CM69" s="13"/>
    </row>
    <row r="70" spans="1:91" ht="16.350000000000001" customHeight="1" x14ac:dyDescent="0.2">
      <c r="A70" s="137" t="s">
        <v>73</v>
      </c>
      <c r="B70" s="138">
        <f t="shared" si="11"/>
        <v>120</v>
      </c>
      <c r="C70" s="36">
        <v>120</v>
      </c>
      <c r="D70" s="36"/>
      <c r="E70" s="36"/>
      <c r="F70" s="136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7"/>
      <c r="S70" s="7"/>
      <c r="T70" s="7"/>
      <c r="U70" s="7"/>
      <c r="V70" s="7"/>
      <c r="W70" s="7"/>
      <c r="X70" s="8"/>
      <c r="Y70" s="8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CG70" s="13"/>
      <c r="CH70" s="13"/>
      <c r="CI70" s="13"/>
      <c r="CJ70" s="13"/>
      <c r="CK70" s="13"/>
      <c r="CL70" s="13"/>
      <c r="CM70" s="13"/>
    </row>
    <row r="71" spans="1:91" ht="16.350000000000001" customHeight="1" x14ac:dyDescent="0.2">
      <c r="A71" s="137" t="s">
        <v>74</v>
      </c>
      <c r="B71" s="138">
        <f t="shared" si="11"/>
        <v>0</v>
      </c>
      <c r="C71" s="36"/>
      <c r="D71" s="36"/>
      <c r="E71" s="36"/>
      <c r="F71" s="136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7"/>
      <c r="S71" s="7"/>
      <c r="T71" s="7"/>
      <c r="U71" s="7"/>
      <c r="V71" s="7"/>
      <c r="W71" s="7"/>
      <c r="X71" s="8"/>
      <c r="Y71" s="8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CG71" s="13"/>
      <c r="CH71" s="13"/>
      <c r="CI71" s="13"/>
      <c r="CJ71" s="13"/>
      <c r="CK71" s="13"/>
      <c r="CL71" s="13"/>
      <c r="CM71" s="13"/>
    </row>
    <row r="72" spans="1:91" ht="16.350000000000001" customHeight="1" x14ac:dyDescent="0.2">
      <c r="A72" s="137" t="s">
        <v>75</v>
      </c>
      <c r="B72" s="138">
        <f t="shared" si="11"/>
        <v>0</v>
      </c>
      <c r="C72" s="36"/>
      <c r="D72" s="36"/>
      <c r="E72" s="36"/>
      <c r="F72" s="136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7"/>
      <c r="S72" s="7"/>
      <c r="T72" s="7"/>
      <c r="U72" s="7"/>
      <c r="V72" s="7"/>
      <c r="W72" s="7"/>
      <c r="X72" s="8"/>
      <c r="Y72" s="8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CG72" s="13"/>
      <c r="CH72" s="13"/>
      <c r="CI72" s="13"/>
      <c r="CJ72" s="13"/>
      <c r="CK72" s="13"/>
      <c r="CL72" s="13"/>
      <c r="CM72" s="13"/>
    </row>
    <row r="73" spans="1:91" ht="16.350000000000001" customHeight="1" x14ac:dyDescent="0.2">
      <c r="A73" s="137" t="s">
        <v>76</v>
      </c>
      <c r="B73" s="138">
        <f t="shared" si="11"/>
        <v>156</v>
      </c>
      <c r="C73" s="36">
        <v>156</v>
      </c>
      <c r="D73" s="36"/>
      <c r="E73" s="36"/>
      <c r="F73" s="136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7"/>
      <c r="S73" s="7"/>
      <c r="T73" s="7"/>
      <c r="U73" s="7"/>
      <c r="V73" s="7"/>
      <c r="W73" s="7"/>
      <c r="X73" s="8"/>
      <c r="Y73" s="8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CG73" s="13"/>
      <c r="CH73" s="13"/>
      <c r="CI73" s="13"/>
      <c r="CJ73" s="13"/>
      <c r="CK73" s="13"/>
      <c r="CL73" s="13"/>
      <c r="CM73" s="13"/>
    </row>
    <row r="74" spans="1:91" ht="16.350000000000001" customHeight="1" x14ac:dyDescent="0.2">
      <c r="A74" s="137" t="s">
        <v>77</v>
      </c>
      <c r="B74" s="138">
        <f t="shared" si="11"/>
        <v>0</v>
      </c>
      <c r="C74" s="36"/>
      <c r="D74" s="36"/>
      <c r="E74" s="36"/>
      <c r="F74" s="136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7"/>
      <c r="S74" s="7"/>
      <c r="T74" s="7"/>
      <c r="U74" s="7"/>
      <c r="V74" s="7"/>
      <c r="W74" s="7"/>
      <c r="X74" s="8"/>
      <c r="Y74" s="8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CG74" s="13"/>
      <c r="CH74" s="13"/>
      <c r="CI74" s="13"/>
      <c r="CJ74" s="13"/>
      <c r="CK74" s="13"/>
      <c r="CL74" s="13"/>
      <c r="CM74" s="13"/>
    </row>
    <row r="75" spans="1:91" ht="16.350000000000001" customHeight="1" x14ac:dyDescent="0.2">
      <c r="A75" s="137" t="s">
        <v>78</v>
      </c>
      <c r="B75" s="138">
        <f t="shared" si="11"/>
        <v>0</v>
      </c>
      <c r="C75" s="36"/>
      <c r="D75" s="36"/>
      <c r="E75" s="36"/>
      <c r="F75" s="136"/>
      <c r="G75" s="139"/>
      <c r="H75" s="139"/>
      <c r="I75" s="8"/>
      <c r="J75" s="8"/>
      <c r="K75" s="8"/>
      <c r="L75" s="8"/>
      <c r="M75" s="8"/>
      <c r="N75" s="8"/>
      <c r="O75" s="8"/>
      <c r="P75" s="8"/>
      <c r="Q75" s="8"/>
      <c r="R75" s="7"/>
      <c r="S75" s="7"/>
      <c r="T75" s="7"/>
      <c r="U75" s="7"/>
      <c r="V75" s="7"/>
      <c r="W75" s="7"/>
      <c r="X75" s="8"/>
      <c r="Y75" s="8"/>
      <c r="CG75" s="13"/>
      <c r="CH75" s="13"/>
      <c r="CI75" s="13"/>
      <c r="CJ75" s="13"/>
      <c r="CK75" s="13"/>
      <c r="CL75" s="13"/>
      <c r="CM75" s="13"/>
    </row>
    <row r="76" spans="1:91" ht="16.350000000000001" customHeight="1" x14ac:dyDescent="0.2">
      <c r="A76" s="137" t="s">
        <v>79</v>
      </c>
      <c r="B76" s="138">
        <f t="shared" si="11"/>
        <v>0</v>
      </c>
      <c r="C76" s="36"/>
      <c r="D76" s="36"/>
      <c r="E76" s="36"/>
      <c r="F76" s="136"/>
      <c r="G76" s="139"/>
      <c r="H76" s="139"/>
      <c r="I76" s="8"/>
      <c r="J76" s="8"/>
      <c r="K76" s="8"/>
      <c r="L76" s="8"/>
      <c r="M76" s="8"/>
      <c r="N76" s="8"/>
      <c r="O76" s="8"/>
      <c r="P76" s="8"/>
      <c r="Q76" s="8"/>
      <c r="R76" s="7"/>
      <c r="S76" s="7"/>
      <c r="T76" s="7"/>
      <c r="U76" s="7"/>
      <c r="V76" s="7"/>
      <c r="W76" s="7"/>
      <c r="X76" s="8"/>
      <c r="Y76" s="8"/>
      <c r="CG76" s="13"/>
      <c r="CH76" s="13"/>
      <c r="CI76" s="13"/>
      <c r="CJ76" s="13"/>
      <c r="CK76" s="13"/>
      <c r="CL76" s="13"/>
      <c r="CM76" s="13"/>
    </row>
    <row r="77" spans="1:91" ht="16.350000000000001" customHeight="1" x14ac:dyDescent="0.2">
      <c r="A77" s="137" t="s">
        <v>80</v>
      </c>
      <c r="B77" s="138">
        <f t="shared" si="11"/>
        <v>0</v>
      </c>
      <c r="C77" s="36"/>
      <c r="D77" s="36"/>
      <c r="E77" s="36"/>
      <c r="F77" s="136"/>
      <c r="G77" s="139"/>
      <c r="H77" s="139"/>
      <c r="I77" s="8"/>
      <c r="J77" s="8"/>
      <c r="K77" s="8"/>
      <c r="L77" s="8"/>
      <c r="M77" s="8"/>
      <c r="N77" s="8"/>
      <c r="O77" s="8"/>
      <c r="P77" s="8"/>
      <c r="Q77" s="8"/>
      <c r="R77" s="7"/>
      <c r="S77" s="7"/>
      <c r="T77" s="7"/>
      <c r="U77" s="7"/>
      <c r="V77" s="7"/>
      <c r="W77" s="7"/>
      <c r="X77" s="8"/>
      <c r="Y77" s="8"/>
      <c r="CG77" s="13"/>
      <c r="CH77" s="13"/>
      <c r="CI77" s="13"/>
      <c r="CJ77" s="13"/>
      <c r="CK77" s="13"/>
      <c r="CL77" s="13"/>
      <c r="CM77" s="13"/>
    </row>
    <row r="78" spans="1:91" ht="16.350000000000001" customHeight="1" x14ac:dyDescent="0.2">
      <c r="A78" s="140" t="s">
        <v>81</v>
      </c>
      <c r="B78" s="138">
        <f t="shared" si="11"/>
        <v>0</v>
      </c>
      <c r="C78" s="36"/>
      <c r="D78" s="36"/>
      <c r="E78" s="36"/>
      <c r="F78" s="136"/>
      <c r="G78" s="139"/>
      <c r="H78" s="139"/>
      <c r="I78" s="8"/>
      <c r="J78" s="8"/>
      <c r="K78" s="8"/>
      <c r="L78" s="8"/>
      <c r="M78" s="8"/>
      <c r="N78" s="8"/>
      <c r="O78" s="8"/>
      <c r="P78" s="8"/>
      <c r="Q78" s="8"/>
      <c r="R78" s="7"/>
      <c r="S78" s="7"/>
      <c r="T78" s="7"/>
      <c r="U78" s="7"/>
      <c r="V78" s="7"/>
      <c r="W78" s="7"/>
      <c r="X78" s="8"/>
      <c r="Y78" s="8"/>
      <c r="CG78" s="13"/>
      <c r="CH78" s="13"/>
      <c r="CI78" s="13"/>
      <c r="CJ78" s="13"/>
      <c r="CK78" s="13"/>
      <c r="CL78" s="13"/>
      <c r="CM78" s="13"/>
    </row>
    <row r="79" spans="1:91" ht="16.350000000000001" customHeight="1" x14ac:dyDescent="0.2">
      <c r="A79" s="137" t="s">
        <v>82</v>
      </c>
      <c r="B79" s="138">
        <f t="shared" si="11"/>
        <v>313</v>
      </c>
      <c r="C79" s="36">
        <v>313</v>
      </c>
      <c r="D79" s="36"/>
      <c r="E79" s="36"/>
      <c r="F79" s="136"/>
      <c r="G79" s="139"/>
      <c r="H79" s="139"/>
      <c r="I79" s="8"/>
      <c r="J79" s="8"/>
      <c r="K79" s="8"/>
      <c r="L79" s="8"/>
      <c r="M79" s="8"/>
      <c r="N79" s="8"/>
      <c r="O79" s="8"/>
      <c r="P79" s="8"/>
      <c r="Q79" s="8"/>
      <c r="R79" s="7"/>
      <c r="S79" s="7"/>
      <c r="T79" s="7"/>
      <c r="U79" s="7"/>
      <c r="V79" s="7"/>
      <c r="W79" s="7"/>
      <c r="X79" s="8"/>
      <c r="Y79" s="8"/>
      <c r="CG79" s="13"/>
      <c r="CH79" s="13"/>
      <c r="CI79" s="13"/>
      <c r="CJ79" s="13"/>
      <c r="CK79" s="13"/>
      <c r="CL79" s="13"/>
      <c r="CM79" s="13"/>
    </row>
    <row r="80" spans="1:91" ht="16.350000000000001" customHeight="1" x14ac:dyDescent="0.2">
      <c r="A80" s="137" t="s">
        <v>83</v>
      </c>
      <c r="B80" s="138">
        <f t="shared" si="11"/>
        <v>0</v>
      </c>
      <c r="C80" s="36"/>
      <c r="D80" s="36"/>
      <c r="E80" s="36"/>
      <c r="F80" s="136"/>
      <c r="G80" s="139"/>
      <c r="H80" s="139"/>
      <c r="I80" s="8"/>
      <c r="J80" s="8"/>
      <c r="K80" s="8"/>
      <c r="L80" s="8"/>
      <c r="M80" s="8"/>
      <c r="N80" s="8"/>
      <c r="O80" s="8"/>
      <c r="P80" s="8"/>
      <c r="Q80" s="8"/>
      <c r="R80" s="7"/>
      <c r="S80" s="7"/>
      <c r="T80" s="7"/>
      <c r="U80" s="7"/>
      <c r="V80" s="7"/>
      <c r="W80" s="7"/>
      <c r="X80" s="8"/>
      <c r="Y80" s="8"/>
      <c r="CG80" s="13"/>
      <c r="CH80" s="13"/>
      <c r="CI80" s="13"/>
      <c r="CJ80" s="13"/>
      <c r="CK80" s="13"/>
      <c r="CL80" s="13"/>
      <c r="CM80" s="13"/>
    </row>
    <row r="81" spans="1:91" ht="16.350000000000001" customHeight="1" x14ac:dyDescent="0.2">
      <c r="A81" s="137" t="s">
        <v>84</v>
      </c>
      <c r="B81" s="138">
        <f t="shared" si="11"/>
        <v>277</v>
      </c>
      <c r="C81" s="36">
        <v>277</v>
      </c>
      <c r="D81" s="36"/>
      <c r="E81" s="36"/>
      <c r="F81" s="136"/>
      <c r="G81" s="139"/>
      <c r="H81" s="139"/>
      <c r="I81" s="8"/>
      <c r="J81" s="8"/>
      <c r="K81" s="8"/>
      <c r="L81" s="8"/>
      <c r="M81" s="8"/>
      <c r="N81" s="8"/>
      <c r="O81" s="8"/>
      <c r="P81" s="8"/>
      <c r="Q81" s="8"/>
      <c r="R81" s="7"/>
      <c r="S81" s="7"/>
      <c r="T81" s="7"/>
      <c r="U81" s="7"/>
      <c r="V81" s="7"/>
      <c r="W81" s="7"/>
      <c r="X81" s="8"/>
      <c r="Y81" s="8"/>
      <c r="CG81" s="13"/>
      <c r="CH81" s="13"/>
      <c r="CI81" s="13"/>
      <c r="CJ81" s="13"/>
      <c r="CK81" s="13"/>
      <c r="CL81" s="13"/>
      <c r="CM81" s="13"/>
    </row>
    <row r="82" spans="1:91" ht="16.350000000000001" customHeight="1" x14ac:dyDescent="0.2">
      <c r="A82" s="137" t="s">
        <v>85</v>
      </c>
      <c r="B82" s="138">
        <f t="shared" si="11"/>
        <v>1</v>
      </c>
      <c r="C82" s="36">
        <v>1</v>
      </c>
      <c r="D82" s="36"/>
      <c r="E82" s="36"/>
      <c r="F82" s="136"/>
      <c r="G82" s="139"/>
      <c r="H82" s="139"/>
      <c r="I82" s="8"/>
      <c r="J82" s="8"/>
      <c r="K82" s="8"/>
      <c r="L82" s="8"/>
      <c r="M82" s="8"/>
      <c r="N82" s="8"/>
      <c r="O82" s="8"/>
      <c r="P82" s="8"/>
      <c r="Q82" s="8"/>
      <c r="R82" s="7"/>
      <c r="S82" s="7"/>
      <c r="T82" s="7"/>
      <c r="U82" s="7"/>
      <c r="V82" s="7"/>
      <c r="W82" s="7"/>
      <c r="X82" s="8"/>
      <c r="Y82" s="8"/>
      <c r="CG82" s="13"/>
      <c r="CH82" s="13"/>
      <c r="CI82" s="13"/>
      <c r="CJ82" s="13"/>
      <c r="CK82" s="13"/>
      <c r="CL82" s="13"/>
      <c r="CM82" s="13"/>
    </row>
    <row r="83" spans="1:91" ht="16.350000000000001" customHeight="1" x14ac:dyDescent="0.2">
      <c r="A83" s="137" t="s">
        <v>86</v>
      </c>
      <c r="B83" s="138">
        <f t="shared" si="11"/>
        <v>0</v>
      </c>
      <c r="C83" s="36"/>
      <c r="D83" s="36"/>
      <c r="E83" s="36"/>
      <c r="F83" s="136"/>
      <c r="G83" s="139"/>
      <c r="H83" s="139"/>
      <c r="I83" s="8"/>
      <c r="J83" s="8"/>
      <c r="K83" s="8"/>
      <c r="L83" s="8"/>
      <c r="M83" s="8"/>
      <c r="N83" s="8"/>
      <c r="O83" s="8"/>
      <c r="P83" s="8"/>
      <c r="Q83" s="8"/>
      <c r="R83" s="7"/>
      <c r="S83" s="7"/>
      <c r="T83" s="7"/>
      <c r="U83" s="7"/>
      <c r="V83" s="7"/>
      <c r="W83" s="7"/>
      <c r="X83" s="8"/>
      <c r="Y83" s="8"/>
      <c r="CG83" s="13"/>
      <c r="CH83" s="13"/>
      <c r="CI83" s="13"/>
      <c r="CJ83" s="13"/>
      <c r="CK83" s="13"/>
      <c r="CL83" s="13"/>
      <c r="CM83" s="13"/>
    </row>
    <row r="84" spans="1:91" ht="16.350000000000001" customHeight="1" x14ac:dyDescent="0.2">
      <c r="A84" s="137" t="s">
        <v>87</v>
      </c>
      <c r="B84" s="138">
        <f t="shared" si="11"/>
        <v>0</v>
      </c>
      <c r="C84" s="36"/>
      <c r="D84" s="36"/>
      <c r="E84" s="36"/>
      <c r="F84" s="136"/>
      <c r="G84" s="139"/>
      <c r="H84" s="139"/>
      <c r="I84" s="8"/>
      <c r="J84" s="8"/>
      <c r="K84" s="8"/>
      <c r="L84" s="8"/>
      <c r="M84" s="8"/>
      <c r="N84" s="8"/>
      <c r="O84" s="8"/>
      <c r="P84" s="8"/>
      <c r="Q84" s="8"/>
      <c r="R84" s="7"/>
      <c r="S84" s="7"/>
      <c r="T84" s="7"/>
      <c r="U84" s="7"/>
      <c r="V84" s="7"/>
      <c r="W84" s="7"/>
      <c r="X84" s="8"/>
      <c r="Y84" s="8"/>
      <c r="CG84" s="13"/>
      <c r="CH84" s="13"/>
      <c r="CI84" s="13"/>
      <c r="CJ84" s="13"/>
      <c r="CK84" s="13"/>
      <c r="CL84" s="13"/>
      <c r="CM84" s="13"/>
    </row>
    <row r="85" spans="1:91" ht="16.350000000000001" customHeight="1" x14ac:dyDescent="0.2">
      <c r="A85" s="137" t="s">
        <v>88</v>
      </c>
      <c r="B85" s="141">
        <f t="shared" si="11"/>
        <v>0</v>
      </c>
      <c r="C85" s="142"/>
      <c r="D85" s="142"/>
      <c r="E85" s="142"/>
      <c r="F85" s="136"/>
      <c r="G85" s="139"/>
      <c r="H85" s="139"/>
      <c r="I85" s="8"/>
      <c r="J85" s="8"/>
      <c r="K85" s="8"/>
      <c r="L85" s="8"/>
      <c r="M85" s="8"/>
      <c r="N85" s="8"/>
      <c r="O85" s="8"/>
      <c r="P85" s="8"/>
      <c r="Q85" s="8"/>
      <c r="R85" s="7"/>
      <c r="S85" s="7"/>
      <c r="T85" s="7"/>
      <c r="U85" s="7"/>
      <c r="V85" s="7"/>
      <c r="W85" s="7"/>
      <c r="X85" s="8"/>
      <c r="Y85" s="8"/>
      <c r="CG85" s="13"/>
      <c r="CH85" s="13"/>
      <c r="CI85" s="13"/>
      <c r="CJ85" s="13"/>
      <c r="CK85" s="13"/>
      <c r="CL85" s="13"/>
      <c r="CM85" s="13"/>
    </row>
    <row r="86" spans="1:91" ht="16.350000000000001" customHeight="1" x14ac:dyDescent="0.2">
      <c r="A86" s="1495" t="s">
        <v>54</v>
      </c>
      <c r="B86" s="143">
        <f>SUM(B67:B85)</f>
        <v>871</v>
      </c>
      <c r="C86" s="143">
        <f>SUM(C67:C85)</f>
        <v>871</v>
      </c>
      <c r="D86" s="143">
        <f>SUM(D67:D85)</f>
        <v>0</v>
      </c>
      <c r="E86" s="143">
        <f>SUM(E67:E85)</f>
        <v>0</v>
      </c>
      <c r="F86" s="136"/>
      <c r="G86" s="139"/>
      <c r="H86" s="139"/>
      <c r="I86" s="8"/>
      <c r="J86" s="8"/>
      <c r="K86" s="8"/>
      <c r="L86" s="8"/>
      <c r="M86" s="8"/>
      <c r="N86" s="8"/>
      <c r="O86" s="8"/>
      <c r="P86" s="8"/>
      <c r="Q86" s="8"/>
      <c r="R86" s="7"/>
      <c r="S86" s="7"/>
      <c r="T86" s="7"/>
      <c r="U86" s="7"/>
      <c r="V86" s="83"/>
      <c r="W86" s="7"/>
      <c r="X86" s="8"/>
      <c r="Y86" s="8"/>
      <c r="CG86" s="13"/>
      <c r="CH86" s="13"/>
      <c r="CI86" s="13"/>
      <c r="CJ86" s="13"/>
      <c r="CK86" s="13"/>
      <c r="CL86" s="13"/>
      <c r="CM86" s="13"/>
    </row>
    <row r="87" spans="1:91" ht="32.1" customHeight="1" x14ac:dyDescent="0.2">
      <c r="A87" s="82" t="s">
        <v>89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BX87" s="2"/>
      <c r="BY87" s="2"/>
      <c r="BZ87" s="2"/>
      <c r="CG87" s="13"/>
      <c r="CH87" s="13"/>
      <c r="CI87" s="13"/>
      <c r="CJ87" s="13"/>
      <c r="CK87" s="13"/>
      <c r="CL87" s="13"/>
      <c r="CM87" s="13"/>
    </row>
    <row r="88" spans="1:91" ht="16.350000000000001" customHeight="1" x14ac:dyDescent="0.2">
      <c r="A88" s="1796" t="s">
        <v>90</v>
      </c>
      <c r="B88" s="1798"/>
      <c r="C88" s="1796" t="s">
        <v>5</v>
      </c>
      <c r="D88" s="1797"/>
      <c r="E88" s="1798"/>
      <c r="F88" s="1808" t="s">
        <v>6</v>
      </c>
      <c r="G88" s="1869"/>
      <c r="H88" s="1869"/>
      <c r="I88" s="1869"/>
      <c r="J88" s="1869"/>
      <c r="K88" s="1869"/>
      <c r="L88" s="1869"/>
      <c r="M88" s="1869"/>
      <c r="N88" s="1869"/>
      <c r="O88" s="1869"/>
      <c r="P88" s="1869"/>
      <c r="Q88" s="1869"/>
      <c r="R88" s="1869"/>
      <c r="S88" s="1869"/>
      <c r="T88" s="1869"/>
      <c r="U88" s="1869"/>
      <c r="V88" s="1869"/>
      <c r="W88" s="1869"/>
      <c r="X88" s="1869"/>
      <c r="Y88" s="1869"/>
      <c r="Z88" s="1869"/>
      <c r="AA88" s="1869"/>
      <c r="AB88" s="1869"/>
      <c r="AC88" s="1869"/>
      <c r="AD88" s="1869"/>
      <c r="AE88" s="1869"/>
      <c r="AF88" s="1869"/>
      <c r="AG88" s="1869"/>
      <c r="AH88" s="1869"/>
      <c r="AI88" s="1869"/>
      <c r="AJ88" s="1869"/>
      <c r="AK88" s="1869"/>
      <c r="AL88" s="1869"/>
      <c r="AM88" s="1809"/>
      <c r="AN88" s="1819" t="s">
        <v>7</v>
      </c>
      <c r="AO88" s="1819" t="s">
        <v>91</v>
      </c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CG88" s="13"/>
      <c r="CH88" s="13"/>
      <c r="CI88" s="13"/>
      <c r="CJ88" s="13"/>
      <c r="CK88" s="13"/>
      <c r="CL88" s="13"/>
      <c r="CM88" s="13"/>
    </row>
    <row r="89" spans="1:91" ht="16.350000000000001" customHeight="1" x14ac:dyDescent="0.2">
      <c r="A89" s="1886"/>
      <c r="B89" s="1807"/>
      <c r="C89" s="1799"/>
      <c r="D89" s="1800"/>
      <c r="E89" s="1801"/>
      <c r="F89" s="1808" t="s">
        <v>11</v>
      </c>
      <c r="G89" s="1809"/>
      <c r="H89" s="1869" t="s">
        <v>12</v>
      </c>
      <c r="I89" s="1869"/>
      <c r="J89" s="1808" t="s">
        <v>13</v>
      </c>
      <c r="K89" s="1809"/>
      <c r="L89" s="1869" t="s">
        <v>14</v>
      </c>
      <c r="M89" s="1869"/>
      <c r="N89" s="1808" t="s">
        <v>15</v>
      </c>
      <c r="O89" s="1809"/>
      <c r="P89" s="1869" t="s">
        <v>16</v>
      </c>
      <c r="Q89" s="1869"/>
      <c r="R89" s="1808" t="s">
        <v>17</v>
      </c>
      <c r="S89" s="1809"/>
      <c r="T89" s="1869" t="s">
        <v>18</v>
      </c>
      <c r="U89" s="1869"/>
      <c r="V89" s="1808" t="s">
        <v>19</v>
      </c>
      <c r="W89" s="1809"/>
      <c r="X89" s="1869" t="s">
        <v>20</v>
      </c>
      <c r="Y89" s="1809"/>
      <c r="Z89" s="1808" t="s">
        <v>21</v>
      </c>
      <c r="AA89" s="1869"/>
      <c r="AB89" s="1808" t="s">
        <v>22</v>
      </c>
      <c r="AC89" s="1809"/>
      <c r="AD89" s="1869" t="s">
        <v>23</v>
      </c>
      <c r="AE89" s="1869"/>
      <c r="AF89" s="1808" t="s">
        <v>24</v>
      </c>
      <c r="AG89" s="1809"/>
      <c r="AH89" s="1869" t="s">
        <v>25</v>
      </c>
      <c r="AI89" s="1869"/>
      <c r="AJ89" s="1808" t="s">
        <v>26</v>
      </c>
      <c r="AK89" s="1809"/>
      <c r="AL89" s="1869" t="s">
        <v>27</v>
      </c>
      <c r="AM89" s="1809"/>
      <c r="AN89" s="1845"/>
      <c r="AO89" s="1845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CG89" s="13"/>
      <c r="CH89" s="13"/>
      <c r="CI89" s="13"/>
      <c r="CJ89" s="13"/>
      <c r="CK89" s="13"/>
      <c r="CL89" s="13"/>
      <c r="CM89" s="13"/>
    </row>
    <row r="90" spans="1:91" ht="16.350000000000001" customHeight="1" x14ac:dyDescent="0.2">
      <c r="A90" s="1799"/>
      <c r="B90" s="1800"/>
      <c r="C90" s="1513" t="s">
        <v>32</v>
      </c>
      <c r="D90" s="1632" t="s">
        <v>41</v>
      </c>
      <c r="E90" s="1496" t="s">
        <v>34</v>
      </c>
      <c r="F90" s="1495" t="s">
        <v>41</v>
      </c>
      <c r="G90" s="1496" t="s">
        <v>34</v>
      </c>
      <c r="H90" s="1509" t="s">
        <v>41</v>
      </c>
      <c r="I90" s="1509" t="s">
        <v>34</v>
      </c>
      <c r="J90" s="1495" t="s">
        <v>41</v>
      </c>
      <c r="K90" s="1496" t="s">
        <v>34</v>
      </c>
      <c r="L90" s="1509" t="s">
        <v>41</v>
      </c>
      <c r="M90" s="1509" t="s">
        <v>34</v>
      </c>
      <c r="N90" s="1495" t="s">
        <v>41</v>
      </c>
      <c r="O90" s="1496" t="s">
        <v>34</v>
      </c>
      <c r="P90" s="1509" t="s">
        <v>41</v>
      </c>
      <c r="Q90" s="1509" t="s">
        <v>34</v>
      </c>
      <c r="R90" s="1495" t="s">
        <v>41</v>
      </c>
      <c r="S90" s="1496" t="s">
        <v>34</v>
      </c>
      <c r="T90" s="1509" t="s">
        <v>41</v>
      </c>
      <c r="U90" s="1509" t="s">
        <v>34</v>
      </c>
      <c r="V90" s="1495" t="s">
        <v>41</v>
      </c>
      <c r="W90" s="1496" t="s">
        <v>34</v>
      </c>
      <c r="X90" s="1509" t="s">
        <v>41</v>
      </c>
      <c r="Y90" s="1496" t="s">
        <v>34</v>
      </c>
      <c r="Z90" s="1495" t="s">
        <v>41</v>
      </c>
      <c r="AA90" s="1509" t="s">
        <v>34</v>
      </c>
      <c r="AB90" s="1495" t="s">
        <v>41</v>
      </c>
      <c r="AC90" s="1496" t="s">
        <v>34</v>
      </c>
      <c r="AD90" s="1509" t="s">
        <v>41</v>
      </c>
      <c r="AE90" s="1509" t="s">
        <v>34</v>
      </c>
      <c r="AF90" s="1495" t="s">
        <v>41</v>
      </c>
      <c r="AG90" s="1496" t="s">
        <v>34</v>
      </c>
      <c r="AH90" s="1509" t="s">
        <v>41</v>
      </c>
      <c r="AI90" s="1509" t="s">
        <v>34</v>
      </c>
      <c r="AJ90" s="1495" t="s">
        <v>41</v>
      </c>
      <c r="AK90" s="1496" t="s">
        <v>34</v>
      </c>
      <c r="AL90" s="1509" t="s">
        <v>41</v>
      </c>
      <c r="AM90" s="1496" t="s">
        <v>34</v>
      </c>
      <c r="AN90" s="1820"/>
      <c r="AO90" s="1820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CG90" s="13"/>
      <c r="CH90" s="13"/>
      <c r="CI90" s="13"/>
      <c r="CJ90" s="13"/>
      <c r="CK90" s="13"/>
      <c r="CL90" s="13"/>
      <c r="CM90" s="13"/>
    </row>
    <row r="91" spans="1:91" ht="16.350000000000001" customHeight="1" x14ac:dyDescent="0.2">
      <c r="A91" s="1808" t="s">
        <v>92</v>
      </c>
      <c r="B91" s="1809"/>
      <c r="C91" s="1595">
        <f t="shared" ref="C91:AN91" si="12">SUM(C92:C98)</f>
        <v>689</v>
      </c>
      <c r="D91" s="1596">
        <f>SUM(D92:D98)</f>
        <v>290</v>
      </c>
      <c r="E91" s="1623">
        <f>SUM(E92:E98)</f>
        <v>399</v>
      </c>
      <c r="F91" s="1436">
        <f t="shared" si="12"/>
        <v>22</v>
      </c>
      <c r="G91" s="1548">
        <f t="shared" si="12"/>
        <v>18</v>
      </c>
      <c r="H91" s="1436">
        <f t="shared" si="12"/>
        <v>6</v>
      </c>
      <c r="I91" s="1548">
        <f t="shared" si="12"/>
        <v>3</v>
      </c>
      <c r="J91" s="1436">
        <f t="shared" si="12"/>
        <v>5</v>
      </c>
      <c r="K91" s="1548">
        <f t="shared" si="12"/>
        <v>12</v>
      </c>
      <c r="L91" s="1436">
        <f t="shared" si="12"/>
        <v>10</v>
      </c>
      <c r="M91" s="1548">
        <f t="shared" si="12"/>
        <v>17</v>
      </c>
      <c r="N91" s="1436">
        <f t="shared" si="12"/>
        <v>10</v>
      </c>
      <c r="O91" s="1548">
        <f t="shared" si="12"/>
        <v>32</v>
      </c>
      <c r="P91" s="1436">
        <f t="shared" si="12"/>
        <v>12</v>
      </c>
      <c r="Q91" s="1548">
        <f t="shared" si="12"/>
        <v>41</v>
      </c>
      <c r="R91" s="1436">
        <f t="shared" si="12"/>
        <v>8</v>
      </c>
      <c r="S91" s="1548">
        <f t="shared" si="12"/>
        <v>49</v>
      </c>
      <c r="T91" s="1436">
        <f t="shared" si="12"/>
        <v>11</v>
      </c>
      <c r="U91" s="1548">
        <f t="shared" si="12"/>
        <v>39</v>
      </c>
      <c r="V91" s="1436">
        <f t="shared" si="12"/>
        <v>16</v>
      </c>
      <c r="W91" s="1548">
        <f t="shared" si="12"/>
        <v>26</v>
      </c>
      <c r="X91" s="1436">
        <f t="shared" si="12"/>
        <v>18</v>
      </c>
      <c r="Y91" s="1548">
        <f t="shared" si="12"/>
        <v>16</v>
      </c>
      <c r="Z91" s="1436">
        <f t="shared" si="12"/>
        <v>25</v>
      </c>
      <c r="AA91" s="1548">
        <f t="shared" si="12"/>
        <v>8</v>
      </c>
      <c r="AB91" s="1436">
        <f t="shared" si="12"/>
        <v>26</v>
      </c>
      <c r="AC91" s="1548">
        <f t="shared" si="12"/>
        <v>18</v>
      </c>
      <c r="AD91" s="1436">
        <f t="shared" si="12"/>
        <v>27</v>
      </c>
      <c r="AE91" s="1548">
        <f t="shared" si="12"/>
        <v>14</v>
      </c>
      <c r="AF91" s="1436">
        <f t="shared" si="12"/>
        <v>27</v>
      </c>
      <c r="AG91" s="1548">
        <f t="shared" si="12"/>
        <v>21</v>
      </c>
      <c r="AH91" s="1436">
        <f t="shared" si="12"/>
        <v>17</v>
      </c>
      <c r="AI91" s="1548">
        <f t="shared" si="12"/>
        <v>21</v>
      </c>
      <c r="AJ91" s="1436">
        <f t="shared" si="12"/>
        <v>19</v>
      </c>
      <c r="AK91" s="1548">
        <f t="shared" si="12"/>
        <v>23</v>
      </c>
      <c r="AL91" s="1436">
        <f t="shared" si="12"/>
        <v>31</v>
      </c>
      <c r="AM91" s="1548">
        <f t="shared" si="12"/>
        <v>41</v>
      </c>
      <c r="AN91" s="1633">
        <f t="shared" si="12"/>
        <v>655</v>
      </c>
      <c r="AO91" s="1633">
        <f>SUM(AO92:AO94)</f>
        <v>0</v>
      </c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CG91" s="13">
        <v>0</v>
      </c>
      <c r="CH91" s="13">
        <v>0</v>
      </c>
      <c r="CI91" s="13"/>
      <c r="CJ91" s="13"/>
      <c r="CK91" s="13"/>
      <c r="CL91" s="13"/>
      <c r="CM91" s="13"/>
    </row>
    <row r="92" spans="1:91" ht="16.350000000000001" customHeight="1" x14ac:dyDescent="0.2">
      <c r="A92" s="1819" t="s">
        <v>93</v>
      </c>
      <c r="B92" s="1501" t="s">
        <v>94</v>
      </c>
      <c r="C92" s="1595">
        <f t="shared" ref="C92:C98" si="13">SUM(D92+E92)</f>
        <v>479</v>
      </c>
      <c r="D92" s="1596">
        <f>SUM(F92+H92+J92+L92+N92+P92+R92+T92+V92+X92+Z92+AB92+AD92+AF92+AH92+AJ92+AL92)</f>
        <v>181</v>
      </c>
      <c r="E92" s="1623">
        <f>SUM(G92+I92+K92+M92+O92+Q92+S92+U92+W92+Y92+AA92+AC92+AE92+AG92+AI92+AK92+AM92)</f>
        <v>298</v>
      </c>
      <c r="F92" s="1597">
        <v>20</v>
      </c>
      <c r="G92" s="1550">
        <v>17</v>
      </c>
      <c r="H92" s="1599">
        <v>5</v>
      </c>
      <c r="I92" s="1600">
        <v>3</v>
      </c>
      <c r="J92" s="1599">
        <v>4</v>
      </c>
      <c r="K92" s="1600">
        <v>9</v>
      </c>
      <c r="L92" s="1597">
        <v>6</v>
      </c>
      <c r="M92" s="1550">
        <v>12</v>
      </c>
      <c r="N92" s="1599">
        <v>8</v>
      </c>
      <c r="O92" s="1600">
        <v>28</v>
      </c>
      <c r="P92" s="1599">
        <v>8</v>
      </c>
      <c r="Q92" s="1600">
        <v>39</v>
      </c>
      <c r="R92" s="1599">
        <v>2</v>
      </c>
      <c r="S92" s="1600">
        <v>42</v>
      </c>
      <c r="T92" s="1599">
        <v>5</v>
      </c>
      <c r="U92" s="1600">
        <v>35</v>
      </c>
      <c r="V92" s="1599">
        <v>10</v>
      </c>
      <c r="W92" s="1600">
        <v>19</v>
      </c>
      <c r="X92" s="1599">
        <v>11</v>
      </c>
      <c r="Y92" s="1600">
        <v>9</v>
      </c>
      <c r="Z92" s="1599">
        <v>16</v>
      </c>
      <c r="AA92" s="1600">
        <v>6</v>
      </c>
      <c r="AB92" s="1599">
        <v>19</v>
      </c>
      <c r="AC92" s="1600">
        <v>10</v>
      </c>
      <c r="AD92" s="1599">
        <v>15</v>
      </c>
      <c r="AE92" s="1600">
        <v>4</v>
      </c>
      <c r="AF92" s="1599">
        <v>16</v>
      </c>
      <c r="AG92" s="1600">
        <v>12</v>
      </c>
      <c r="AH92" s="1599">
        <v>10</v>
      </c>
      <c r="AI92" s="1600">
        <v>11</v>
      </c>
      <c r="AJ92" s="1599">
        <v>9</v>
      </c>
      <c r="AK92" s="1600">
        <v>16</v>
      </c>
      <c r="AL92" s="1599">
        <v>17</v>
      </c>
      <c r="AM92" s="1600">
        <v>26</v>
      </c>
      <c r="AN92" s="1602">
        <v>456</v>
      </c>
      <c r="AO92" s="1602">
        <v>0</v>
      </c>
      <c r="AP92" s="71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12"/>
      <c r="BB92" s="12"/>
      <c r="CG92" s="13">
        <v>0</v>
      </c>
      <c r="CH92" s="13">
        <v>0</v>
      </c>
      <c r="CI92" s="13">
        <v>0</v>
      </c>
      <c r="CJ92" s="13">
        <v>0</v>
      </c>
      <c r="CK92" s="13"/>
      <c r="CL92" s="13"/>
      <c r="CM92" s="13"/>
    </row>
    <row r="93" spans="1:91" ht="16.350000000000001" customHeight="1" x14ac:dyDescent="0.2">
      <c r="A93" s="1845"/>
      <c r="B93" s="148" t="s">
        <v>95</v>
      </c>
      <c r="C93" s="112">
        <f t="shared" si="13"/>
        <v>73</v>
      </c>
      <c r="D93" s="32">
        <f t="shared" ref="D93:E98" si="14">SUM(F93+H93+J93+L93+N93+P93+R93+T93+V93+X93+Z93+AB93+AD93+AF93+AH93+AJ93+AL93)</f>
        <v>41</v>
      </c>
      <c r="E93" s="149">
        <f t="shared" si="14"/>
        <v>32</v>
      </c>
      <c r="F93" s="150"/>
      <c r="G93" s="151"/>
      <c r="H93" s="152"/>
      <c r="I93" s="153"/>
      <c r="J93" s="150"/>
      <c r="K93" s="154"/>
      <c r="L93" s="152"/>
      <c r="M93" s="155"/>
      <c r="N93" s="150">
        <v>1</v>
      </c>
      <c r="O93" s="154">
        <v>1</v>
      </c>
      <c r="P93" s="153">
        <v>2</v>
      </c>
      <c r="Q93" s="155"/>
      <c r="R93" s="156">
        <v>4</v>
      </c>
      <c r="S93" s="154">
        <v>4</v>
      </c>
      <c r="T93" s="153">
        <v>4</v>
      </c>
      <c r="U93" s="155">
        <v>2</v>
      </c>
      <c r="V93" s="156">
        <v>5</v>
      </c>
      <c r="W93" s="154">
        <v>2</v>
      </c>
      <c r="X93" s="153">
        <v>3</v>
      </c>
      <c r="Y93" s="154">
        <v>2</v>
      </c>
      <c r="Z93" s="156">
        <v>2</v>
      </c>
      <c r="AA93" s="155"/>
      <c r="AB93" s="156">
        <v>3</v>
      </c>
      <c r="AC93" s="154">
        <v>3</v>
      </c>
      <c r="AD93" s="153">
        <v>6</v>
      </c>
      <c r="AE93" s="155">
        <v>3</v>
      </c>
      <c r="AF93" s="156">
        <v>3</v>
      </c>
      <c r="AG93" s="154">
        <v>4</v>
      </c>
      <c r="AH93" s="153">
        <v>3</v>
      </c>
      <c r="AI93" s="155">
        <v>2</v>
      </c>
      <c r="AJ93" s="156">
        <v>1</v>
      </c>
      <c r="AK93" s="154">
        <v>3</v>
      </c>
      <c r="AL93" s="153">
        <v>4</v>
      </c>
      <c r="AM93" s="154">
        <v>6</v>
      </c>
      <c r="AN93" s="157">
        <v>73</v>
      </c>
      <c r="AO93" s="157">
        <v>0</v>
      </c>
      <c r="AP93" s="71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12"/>
      <c r="BB93" s="12"/>
      <c r="CG93" s="13">
        <v>0</v>
      </c>
      <c r="CH93" s="13">
        <v>0</v>
      </c>
      <c r="CI93" s="13">
        <v>0</v>
      </c>
      <c r="CJ93" s="13">
        <v>0</v>
      </c>
      <c r="CK93" s="13"/>
      <c r="CL93" s="13"/>
      <c r="CM93" s="13"/>
    </row>
    <row r="94" spans="1:91" ht="16.350000000000001" customHeight="1" thickBot="1" x14ac:dyDescent="0.25">
      <c r="A94" s="1887"/>
      <c r="B94" s="158" t="s">
        <v>96</v>
      </c>
      <c r="C94" s="159">
        <f t="shared" si="13"/>
        <v>23</v>
      </c>
      <c r="D94" s="160">
        <f t="shared" si="14"/>
        <v>14</v>
      </c>
      <c r="E94" s="161">
        <f t="shared" si="14"/>
        <v>9</v>
      </c>
      <c r="F94" s="162"/>
      <c r="G94" s="163"/>
      <c r="H94" s="164"/>
      <c r="I94" s="165"/>
      <c r="J94" s="162"/>
      <c r="K94" s="166"/>
      <c r="L94" s="164"/>
      <c r="M94" s="167"/>
      <c r="N94" s="162"/>
      <c r="O94" s="166"/>
      <c r="P94" s="165"/>
      <c r="Q94" s="167"/>
      <c r="R94" s="168"/>
      <c r="S94" s="166"/>
      <c r="T94" s="165">
        <v>1</v>
      </c>
      <c r="U94" s="167">
        <v>1</v>
      </c>
      <c r="V94" s="168">
        <v>1</v>
      </c>
      <c r="W94" s="166">
        <v>1</v>
      </c>
      <c r="X94" s="165">
        <v>3</v>
      </c>
      <c r="Y94" s="166"/>
      <c r="Z94" s="168">
        <v>1</v>
      </c>
      <c r="AA94" s="167"/>
      <c r="AB94" s="168">
        <v>2</v>
      </c>
      <c r="AC94" s="166">
        <v>1</v>
      </c>
      <c r="AD94" s="165">
        <v>1</v>
      </c>
      <c r="AE94" s="167">
        <v>1</v>
      </c>
      <c r="AF94" s="168">
        <v>1</v>
      </c>
      <c r="AG94" s="166">
        <v>3</v>
      </c>
      <c r="AH94" s="165">
        <v>1</v>
      </c>
      <c r="AI94" s="167"/>
      <c r="AJ94" s="168">
        <v>1</v>
      </c>
      <c r="AK94" s="166">
        <v>1</v>
      </c>
      <c r="AL94" s="165">
        <v>2</v>
      </c>
      <c r="AM94" s="166">
        <v>1</v>
      </c>
      <c r="AN94" s="169">
        <v>20</v>
      </c>
      <c r="AO94" s="169">
        <v>0</v>
      </c>
      <c r="AP94" s="71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12"/>
      <c r="BB94" s="12"/>
      <c r="CG94" s="13">
        <v>0</v>
      </c>
      <c r="CH94" s="13">
        <v>0</v>
      </c>
      <c r="CI94" s="13">
        <v>0</v>
      </c>
      <c r="CJ94" s="13">
        <v>0</v>
      </c>
      <c r="CK94" s="13"/>
      <c r="CL94" s="13"/>
      <c r="CM94" s="13"/>
    </row>
    <row r="95" spans="1:91" ht="16.350000000000001" customHeight="1" thickTop="1" x14ac:dyDescent="0.2">
      <c r="A95" s="1888" t="s">
        <v>97</v>
      </c>
      <c r="B95" s="1889"/>
      <c r="C95" s="170">
        <f t="shared" si="13"/>
        <v>10</v>
      </c>
      <c r="D95" s="64">
        <f t="shared" si="14"/>
        <v>6</v>
      </c>
      <c r="E95" s="171">
        <f t="shared" si="14"/>
        <v>4</v>
      </c>
      <c r="F95" s="172">
        <v>1</v>
      </c>
      <c r="G95" s="173"/>
      <c r="H95" s="174">
        <v>1</v>
      </c>
      <c r="I95" s="175"/>
      <c r="J95" s="176"/>
      <c r="K95" s="173"/>
      <c r="L95" s="174"/>
      <c r="M95" s="177"/>
      <c r="N95" s="176"/>
      <c r="O95" s="173">
        <v>2</v>
      </c>
      <c r="P95" s="175"/>
      <c r="Q95" s="177"/>
      <c r="R95" s="178"/>
      <c r="S95" s="173"/>
      <c r="T95" s="175">
        <v>1</v>
      </c>
      <c r="U95" s="177"/>
      <c r="V95" s="178"/>
      <c r="W95" s="173">
        <v>2</v>
      </c>
      <c r="X95" s="175"/>
      <c r="Y95" s="173"/>
      <c r="Z95" s="178"/>
      <c r="AA95" s="177"/>
      <c r="AB95" s="178"/>
      <c r="AC95" s="173"/>
      <c r="AD95" s="175"/>
      <c r="AE95" s="177"/>
      <c r="AF95" s="178">
        <v>1</v>
      </c>
      <c r="AG95" s="173"/>
      <c r="AH95" s="175">
        <v>1</v>
      </c>
      <c r="AI95" s="177"/>
      <c r="AJ95" s="178"/>
      <c r="AK95" s="173"/>
      <c r="AL95" s="175">
        <v>1</v>
      </c>
      <c r="AM95" s="173"/>
      <c r="AN95" s="179">
        <v>9</v>
      </c>
      <c r="AO95" s="497"/>
      <c r="AP95" s="71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12"/>
      <c r="BB95" s="12"/>
      <c r="CG95" s="13">
        <v>0</v>
      </c>
      <c r="CH95" s="13">
        <v>0</v>
      </c>
      <c r="CI95" s="13"/>
      <c r="CJ95" s="13"/>
      <c r="CK95" s="13"/>
      <c r="CL95" s="13"/>
      <c r="CM95" s="13"/>
    </row>
    <row r="96" spans="1:91" ht="16.350000000000001" customHeight="1" x14ac:dyDescent="0.2">
      <c r="A96" s="1890" t="s">
        <v>98</v>
      </c>
      <c r="B96" s="1891"/>
      <c r="C96" s="31">
        <f t="shared" si="13"/>
        <v>27</v>
      </c>
      <c r="D96" s="64">
        <f t="shared" si="14"/>
        <v>13</v>
      </c>
      <c r="E96" s="181">
        <f t="shared" si="14"/>
        <v>14</v>
      </c>
      <c r="F96" s="182"/>
      <c r="G96" s="183"/>
      <c r="H96" s="184"/>
      <c r="I96" s="185"/>
      <c r="J96" s="172">
        <v>1</v>
      </c>
      <c r="K96" s="186">
        <v>2</v>
      </c>
      <c r="L96" s="184">
        <v>2</v>
      </c>
      <c r="M96" s="187">
        <v>3</v>
      </c>
      <c r="N96" s="172"/>
      <c r="O96" s="186"/>
      <c r="P96" s="185"/>
      <c r="Q96" s="187">
        <v>2</v>
      </c>
      <c r="R96" s="188"/>
      <c r="S96" s="186">
        <v>1</v>
      </c>
      <c r="T96" s="185"/>
      <c r="U96" s="187"/>
      <c r="V96" s="188"/>
      <c r="W96" s="186"/>
      <c r="X96" s="185">
        <v>1</v>
      </c>
      <c r="Y96" s="186">
        <v>3</v>
      </c>
      <c r="Z96" s="188">
        <v>3</v>
      </c>
      <c r="AA96" s="187"/>
      <c r="AB96" s="188"/>
      <c r="AC96" s="186"/>
      <c r="AD96" s="185">
        <v>2</v>
      </c>
      <c r="AE96" s="187"/>
      <c r="AF96" s="188">
        <v>2</v>
      </c>
      <c r="AG96" s="186"/>
      <c r="AH96" s="185"/>
      <c r="AI96" s="187">
        <v>1</v>
      </c>
      <c r="AJ96" s="188">
        <v>1</v>
      </c>
      <c r="AK96" s="186">
        <v>1</v>
      </c>
      <c r="AL96" s="185">
        <v>1</v>
      </c>
      <c r="AM96" s="186">
        <v>1</v>
      </c>
      <c r="AN96" s="189">
        <v>22</v>
      </c>
      <c r="AO96" s="498"/>
      <c r="AP96" s="71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12"/>
      <c r="BB96" s="12"/>
      <c r="CG96" s="13">
        <v>0</v>
      </c>
      <c r="CH96" s="13">
        <v>0</v>
      </c>
      <c r="CI96" s="13"/>
      <c r="CJ96" s="13"/>
      <c r="CK96" s="13"/>
      <c r="CL96" s="13"/>
      <c r="CM96" s="13"/>
    </row>
    <row r="97" spans="1:91" ht="16.350000000000001" customHeight="1" x14ac:dyDescent="0.2">
      <c r="A97" s="1890" t="s">
        <v>99</v>
      </c>
      <c r="B97" s="1891"/>
      <c r="C97" s="112">
        <f t="shared" si="13"/>
        <v>73</v>
      </c>
      <c r="D97" s="32">
        <f t="shared" si="14"/>
        <v>32</v>
      </c>
      <c r="E97" s="191">
        <f t="shared" si="14"/>
        <v>41</v>
      </c>
      <c r="F97" s="150"/>
      <c r="G97" s="151">
        <v>1</v>
      </c>
      <c r="H97" s="152"/>
      <c r="I97" s="153"/>
      <c r="J97" s="150"/>
      <c r="K97" s="154">
        <v>1</v>
      </c>
      <c r="L97" s="152">
        <v>2</v>
      </c>
      <c r="M97" s="155">
        <v>2</v>
      </c>
      <c r="N97" s="150">
        <v>1</v>
      </c>
      <c r="O97" s="154">
        <v>1</v>
      </c>
      <c r="P97" s="153">
        <v>1</v>
      </c>
      <c r="Q97" s="155"/>
      <c r="R97" s="156">
        <v>2</v>
      </c>
      <c r="S97" s="154">
        <v>2</v>
      </c>
      <c r="T97" s="153"/>
      <c r="U97" s="155">
        <v>1</v>
      </c>
      <c r="V97" s="156"/>
      <c r="W97" s="154">
        <v>2</v>
      </c>
      <c r="X97" s="153"/>
      <c r="Y97" s="154">
        <v>2</v>
      </c>
      <c r="Z97" s="156">
        <v>3</v>
      </c>
      <c r="AA97" s="155">
        <v>2</v>
      </c>
      <c r="AB97" s="156">
        <v>2</v>
      </c>
      <c r="AC97" s="154">
        <v>4</v>
      </c>
      <c r="AD97" s="153">
        <v>3</v>
      </c>
      <c r="AE97" s="155">
        <v>6</v>
      </c>
      <c r="AF97" s="156">
        <v>3</v>
      </c>
      <c r="AG97" s="154">
        <v>2</v>
      </c>
      <c r="AH97" s="153">
        <v>2</v>
      </c>
      <c r="AI97" s="155">
        <v>6</v>
      </c>
      <c r="AJ97" s="156">
        <v>7</v>
      </c>
      <c r="AK97" s="154">
        <v>2</v>
      </c>
      <c r="AL97" s="153">
        <v>6</v>
      </c>
      <c r="AM97" s="154">
        <v>7</v>
      </c>
      <c r="AN97" s="157">
        <v>72</v>
      </c>
      <c r="AO97" s="499"/>
      <c r="AP97" s="71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12"/>
      <c r="BB97" s="12"/>
      <c r="CG97" s="13">
        <v>0</v>
      </c>
      <c r="CH97" s="13">
        <v>0</v>
      </c>
      <c r="CI97" s="13"/>
      <c r="CJ97" s="13"/>
      <c r="CK97" s="13"/>
      <c r="CL97" s="13"/>
      <c r="CM97" s="13"/>
    </row>
    <row r="98" spans="1:91" ht="16.350000000000001" customHeight="1" x14ac:dyDescent="0.2">
      <c r="A98" s="1850" t="s">
        <v>100</v>
      </c>
      <c r="B98" s="1851"/>
      <c r="C98" s="77">
        <f t="shared" si="13"/>
        <v>4</v>
      </c>
      <c r="D98" s="78">
        <f t="shared" si="14"/>
        <v>3</v>
      </c>
      <c r="E98" s="193">
        <f t="shared" si="14"/>
        <v>1</v>
      </c>
      <c r="F98" s="194">
        <v>1</v>
      </c>
      <c r="G98" s="195"/>
      <c r="H98" s="196"/>
      <c r="I98" s="197"/>
      <c r="J98" s="194"/>
      <c r="K98" s="198"/>
      <c r="L98" s="196"/>
      <c r="M98" s="199"/>
      <c r="N98" s="194"/>
      <c r="O98" s="198"/>
      <c r="P98" s="197">
        <v>1</v>
      </c>
      <c r="Q98" s="199"/>
      <c r="R98" s="200"/>
      <c r="S98" s="198"/>
      <c r="T98" s="197"/>
      <c r="U98" s="199"/>
      <c r="V98" s="200"/>
      <c r="W98" s="198"/>
      <c r="X98" s="197"/>
      <c r="Y98" s="198"/>
      <c r="Z98" s="200"/>
      <c r="AA98" s="199"/>
      <c r="AB98" s="200"/>
      <c r="AC98" s="198"/>
      <c r="AD98" s="197"/>
      <c r="AE98" s="199"/>
      <c r="AF98" s="200">
        <v>1</v>
      </c>
      <c r="AG98" s="198"/>
      <c r="AH98" s="197"/>
      <c r="AI98" s="199">
        <v>1</v>
      </c>
      <c r="AJ98" s="200"/>
      <c r="AK98" s="198"/>
      <c r="AL98" s="197"/>
      <c r="AM98" s="198"/>
      <c r="AN98" s="201">
        <v>3</v>
      </c>
      <c r="AO98" s="500"/>
      <c r="AP98" s="71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12"/>
      <c r="BB98" s="12"/>
      <c r="CG98" s="13">
        <v>0</v>
      </c>
      <c r="CH98" s="13">
        <v>0</v>
      </c>
      <c r="CI98" s="13"/>
      <c r="CJ98" s="13"/>
      <c r="CK98" s="13"/>
      <c r="CL98" s="13"/>
      <c r="CM98" s="13"/>
    </row>
    <row r="99" spans="1:91" ht="32.1" customHeight="1" x14ac:dyDescent="0.2">
      <c r="A99" s="82" t="s">
        <v>101</v>
      </c>
      <c r="B99" s="8"/>
      <c r="C99" s="8"/>
      <c r="D99" s="8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X99" s="2"/>
      <c r="BY99" s="2"/>
      <c r="BZ99" s="2"/>
      <c r="CG99" s="13"/>
      <c r="CH99" s="13"/>
      <c r="CI99" s="13"/>
      <c r="CJ99" s="13"/>
      <c r="CK99" s="13"/>
      <c r="CL99" s="13"/>
      <c r="CM99" s="13"/>
    </row>
    <row r="100" spans="1:91" ht="16.350000000000001" customHeight="1" x14ac:dyDescent="0.2">
      <c r="A100" s="1808" t="s">
        <v>102</v>
      </c>
      <c r="B100" s="1869"/>
      <c r="C100" s="1809"/>
      <c r="D100" s="1505" t="s">
        <v>54</v>
      </c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CG100" s="13"/>
      <c r="CH100" s="13"/>
      <c r="CI100" s="13"/>
      <c r="CJ100" s="13"/>
      <c r="CK100" s="13"/>
      <c r="CL100" s="13"/>
      <c r="CM100" s="13"/>
    </row>
    <row r="101" spans="1:91" ht="25.35" customHeight="1" x14ac:dyDescent="0.2">
      <c r="A101" s="1796" t="s">
        <v>103</v>
      </c>
      <c r="B101" s="1798"/>
      <c r="C101" s="1634" t="s">
        <v>104</v>
      </c>
      <c r="D101" s="1635"/>
      <c r="E101" s="136"/>
      <c r="CG101" s="13"/>
      <c r="CH101" s="13"/>
      <c r="CI101" s="13"/>
      <c r="CJ101" s="13"/>
      <c r="CK101" s="13"/>
      <c r="CL101" s="13"/>
      <c r="CM101" s="13"/>
    </row>
    <row r="102" spans="1:91" ht="25.35" customHeight="1" x14ac:dyDescent="0.2">
      <c r="A102" s="1886"/>
      <c r="B102" s="1807"/>
      <c r="C102" s="1507" t="s">
        <v>105</v>
      </c>
      <c r="D102" s="157"/>
      <c r="E102" s="136"/>
      <c r="CG102" s="13"/>
      <c r="CH102" s="13"/>
      <c r="CI102" s="13"/>
      <c r="CJ102" s="13"/>
      <c r="CK102" s="13"/>
      <c r="CL102" s="13"/>
      <c r="CM102" s="13"/>
    </row>
    <row r="103" spans="1:91" ht="25.35" customHeight="1" x14ac:dyDescent="0.2">
      <c r="A103" s="1799"/>
      <c r="B103" s="1801"/>
      <c r="C103" s="1508" t="s">
        <v>106</v>
      </c>
      <c r="D103" s="207"/>
      <c r="E103" s="136"/>
      <c r="CG103" s="13"/>
      <c r="CH103" s="13"/>
      <c r="CI103" s="13"/>
      <c r="CJ103" s="13"/>
      <c r="CK103" s="13"/>
      <c r="CL103" s="13"/>
      <c r="CM103" s="13"/>
    </row>
    <row r="104" spans="1:91" ht="32.1" customHeight="1" x14ac:dyDescent="0.2">
      <c r="A104" s="81" t="s">
        <v>107</v>
      </c>
      <c r="B104" s="83"/>
      <c r="C104" s="208"/>
      <c r="D104" s="208"/>
      <c r="E104" s="209"/>
      <c r="F104" s="210"/>
      <c r="G104" s="210"/>
      <c r="H104" s="100"/>
      <c r="I104" s="210"/>
      <c r="J104" s="83"/>
      <c r="K104" s="211"/>
      <c r="L104" s="212"/>
      <c r="M104" s="211"/>
      <c r="N104" s="211"/>
      <c r="O104" s="213"/>
      <c r="P104" s="83"/>
      <c r="Q104" s="211"/>
      <c r="R104" s="213"/>
      <c r="S104" s="83"/>
      <c r="T104" s="211"/>
      <c r="U104" s="83"/>
      <c r="V104" s="83"/>
      <c r="W104" s="213"/>
      <c r="X104" s="213"/>
      <c r="Y104" s="213"/>
      <c r="Z104" s="214"/>
      <c r="AA104" s="83"/>
      <c r="AB104" s="213"/>
      <c r="AC104" s="213"/>
      <c r="AD104" s="213"/>
      <c r="AE104" s="213"/>
      <c r="AF104" s="214"/>
      <c r="AG104" s="83"/>
      <c r="AH104" s="213"/>
      <c r="AI104" s="213"/>
      <c r="AJ104" s="213"/>
      <c r="AK104" s="83"/>
      <c r="AL104" s="211"/>
      <c r="AM104" s="213"/>
      <c r="AN104" s="211"/>
      <c r="AO104" s="215"/>
      <c r="AP104" s="83"/>
      <c r="BX104" s="2"/>
      <c r="BY104" s="2"/>
      <c r="BZ104" s="2"/>
      <c r="CG104" s="13"/>
      <c r="CH104" s="13"/>
      <c r="CI104" s="13"/>
      <c r="CJ104" s="13"/>
      <c r="CK104" s="13"/>
      <c r="CL104" s="13"/>
      <c r="CM104" s="13"/>
    </row>
    <row r="105" spans="1:91" ht="16.350000000000001" customHeight="1" x14ac:dyDescent="0.2">
      <c r="A105" s="1822" t="s">
        <v>90</v>
      </c>
      <c r="B105" s="1793"/>
      <c r="C105" s="1796" t="s">
        <v>5</v>
      </c>
      <c r="D105" s="1797"/>
      <c r="E105" s="1798"/>
      <c r="F105" s="1808" t="s">
        <v>6</v>
      </c>
      <c r="G105" s="1869"/>
      <c r="H105" s="1869"/>
      <c r="I105" s="1869"/>
      <c r="J105" s="1869"/>
      <c r="K105" s="1869"/>
      <c r="L105" s="1869"/>
      <c r="M105" s="1869"/>
      <c r="N105" s="1869"/>
      <c r="O105" s="1869"/>
      <c r="P105" s="1869"/>
      <c r="Q105" s="1869"/>
      <c r="R105" s="1869"/>
      <c r="S105" s="1869"/>
      <c r="T105" s="1869"/>
      <c r="U105" s="1869"/>
      <c r="V105" s="1869"/>
      <c r="W105" s="1869"/>
      <c r="X105" s="1869"/>
      <c r="Y105" s="1869"/>
      <c r="Z105" s="1869"/>
      <c r="AA105" s="1869"/>
      <c r="AB105" s="1869"/>
      <c r="AC105" s="1869"/>
      <c r="AD105" s="1869"/>
      <c r="AE105" s="1869"/>
      <c r="AF105" s="1869"/>
      <c r="AG105" s="1869"/>
      <c r="AH105" s="1869"/>
      <c r="AI105" s="1869"/>
      <c r="AJ105" s="1869"/>
      <c r="AK105" s="1869"/>
      <c r="AL105" s="1869"/>
      <c r="AM105" s="1809"/>
      <c r="AN105" s="1819" t="s">
        <v>7</v>
      </c>
      <c r="AO105" s="216"/>
      <c r="CG105" s="13"/>
      <c r="CH105" s="13"/>
      <c r="CI105" s="13"/>
      <c r="CJ105" s="13"/>
      <c r="CK105" s="13"/>
      <c r="CL105" s="13"/>
      <c r="CM105" s="13"/>
    </row>
    <row r="106" spans="1:91" ht="16.350000000000001" customHeight="1" x14ac:dyDescent="0.2">
      <c r="A106" s="1826"/>
      <c r="B106" s="1794"/>
      <c r="C106" s="1799"/>
      <c r="D106" s="1800"/>
      <c r="E106" s="1801"/>
      <c r="F106" s="1808" t="s">
        <v>11</v>
      </c>
      <c r="G106" s="1809"/>
      <c r="H106" s="1808" t="s">
        <v>12</v>
      </c>
      <c r="I106" s="1809"/>
      <c r="J106" s="1808" t="s">
        <v>13</v>
      </c>
      <c r="K106" s="1809"/>
      <c r="L106" s="1808" t="s">
        <v>14</v>
      </c>
      <c r="M106" s="1809"/>
      <c r="N106" s="1808" t="s">
        <v>15</v>
      </c>
      <c r="O106" s="1809"/>
      <c r="P106" s="1828" t="s">
        <v>16</v>
      </c>
      <c r="Q106" s="1816"/>
      <c r="R106" s="1828" t="s">
        <v>17</v>
      </c>
      <c r="S106" s="1816"/>
      <c r="T106" s="1828" t="s">
        <v>18</v>
      </c>
      <c r="U106" s="1816"/>
      <c r="V106" s="1828" t="s">
        <v>19</v>
      </c>
      <c r="W106" s="1816"/>
      <c r="X106" s="1828" t="s">
        <v>20</v>
      </c>
      <c r="Y106" s="1816"/>
      <c r="Z106" s="1828" t="s">
        <v>21</v>
      </c>
      <c r="AA106" s="1816"/>
      <c r="AB106" s="1828" t="s">
        <v>22</v>
      </c>
      <c r="AC106" s="1816"/>
      <c r="AD106" s="1829" t="s">
        <v>23</v>
      </c>
      <c r="AE106" s="1829"/>
      <c r="AF106" s="1828" t="s">
        <v>24</v>
      </c>
      <c r="AG106" s="1816"/>
      <c r="AH106" s="1829" t="s">
        <v>25</v>
      </c>
      <c r="AI106" s="1829"/>
      <c r="AJ106" s="1828" t="s">
        <v>26</v>
      </c>
      <c r="AK106" s="1816"/>
      <c r="AL106" s="1829" t="s">
        <v>27</v>
      </c>
      <c r="AM106" s="1816"/>
      <c r="AN106" s="1845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CG106" s="13"/>
      <c r="CH106" s="13"/>
      <c r="CI106" s="13"/>
      <c r="CJ106" s="13"/>
      <c r="CK106" s="13"/>
      <c r="CL106" s="13"/>
      <c r="CM106" s="13"/>
    </row>
    <row r="107" spans="1:91" ht="16.350000000000001" customHeight="1" x14ac:dyDescent="0.2">
      <c r="A107" s="1824"/>
      <c r="B107" s="1795"/>
      <c r="C107" s="1397" t="s">
        <v>32</v>
      </c>
      <c r="D107" s="1591" t="s">
        <v>41</v>
      </c>
      <c r="E107" s="1496" t="s">
        <v>34</v>
      </c>
      <c r="F107" s="1495" t="s">
        <v>41</v>
      </c>
      <c r="G107" s="1496" t="s">
        <v>34</v>
      </c>
      <c r="H107" s="1495" t="s">
        <v>41</v>
      </c>
      <c r="I107" s="1496" t="s">
        <v>34</v>
      </c>
      <c r="J107" s="1495" t="s">
        <v>41</v>
      </c>
      <c r="K107" s="1496" t="s">
        <v>34</v>
      </c>
      <c r="L107" s="1495" t="s">
        <v>41</v>
      </c>
      <c r="M107" s="1496" t="s">
        <v>34</v>
      </c>
      <c r="N107" s="1495" t="s">
        <v>41</v>
      </c>
      <c r="O107" s="1496" t="s">
        <v>34</v>
      </c>
      <c r="P107" s="1495" t="s">
        <v>41</v>
      </c>
      <c r="Q107" s="1496" t="s">
        <v>34</v>
      </c>
      <c r="R107" s="1495" t="s">
        <v>41</v>
      </c>
      <c r="S107" s="1496" t="s">
        <v>34</v>
      </c>
      <c r="T107" s="1495" t="s">
        <v>41</v>
      </c>
      <c r="U107" s="1496" t="s">
        <v>34</v>
      </c>
      <c r="V107" s="1495" t="s">
        <v>41</v>
      </c>
      <c r="W107" s="1496" t="s">
        <v>34</v>
      </c>
      <c r="X107" s="1495" t="s">
        <v>41</v>
      </c>
      <c r="Y107" s="1496" t="s">
        <v>34</v>
      </c>
      <c r="Z107" s="1495" t="s">
        <v>41</v>
      </c>
      <c r="AA107" s="1496" t="s">
        <v>34</v>
      </c>
      <c r="AB107" s="1495" t="s">
        <v>41</v>
      </c>
      <c r="AC107" s="1496" t="s">
        <v>34</v>
      </c>
      <c r="AD107" s="1509" t="s">
        <v>41</v>
      </c>
      <c r="AE107" s="1509" t="s">
        <v>34</v>
      </c>
      <c r="AF107" s="1495" t="s">
        <v>41</v>
      </c>
      <c r="AG107" s="1496" t="s">
        <v>34</v>
      </c>
      <c r="AH107" s="1509" t="s">
        <v>41</v>
      </c>
      <c r="AI107" s="1509" t="s">
        <v>34</v>
      </c>
      <c r="AJ107" s="1495" t="s">
        <v>41</v>
      </c>
      <c r="AK107" s="1496" t="s">
        <v>34</v>
      </c>
      <c r="AL107" s="1509" t="s">
        <v>41</v>
      </c>
      <c r="AM107" s="1496" t="s">
        <v>34</v>
      </c>
      <c r="AN107" s="1820"/>
      <c r="AO107" s="217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CG107" s="13"/>
      <c r="CH107" s="13"/>
      <c r="CI107" s="13"/>
      <c r="CJ107" s="13"/>
      <c r="CK107" s="13"/>
      <c r="CL107" s="13"/>
      <c r="CM107" s="13"/>
    </row>
    <row r="108" spans="1:91" ht="16.350000000000001" customHeight="1" x14ac:dyDescent="0.2">
      <c r="A108" s="2096" t="s">
        <v>108</v>
      </c>
      <c r="B108" s="2097"/>
      <c r="C108" s="170">
        <f>SUM(D108+E108)</f>
        <v>0</v>
      </c>
      <c r="D108" s="218">
        <f t="shared" ref="D108:E110" si="15">SUM(F108+H108+J108+L108+N108+P108+R108+T108+V108+X108+Z108+AB108+AD108+AF108+AH108+AJ108+AL108)</f>
        <v>0</v>
      </c>
      <c r="E108" s="65">
        <f t="shared" si="15"/>
        <v>0</v>
      </c>
      <c r="F108" s="219"/>
      <c r="G108" s="220"/>
      <c r="H108" s="219"/>
      <c r="I108" s="220"/>
      <c r="J108" s="219"/>
      <c r="K108" s="220"/>
      <c r="L108" s="219"/>
      <c r="M108" s="220"/>
      <c r="N108" s="219"/>
      <c r="O108" s="220"/>
      <c r="P108" s="219"/>
      <c r="Q108" s="220"/>
      <c r="R108" s="219"/>
      <c r="S108" s="220"/>
      <c r="T108" s="219"/>
      <c r="U108" s="220"/>
      <c r="V108" s="219"/>
      <c r="W108" s="220"/>
      <c r="X108" s="219"/>
      <c r="Y108" s="220"/>
      <c r="Z108" s="219"/>
      <c r="AA108" s="220"/>
      <c r="AB108" s="219"/>
      <c r="AC108" s="220"/>
      <c r="AD108" s="221"/>
      <c r="AE108" s="222"/>
      <c r="AF108" s="219"/>
      <c r="AG108" s="220"/>
      <c r="AH108" s="221"/>
      <c r="AI108" s="222"/>
      <c r="AJ108" s="219"/>
      <c r="AK108" s="220"/>
      <c r="AL108" s="221"/>
      <c r="AM108" s="220"/>
      <c r="AN108" s="223">
        <v>0</v>
      </c>
      <c r="AO108" s="71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12"/>
      <c r="CG108" s="13">
        <v>0</v>
      </c>
      <c r="CH108" s="13">
        <v>0</v>
      </c>
      <c r="CI108" s="13"/>
      <c r="CJ108" s="13"/>
      <c r="CK108" s="13"/>
      <c r="CL108" s="13"/>
      <c r="CM108" s="13"/>
    </row>
    <row r="109" spans="1:91" ht="16.350000000000001" customHeight="1" x14ac:dyDescent="0.2">
      <c r="A109" s="1848" t="s">
        <v>109</v>
      </c>
      <c r="B109" s="1849"/>
      <c r="C109" s="63">
        <f>SUM(D109+E109)</f>
        <v>9</v>
      </c>
      <c r="D109" s="64">
        <f t="shared" si="15"/>
        <v>1</v>
      </c>
      <c r="E109" s="73">
        <f t="shared" si="15"/>
        <v>8</v>
      </c>
      <c r="F109" s="224">
        <v>1</v>
      </c>
      <c r="G109" s="225"/>
      <c r="H109" s="224"/>
      <c r="I109" s="225"/>
      <c r="J109" s="224"/>
      <c r="K109" s="225"/>
      <c r="L109" s="224"/>
      <c r="M109" s="225">
        <v>1</v>
      </c>
      <c r="N109" s="224"/>
      <c r="O109" s="225">
        <v>1</v>
      </c>
      <c r="P109" s="224"/>
      <c r="Q109" s="225"/>
      <c r="R109" s="224"/>
      <c r="S109" s="225"/>
      <c r="T109" s="224"/>
      <c r="U109" s="225"/>
      <c r="V109" s="224"/>
      <c r="W109" s="225"/>
      <c r="X109" s="224"/>
      <c r="Y109" s="225">
        <v>1</v>
      </c>
      <c r="Z109" s="224"/>
      <c r="AA109" s="225"/>
      <c r="AB109" s="224"/>
      <c r="AC109" s="225"/>
      <c r="AD109" s="226"/>
      <c r="AE109" s="227">
        <v>2</v>
      </c>
      <c r="AF109" s="224"/>
      <c r="AG109" s="225">
        <v>1</v>
      </c>
      <c r="AH109" s="226"/>
      <c r="AI109" s="227"/>
      <c r="AJ109" s="224"/>
      <c r="AK109" s="225"/>
      <c r="AL109" s="226"/>
      <c r="AM109" s="225">
        <v>2</v>
      </c>
      <c r="AN109" s="228">
        <v>9</v>
      </c>
      <c r="AO109" s="71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12"/>
      <c r="CG109" s="13">
        <v>0</v>
      </c>
      <c r="CH109" s="13">
        <v>0</v>
      </c>
      <c r="CI109" s="13"/>
      <c r="CJ109" s="13"/>
      <c r="CK109" s="13"/>
      <c r="CL109" s="13"/>
      <c r="CM109" s="13"/>
    </row>
    <row r="110" spans="1:91" ht="16.350000000000001" customHeight="1" x14ac:dyDescent="0.2">
      <c r="A110" s="1883" t="s">
        <v>110</v>
      </c>
      <c r="B110" s="1884"/>
      <c r="C110" s="77">
        <f>SUM(D110+E110)</f>
        <v>3</v>
      </c>
      <c r="D110" s="78">
        <f t="shared" si="15"/>
        <v>3</v>
      </c>
      <c r="E110" s="49">
        <f t="shared" si="15"/>
        <v>0</v>
      </c>
      <c r="F110" s="229"/>
      <c r="G110" s="230"/>
      <c r="H110" s="229"/>
      <c r="I110" s="230"/>
      <c r="J110" s="229"/>
      <c r="K110" s="230"/>
      <c r="L110" s="229"/>
      <c r="M110" s="230"/>
      <c r="N110" s="229"/>
      <c r="O110" s="230"/>
      <c r="P110" s="229"/>
      <c r="Q110" s="230"/>
      <c r="R110" s="229"/>
      <c r="S110" s="230"/>
      <c r="T110" s="229"/>
      <c r="U110" s="230"/>
      <c r="V110" s="229"/>
      <c r="W110" s="230"/>
      <c r="X110" s="229"/>
      <c r="Y110" s="230"/>
      <c r="Z110" s="229"/>
      <c r="AA110" s="230"/>
      <c r="AB110" s="229"/>
      <c r="AC110" s="230"/>
      <c r="AD110" s="231"/>
      <c r="AE110" s="232"/>
      <c r="AF110" s="229"/>
      <c r="AG110" s="230"/>
      <c r="AH110" s="231">
        <v>2</v>
      </c>
      <c r="AI110" s="232"/>
      <c r="AJ110" s="229"/>
      <c r="AK110" s="230"/>
      <c r="AL110" s="231">
        <v>1</v>
      </c>
      <c r="AM110" s="230"/>
      <c r="AN110" s="233">
        <v>3</v>
      </c>
      <c r="AO110" s="71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12"/>
      <c r="CG110" s="13">
        <v>0</v>
      </c>
      <c r="CH110" s="13">
        <v>0</v>
      </c>
      <c r="CI110" s="13"/>
      <c r="CJ110" s="13"/>
      <c r="CK110" s="13"/>
      <c r="CL110" s="13"/>
      <c r="CM110" s="13"/>
    </row>
    <row r="111" spans="1:91" ht="32.1" customHeight="1" x14ac:dyDescent="0.2">
      <c r="A111" s="82" t="s">
        <v>111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X111" s="2"/>
      <c r="BY111" s="2"/>
      <c r="BZ111" s="2"/>
      <c r="CG111" s="13"/>
      <c r="CH111" s="13"/>
      <c r="CI111" s="13"/>
      <c r="CJ111" s="13"/>
      <c r="CK111" s="13"/>
      <c r="CL111" s="13"/>
      <c r="CM111" s="13"/>
    </row>
    <row r="112" spans="1:91" ht="16.350000000000001" customHeight="1" x14ac:dyDescent="0.2">
      <c r="A112" s="1822" t="s">
        <v>112</v>
      </c>
      <c r="B112" s="1793"/>
      <c r="C112" s="1822" t="s">
        <v>54</v>
      </c>
      <c r="D112" s="1823"/>
      <c r="E112" s="1793"/>
      <c r="F112" s="1808" t="s">
        <v>113</v>
      </c>
      <c r="G112" s="1809"/>
      <c r="H112" s="1885" t="s">
        <v>114</v>
      </c>
      <c r="I112" s="1809"/>
      <c r="J112" s="1808" t="s">
        <v>115</v>
      </c>
      <c r="K112" s="1809"/>
      <c r="L112" s="1808" t="s">
        <v>116</v>
      </c>
      <c r="M112" s="1809"/>
      <c r="N112" s="1808" t="s">
        <v>117</v>
      </c>
      <c r="O112" s="1809"/>
      <c r="P112" s="1828" t="s">
        <v>118</v>
      </c>
      <c r="Q112" s="1816"/>
      <c r="R112" s="1828" t="s">
        <v>119</v>
      </c>
      <c r="S112" s="1816"/>
      <c r="T112" s="1828" t="s">
        <v>120</v>
      </c>
      <c r="U112" s="1829"/>
      <c r="V112" s="1828" t="s">
        <v>121</v>
      </c>
      <c r="W112" s="1829"/>
      <c r="X112" s="1881" t="s">
        <v>122</v>
      </c>
      <c r="Y112" s="2035" t="s">
        <v>123</v>
      </c>
      <c r="Z112" s="1829"/>
      <c r="AA112" s="1829"/>
      <c r="AB112" s="1816"/>
      <c r="AC112" s="1834" t="s">
        <v>124</v>
      </c>
      <c r="AD112" s="1876"/>
      <c r="AE112" s="1829" t="s">
        <v>125</v>
      </c>
      <c r="AF112" s="1829"/>
      <c r="AG112" s="1829"/>
      <c r="AH112" s="1816"/>
      <c r="AI112" s="1819" t="s">
        <v>126</v>
      </c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CG112" s="13"/>
      <c r="CH112" s="13"/>
      <c r="CI112" s="13"/>
      <c r="CJ112" s="13"/>
      <c r="CK112" s="13"/>
      <c r="CL112" s="13"/>
      <c r="CM112" s="13"/>
    </row>
    <row r="113" spans="1:91" ht="25.35" customHeight="1" x14ac:dyDescent="0.2">
      <c r="A113" s="1824"/>
      <c r="B113" s="1795"/>
      <c r="C113" s="1397" t="s">
        <v>32</v>
      </c>
      <c r="D113" s="1591" t="s">
        <v>33</v>
      </c>
      <c r="E113" s="1498" t="s">
        <v>34</v>
      </c>
      <c r="F113" s="1513" t="s">
        <v>41</v>
      </c>
      <c r="G113" s="1610" t="s">
        <v>34</v>
      </c>
      <c r="H113" s="1513" t="s">
        <v>41</v>
      </c>
      <c r="I113" s="1610" t="s">
        <v>34</v>
      </c>
      <c r="J113" s="1513" t="s">
        <v>41</v>
      </c>
      <c r="K113" s="1610" t="s">
        <v>34</v>
      </c>
      <c r="L113" s="1513" t="s">
        <v>41</v>
      </c>
      <c r="M113" s="1610" t="s">
        <v>34</v>
      </c>
      <c r="N113" s="1513" t="s">
        <v>41</v>
      </c>
      <c r="O113" s="1610" t="s">
        <v>34</v>
      </c>
      <c r="P113" s="1513" t="s">
        <v>41</v>
      </c>
      <c r="Q113" s="1610" t="s">
        <v>34</v>
      </c>
      <c r="R113" s="1513" t="s">
        <v>41</v>
      </c>
      <c r="S113" s="1610" t="s">
        <v>34</v>
      </c>
      <c r="T113" s="1513" t="s">
        <v>41</v>
      </c>
      <c r="U113" s="1636" t="s">
        <v>34</v>
      </c>
      <c r="V113" s="1513" t="s">
        <v>41</v>
      </c>
      <c r="W113" s="1636" t="s">
        <v>34</v>
      </c>
      <c r="X113" s="1882"/>
      <c r="Y113" s="237" t="s">
        <v>127</v>
      </c>
      <c r="Z113" s="238" t="s">
        <v>128</v>
      </c>
      <c r="AA113" s="1500" t="s">
        <v>129</v>
      </c>
      <c r="AB113" s="1505" t="s">
        <v>130</v>
      </c>
      <c r="AC113" s="1491" t="s">
        <v>131</v>
      </c>
      <c r="AD113" s="404" t="s">
        <v>132</v>
      </c>
      <c r="AE113" s="1555" t="s">
        <v>133</v>
      </c>
      <c r="AF113" s="1505" t="s">
        <v>134</v>
      </c>
      <c r="AG113" s="243" t="s">
        <v>135</v>
      </c>
      <c r="AH113" s="1505" t="s">
        <v>136</v>
      </c>
      <c r="AI113" s="1820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CG113" s="13"/>
      <c r="CH113" s="13"/>
      <c r="CI113" s="13"/>
      <c r="CJ113" s="13"/>
      <c r="CK113" s="13"/>
      <c r="CL113" s="13"/>
      <c r="CM113" s="13"/>
    </row>
    <row r="114" spans="1:91" ht="16.350000000000001" customHeight="1" x14ac:dyDescent="0.2">
      <c r="A114" s="2096" t="s">
        <v>137</v>
      </c>
      <c r="B114" s="2097"/>
      <c r="C114" s="1595">
        <f>SUM(D114+E114)</f>
        <v>11</v>
      </c>
      <c r="D114" s="1622">
        <f>SUM(F114+H114+J114+L114+N114+P114+R114+T114+V114)</f>
        <v>4</v>
      </c>
      <c r="E114" s="1623">
        <f>SUM(G114+I114+K114+M114+O114+Q114+S114+U114+W114)</f>
        <v>7</v>
      </c>
      <c r="F114" s="1550"/>
      <c r="G114" s="1556"/>
      <c r="H114" s="1597"/>
      <c r="I114" s="1600">
        <v>2</v>
      </c>
      <c r="J114" s="1550"/>
      <c r="K114" s="1556">
        <v>1</v>
      </c>
      <c r="L114" s="1597">
        <v>2</v>
      </c>
      <c r="M114" s="1600">
        <v>1</v>
      </c>
      <c r="N114" s="1550"/>
      <c r="O114" s="1556">
        <v>2</v>
      </c>
      <c r="P114" s="1597">
        <v>1</v>
      </c>
      <c r="Q114" s="1600">
        <v>1</v>
      </c>
      <c r="R114" s="1550">
        <v>1</v>
      </c>
      <c r="S114" s="1556"/>
      <c r="T114" s="1597"/>
      <c r="U114" s="1600"/>
      <c r="V114" s="1550"/>
      <c r="W114" s="1557"/>
      <c r="X114" s="1599">
        <v>1</v>
      </c>
      <c r="Y114" s="1558">
        <v>6</v>
      </c>
      <c r="Z114" s="1597">
        <v>5</v>
      </c>
      <c r="AA114" s="1559"/>
      <c r="AB114" s="1637"/>
      <c r="AC114" s="1557">
        <v>7</v>
      </c>
      <c r="AD114" s="1561">
        <v>4</v>
      </c>
      <c r="AE114" s="1558">
        <v>1</v>
      </c>
      <c r="AF114" s="1602"/>
      <c r="AG114" s="1602">
        <v>6</v>
      </c>
      <c r="AH114" s="1602">
        <v>2</v>
      </c>
      <c r="AI114" s="1602">
        <v>2</v>
      </c>
      <c r="AJ114" s="71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12"/>
      <c r="AW114" s="12"/>
      <c r="AX114" s="12"/>
      <c r="AY114" s="12"/>
      <c r="AZ114" s="12"/>
      <c r="BA114" s="12"/>
      <c r="CG114" s="13">
        <v>0</v>
      </c>
      <c r="CH114" s="13">
        <v>0</v>
      </c>
      <c r="CI114" s="13">
        <v>0</v>
      </c>
      <c r="CJ114" s="13"/>
      <c r="CK114" s="13"/>
      <c r="CL114" s="13"/>
      <c r="CM114" s="13"/>
    </row>
    <row r="115" spans="1:91" ht="16.350000000000001" customHeight="1" x14ac:dyDescent="0.2">
      <c r="A115" s="1879" t="s">
        <v>138</v>
      </c>
      <c r="B115" s="1880"/>
      <c r="C115" s="246">
        <f>SUM(D115+E115)</f>
        <v>48</v>
      </c>
      <c r="D115" s="247">
        <f>SUM(F115+H115+J115+L115+N115+P115+R115+T115+V115)</f>
        <v>36</v>
      </c>
      <c r="E115" s="248">
        <f>SUM(G115+I115+K115+M115+O115+Q115+S115+U115+W115)</f>
        <v>12</v>
      </c>
      <c r="F115" s="249">
        <v>1</v>
      </c>
      <c r="G115" s="250"/>
      <c r="H115" s="251">
        <v>3</v>
      </c>
      <c r="I115" s="252"/>
      <c r="J115" s="249">
        <v>8</v>
      </c>
      <c r="K115" s="250">
        <v>1</v>
      </c>
      <c r="L115" s="251">
        <v>9</v>
      </c>
      <c r="M115" s="252">
        <v>3</v>
      </c>
      <c r="N115" s="249">
        <v>5</v>
      </c>
      <c r="O115" s="250">
        <v>4</v>
      </c>
      <c r="P115" s="251">
        <v>6</v>
      </c>
      <c r="Q115" s="252">
        <v>4</v>
      </c>
      <c r="R115" s="249">
        <v>2</v>
      </c>
      <c r="S115" s="250"/>
      <c r="T115" s="251">
        <v>2</v>
      </c>
      <c r="U115" s="252"/>
      <c r="V115" s="249"/>
      <c r="W115" s="253"/>
      <c r="X115" s="254"/>
      <c r="Y115" s="255"/>
      <c r="Z115" s="256"/>
      <c r="AA115" s="257">
        <v>11</v>
      </c>
      <c r="AB115" s="257">
        <v>37</v>
      </c>
      <c r="AC115" s="254">
        <v>12</v>
      </c>
      <c r="AD115" s="258">
        <v>36</v>
      </c>
      <c r="AE115" s="259">
        <v>20</v>
      </c>
      <c r="AF115" s="260"/>
      <c r="AG115" s="260">
        <v>21</v>
      </c>
      <c r="AH115" s="260">
        <v>2</v>
      </c>
      <c r="AI115" s="260">
        <v>5</v>
      </c>
      <c r="AJ115" s="71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12"/>
      <c r="AW115" s="12"/>
      <c r="AX115" s="12"/>
      <c r="CG115" s="13">
        <v>0</v>
      </c>
      <c r="CH115" s="13">
        <v>0</v>
      </c>
      <c r="CI115" s="13">
        <v>0</v>
      </c>
      <c r="CJ115" s="13"/>
      <c r="CK115" s="13"/>
      <c r="CL115" s="13"/>
      <c r="CM115" s="13"/>
    </row>
    <row r="116" spans="1:91" ht="32.1" customHeight="1" x14ac:dyDescent="0.2">
      <c r="A116" s="82" t="s">
        <v>139</v>
      </c>
      <c r="B116" s="11"/>
      <c r="C116" s="11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"/>
      <c r="V116" s="8"/>
      <c r="W116" s="8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BX116" s="2"/>
      <c r="BY116" s="2"/>
      <c r="BZ116" s="2"/>
      <c r="CG116" s="13"/>
      <c r="CH116" s="13"/>
      <c r="CI116" s="13"/>
      <c r="CJ116" s="13"/>
      <c r="CK116" s="13"/>
      <c r="CL116" s="13"/>
      <c r="CM116" s="13"/>
    </row>
    <row r="117" spans="1:91" ht="16.350000000000001" customHeight="1" x14ac:dyDescent="0.2">
      <c r="A117" s="1822" t="s">
        <v>112</v>
      </c>
      <c r="B117" s="1793"/>
      <c r="C117" s="1817" t="s">
        <v>54</v>
      </c>
      <c r="D117" s="1808" t="s">
        <v>6</v>
      </c>
      <c r="E117" s="1869"/>
      <c r="F117" s="1869"/>
      <c r="G117" s="1869"/>
      <c r="H117" s="1869"/>
      <c r="I117" s="1812"/>
      <c r="J117" s="1798" t="s">
        <v>7</v>
      </c>
      <c r="K117" s="8"/>
      <c r="L117" s="7"/>
      <c r="M117" s="7"/>
      <c r="N117" s="7"/>
      <c r="O117" s="7"/>
      <c r="P117" s="7"/>
      <c r="Q117" s="7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BR117" s="3"/>
      <c r="BS117" s="3"/>
      <c r="BT117" s="3"/>
      <c r="CG117" s="13"/>
      <c r="CH117" s="13"/>
      <c r="CI117" s="13"/>
      <c r="CJ117" s="13"/>
      <c r="CK117" s="13"/>
      <c r="CL117" s="13"/>
      <c r="CM117" s="13"/>
    </row>
    <row r="118" spans="1:91" ht="21.6" customHeight="1" x14ac:dyDescent="0.2">
      <c r="A118" s="1824"/>
      <c r="B118" s="1795"/>
      <c r="C118" s="1818"/>
      <c r="D118" s="1513" t="s">
        <v>13</v>
      </c>
      <c r="E118" s="1632" t="s">
        <v>14</v>
      </c>
      <c r="F118" s="1632" t="s">
        <v>15</v>
      </c>
      <c r="G118" s="1632" t="s">
        <v>140</v>
      </c>
      <c r="H118" s="1632" t="s">
        <v>141</v>
      </c>
      <c r="I118" s="1562" t="s">
        <v>142</v>
      </c>
      <c r="J118" s="1801"/>
      <c r="K118" s="8"/>
      <c r="L118" s="7"/>
      <c r="M118" s="7"/>
      <c r="N118" s="7"/>
      <c r="O118" s="7"/>
      <c r="P118" s="7"/>
      <c r="Q118" s="7"/>
      <c r="BR118" s="3"/>
      <c r="BS118" s="3"/>
      <c r="BT118" s="3"/>
      <c r="CG118" s="13"/>
      <c r="CH118" s="13"/>
      <c r="CI118" s="13"/>
      <c r="CJ118" s="13"/>
      <c r="CK118" s="13"/>
      <c r="CL118" s="13"/>
      <c r="CM118" s="13"/>
    </row>
    <row r="119" spans="1:91" ht="26.25" customHeight="1" x14ac:dyDescent="0.2">
      <c r="A119" s="1819" t="s">
        <v>143</v>
      </c>
      <c r="B119" s="1638" t="s">
        <v>144</v>
      </c>
      <c r="C119" s="1639">
        <f>SUM(D119:I119)</f>
        <v>0</v>
      </c>
      <c r="D119" s="1618"/>
      <c r="E119" s="1621"/>
      <c r="F119" s="1621"/>
      <c r="G119" s="1621"/>
      <c r="H119" s="1621"/>
      <c r="I119" s="1565"/>
      <c r="J119" s="1624"/>
      <c r="K119" s="71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12"/>
      <c r="X119" s="12"/>
      <c r="Y119" s="12"/>
      <c r="BR119" s="3"/>
      <c r="BS119" s="3"/>
      <c r="BT119" s="3"/>
      <c r="CG119" s="13"/>
      <c r="CH119" s="13">
        <v>0</v>
      </c>
      <c r="CI119" s="13">
        <v>0</v>
      </c>
      <c r="CJ119" s="13"/>
      <c r="CK119" s="13"/>
      <c r="CL119" s="13"/>
      <c r="CM119" s="13"/>
    </row>
    <row r="120" spans="1:91" ht="18" customHeight="1" x14ac:dyDescent="0.2">
      <c r="A120" s="1820"/>
      <c r="B120" s="264" t="s">
        <v>145</v>
      </c>
      <c r="C120" s="265">
        <f>SUM(D120:I120)</f>
        <v>1</v>
      </c>
      <c r="D120" s="50"/>
      <c r="E120" s="266">
        <v>1</v>
      </c>
      <c r="F120" s="266"/>
      <c r="G120" s="266"/>
      <c r="H120" s="266"/>
      <c r="I120" s="267"/>
      <c r="J120" s="79">
        <v>1</v>
      </c>
      <c r="K120" s="71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12"/>
      <c r="X120" s="12"/>
      <c r="Y120" s="12"/>
      <c r="BR120" s="3"/>
      <c r="BS120" s="3"/>
      <c r="BT120" s="3"/>
      <c r="CG120" s="13"/>
      <c r="CH120" s="13">
        <v>0</v>
      </c>
      <c r="CI120" s="13">
        <v>0</v>
      </c>
      <c r="CJ120" s="13"/>
      <c r="CK120" s="13"/>
      <c r="CL120" s="13"/>
      <c r="CM120" s="13"/>
    </row>
    <row r="121" spans="1:91" ht="32.1" customHeight="1" x14ac:dyDescent="0.2">
      <c r="A121" s="82" t="s">
        <v>146</v>
      </c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"/>
      <c r="P121" s="8"/>
      <c r="Q121" s="85"/>
      <c r="R121" s="85"/>
      <c r="S121" s="85"/>
      <c r="T121" s="85"/>
      <c r="U121" s="85"/>
      <c r="V121" s="85"/>
      <c r="W121" s="85"/>
      <c r="X121" s="12"/>
      <c r="Y121" s="12"/>
      <c r="Z121" s="12"/>
      <c r="AA121" s="12"/>
      <c r="AB121" s="12"/>
      <c r="AC121" s="12"/>
      <c r="AD121" s="12"/>
      <c r="AE121" s="12"/>
      <c r="BX121" s="2"/>
      <c r="BY121" s="2"/>
      <c r="BZ121" s="2"/>
      <c r="CG121" s="13"/>
      <c r="CH121" s="13"/>
      <c r="CI121" s="13"/>
      <c r="CJ121" s="13"/>
      <c r="CK121" s="13"/>
      <c r="CL121" s="13"/>
      <c r="CM121" s="13"/>
    </row>
    <row r="122" spans="1:91" ht="16.350000000000001" customHeight="1" x14ac:dyDescent="0.2">
      <c r="A122" s="1819" t="s">
        <v>147</v>
      </c>
      <c r="B122" s="1819" t="s">
        <v>148</v>
      </c>
      <c r="C122" s="8"/>
      <c r="D122" s="26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CG122" s="13"/>
      <c r="CH122" s="13"/>
      <c r="CI122" s="13"/>
      <c r="CJ122" s="13"/>
      <c r="CK122" s="13"/>
      <c r="CL122" s="13"/>
      <c r="CM122" s="13"/>
    </row>
    <row r="123" spans="1:91" ht="16.350000000000001" customHeight="1" x14ac:dyDescent="0.2">
      <c r="A123" s="1820"/>
      <c r="B123" s="1820"/>
      <c r="C123" s="8"/>
      <c r="D123" s="26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CG123" s="13"/>
      <c r="CH123" s="13"/>
      <c r="CI123" s="13"/>
      <c r="CJ123" s="13"/>
      <c r="CK123" s="13"/>
      <c r="CL123" s="13"/>
      <c r="CM123" s="13"/>
    </row>
    <row r="124" spans="1:91" ht="16.350000000000001" customHeight="1" x14ac:dyDescent="0.2">
      <c r="A124" s="1640" t="s">
        <v>149</v>
      </c>
      <c r="B124" s="1620">
        <v>1</v>
      </c>
      <c r="C124" s="136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CG124" s="13"/>
      <c r="CH124" s="13"/>
      <c r="CI124" s="13"/>
      <c r="CJ124" s="13"/>
      <c r="CK124" s="13"/>
      <c r="CL124" s="13"/>
      <c r="CM124" s="13"/>
    </row>
    <row r="125" spans="1:91" ht="16.350000000000001" customHeight="1" x14ac:dyDescent="0.2">
      <c r="A125" s="270" t="s">
        <v>150</v>
      </c>
      <c r="B125" s="70">
        <v>0</v>
      </c>
      <c r="C125" s="136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CG125" s="13"/>
      <c r="CH125" s="13"/>
      <c r="CI125" s="13"/>
      <c r="CJ125" s="13"/>
      <c r="CK125" s="13"/>
      <c r="CL125" s="13"/>
      <c r="CM125" s="13"/>
    </row>
    <row r="126" spans="1:91" ht="16.350000000000001" customHeight="1" x14ac:dyDescent="0.2">
      <c r="A126" s="270" t="s">
        <v>151</v>
      </c>
      <c r="B126" s="70">
        <v>5</v>
      </c>
      <c r="C126" s="136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CG126" s="13"/>
      <c r="CH126" s="13"/>
      <c r="CI126" s="13"/>
      <c r="CJ126" s="13"/>
      <c r="CK126" s="13"/>
      <c r="CL126" s="13"/>
      <c r="CM126" s="13"/>
    </row>
    <row r="127" spans="1:91" ht="16.350000000000001" customHeight="1" x14ac:dyDescent="0.2">
      <c r="A127" s="270" t="s">
        <v>152</v>
      </c>
      <c r="B127" s="70">
        <v>3</v>
      </c>
      <c r="C127" s="136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CG127" s="13"/>
      <c r="CH127" s="13"/>
      <c r="CI127" s="13"/>
      <c r="CJ127" s="13"/>
      <c r="CK127" s="13"/>
      <c r="CL127" s="13"/>
      <c r="CM127" s="13"/>
    </row>
    <row r="128" spans="1:91" ht="16.350000000000001" customHeight="1" x14ac:dyDescent="0.2">
      <c r="A128" s="270" t="s">
        <v>153</v>
      </c>
      <c r="B128" s="70">
        <v>0</v>
      </c>
      <c r="C128" s="136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CG128" s="13"/>
      <c r="CH128" s="13"/>
      <c r="CI128" s="13"/>
      <c r="CJ128" s="13"/>
      <c r="CK128" s="13"/>
      <c r="CL128" s="13"/>
      <c r="CM128" s="13"/>
    </row>
    <row r="129" spans="1:91" ht="16.350000000000001" customHeight="1" x14ac:dyDescent="0.2">
      <c r="A129" s="271" t="s">
        <v>154</v>
      </c>
      <c r="B129" s="36">
        <v>6</v>
      </c>
      <c r="C129" s="136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CG129" s="13"/>
      <c r="CH129" s="13"/>
      <c r="CI129" s="13"/>
      <c r="CJ129" s="13"/>
      <c r="CK129" s="13"/>
      <c r="CL129" s="13"/>
      <c r="CM129" s="13"/>
    </row>
    <row r="130" spans="1:91" ht="16.350000000000001" customHeight="1" x14ac:dyDescent="0.2">
      <c r="A130" s="271" t="s">
        <v>155</v>
      </c>
      <c r="B130" s="36">
        <v>0</v>
      </c>
      <c r="C130" s="136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CG130" s="13"/>
      <c r="CH130" s="13"/>
      <c r="CI130" s="13"/>
      <c r="CJ130" s="13"/>
      <c r="CK130" s="13"/>
      <c r="CL130" s="13"/>
      <c r="CM130" s="13"/>
    </row>
    <row r="131" spans="1:91" ht="16.350000000000001" customHeight="1" x14ac:dyDescent="0.2">
      <c r="A131" s="271" t="s">
        <v>156</v>
      </c>
      <c r="B131" s="70">
        <v>1</v>
      </c>
      <c r="C131" s="136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CG131" s="13"/>
      <c r="CH131" s="13"/>
      <c r="CI131" s="13"/>
      <c r="CJ131" s="13"/>
      <c r="CK131" s="13"/>
      <c r="CL131" s="13"/>
      <c r="CM131" s="13"/>
    </row>
    <row r="132" spans="1:91" ht="16.350000000000001" customHeight="1" x14ac:dyDescent="0.2">
      <c r="A132" s="271" t="s">
        <v>157</v>
      </c>
      <c r="B132" s="36">
        <v>1</v>
      </c>
      <c r="C132" s="136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CG132" s="13"/>
      <c r="CH132" s="13"/>
      <c r="CI132" s="13"/>
      <c r="CJ132" s="13"/>
      <c r="CK132" s="13"/>
      <c r="CL132" s="13"/>
      <c r="CM132" s="13"/>
    </row>
    <row r="133" spans="1:91" ht="16.350000000000001" customHeight="1" x14ac:dyDescent="0.2">
      <c r="A133" s="272" t="s">
        <v>158</v>
      </c>
      <c r="B133" s="273">
        <v>16</v>
      </c>
      <c r="C133" s="136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CG133" s="13"/>
      <c r="CH133" s="13"/>
      <c r="CI133" s="13"/>
      <c r="CJ133" s="13"/>
      <c r="CK133" s="13"/>
      <c r="CL133" s="13"/>
      <c r="CM133" s="13"/>
    </row>
    <row r="134" spans="1:91" ht="16.350000000000001" customHeight="1" x14ac:dyDescent="0.2">
      <c r="A134" s="274" t="s">
        <v>159</v>
      </c>
      <c r="B134" s="273">
        <v>93</v>
      </c>
      <c r="C134" s="136"/>
      <c r="D134" s="8"/>
      <c r="E134" s="8"/>
      <c r="F134" s="8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"/>
      <c r="CG134" s="13"/>
      <c r="CH134" s="13"/>
      <c r="CI134" s="13"/>
      <c r="CJ134" s="13"/>
      <c r="CK134" s="13"/>
      <c r="CL134" s="13"/>
      <c r="CM134" s="13"/>
    </row>
    <row r="135" spans="1:91" ht="16.350000000000001" customHeight="1" x14ac:dyDescent="0.2">
      <c r="A135" s="274" t="s">
        <v>160</v>
      </c>
      <c r="B135" s="273">
        <v>34</v>
      </c>
      <c r="C135" s="136"/>
      <c r="D135" s="8"/>
      <c r="E135" s="8"/>
      <c r="F135" s="8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"/>
      <c r="CG135" s="13"/>
      <c r="CH135" s="13"/>
      <c r="CI135" s="13"/>
      <c r="CJ135" s="13"/>
      <c r="CK135" s="13"/>
      <c r="CL135" s="13"/>
      <c r="CM135" s="13"/>
    </row>
    <row r="136" spans="1:91" ht="16.350000000000001" customHeight="1" x14ac:dyDescent="0.2">
      <c r="A136" s="275" t="s">
        <v>54</v>
      </c>
      <c r="B136" s="143">
        <f>SUM(B124:B135)</f>
        <v>160</v>
      </c>
      <c r="C136" s="8"/>
      <c r="D136" s="8"/>
      <c r="E136" s="8"/>
      <c r="F136" s="8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"/>
      <c r="CG136" s="13"/>
      <c r="CH136" s="13"/>
      <c r="CI136" s="13"/>
      <c r="CJ136" s="13"/>
      <c r="CK136" s="13"/>
      <c r="CL136" s="13"/>
      <c r="CM136" s="13"/>
    </row>
    <row r="137" spans="1:91" ht="32.1" customHeight="1" x14ac:dyDescent="0.2">
      <c r="A137" s="81" t="s">
        <v>161</v>
      </c>
      <c r="B137" s="1"/>
      <c r="C137" s="1"/>
      <c r="D137" s="8"/>
      <c r="E137" s="276"/>
      <c r="F137" s="8"/>
      <c r="G137" s="277"/>
      <c r="H137" s="85"/>
      <c r="I137" s="85"/>
      <c r="J137" s="85"/>
      <c r="K137" s="85"/>
      <c r="L137" s="85"/>
      <c r="M137" s="278"/>
      <c r="N137" s="278"/>
      <c r="O137" s="278"/>
      <c r="P137" s="85"/>
      <c r="Q137" s="85"/>
      <c r="R137" s="85"/>
      <c r="S137" s="85"/>
      <c r="T137" s="85"/>
      <c r="U137" s="85"/>
      <c r="V137" s="85"/>
      <c r="W137" s="8"/>
      <c r="BX137" s="2"/>
      <c r="BY137" s="2"/>
      <c r="BZ137" s="2"/>
      <c r="CG137" s="13"/>
      <c r="CH137" s="13"/>
      <c r="CI137" s="13"/>
      <c r="CJ137" s="13"/>
      <c r="CK137" s="13"/>
      <c r="CL137" s="13"/>
      <c r="CM137" s="13"/>
    </row>
    <row r="138" spans="1:91" ht="25.35" customHeight="1" x14ac:dyDescent="0.2">
      <c r="A138" s="1808" t="s">
        <v>162</v>
      </c>
      <c r="B138" s="1869"/>
      <c r="C138" s="1869"/>
      <c r="D138" s="1809"/>
      <c r="E138" s="1505" t="s">
        <v>163</v>
      </c>
      <c r="F138" s="1505" t="s">
        <v>164</v>
      </c>
      <c r="G138" s="279"/>
      <c r="H138" s="280"/>
      <c r="I138" s="280"/>
      <c r="J138" s="280"/>
      <c r="K138" s="280"/>
      <c r="L138" s="85"/>
      <c r="M138" s="85"/>
      <c r="N138" s="85"/>
      <c r="O138" s="85"/>
      <c r="P138" s="85"/>
      <c r="Q138" s="85"/>
      <c r="R138" s="85"/>
      <c r="S138" s="85"/>
      <c r="T138" s="101"/>
      <c r="U138" s="101"/>
      <c r="V138" s="101"/>
      <c r="W138" s="7"/>
      <c r="CG138" s="13"/>
      <c r="CH138" s="13"/>
      <c r="CI138" s="13"/>
      <c r="CJ138" s="13"/>
      <c r="CK138" s="13"/>
      <c r="CL138" s="13"/>
      <c r="CM138" s="13"/>
    </row>
    <row r="139" spans="1:91" ht="16.350000000000001" customHeight="1" x14ac:dyDescent="0.2">
      <c r="A139" s="1505" t="s">
        <v>165</v>
      </c>
      <c r="B139" s="1872" t="s">
        <v>166</v>
      </c>
      <c r="C139" s="1873"/>
      <c r="D139" s="1874"/>
      <c r="E139" s="281"/>
      <c r="F139" s="281"/>
      <c r="G139" s="487" t="str">
        <f>CA139</f>
        <v/>
      </c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85"/>
      <c r="T139" s="101"/>
      <c r="U139" s="101"/>
      <c r="V139" s="101"/>
      <c r="W139" s="7"/>
      <c r="CA139" s="488" t="str">
        <f>IF(E139&lt;F139,"* El número de llamadas válidas NO DEBE ser mayor al total de llamadas.","")</f>
        <v/>
      </c>
      <c r="CG139" s="489">
        <f>IF(E139&lt;F139,1,0)</f>
        <v>0</v>
      </c>
      <c r="CH139" s="13"/>
      <c r="CI139" s="13"/>
      <c r="CJ139" s="13"/>
      <c r="CK139" s="13"/>
      <c r="CL139" s="13"/>
      <c r="CM139" s="13"/>
    </row>
    <row r="140" spans="1:91" ht="32.1" customHeight="1" x14ac:dyDescent="0.2">
      <c r="A140" s="82" t="s">
        <v>167</v>
      </c>
      <c r="B140" s="82"/>
      <c r="C140" s="82"/>
      <c r="D140" s="82"/>
      <c r="E140" s="82"/>
      <c r="F140" s="82"/>
      <c r="G140" s="57"/>
      <c r="H140" s="57"/>
      <c r="I140" s="57"/>
      <c r="J140" s="57"/>
      <c r="K140" s="57"/>
      <c r="L140" s="282"/>
      <c r="M140" s="85"/>
      <c r="N140" s="85"/>
      <c r="O140" s="85"/>
      <c r="P140" s="85"/>
      <c r="Q140" s="85"/>
      <c r="R140" s="12"/>
      <c r="S140" s="12"/>
      <c r="T140" s="12"/>
      <c r="U140" s="12"/>
      <c r="V140" s="12"/>
      <c r="BX140" s="2"/>
      <c r="BY140" s="2"/>
      <c r="BZ140" s="2"/>
      <c r="CG140" s="13"/>
      <c r="CH140" s="13"/>
      <c r="CI140" s="13"/>
      <c r="CJ140" s="13"/>
      <c r="CK140" s="13"/>
      <c r="CL140" s="13"/>
      <c r="CM140" s="13"/>
    </row>
    <row r="141" spans="1:91" ht="27" customHeight="1" x14ac:dyDescent="0.2">
      <c r="A141" s="1822" t="s">
        <v>162</v>
      </c>
      <c r="B141" s="1823"/>
      <c r="C141" s="1793"/>
      <c r="D141" s="1828" t="s">
        <v>168</v>
      </c>
      <c r="E141" s="1829"/>
      <c r="F141" s="1816"/>
      <c r="G141" s="1819" t="s">
        <v>7</v>
      </c>
      <c r="H141" s="1869" t="s">
        <v>169</v>
      </c>
      <c r="I141" s="1869"/>
      <c r="J141" s="1809"/>
      <c r="K141" s="1808" t="s">
        <v>170</v>
      </c>
      <c r="L141" s="1869"/>
      <c r="M141" s="1809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CG141" s="13"/>
      <c r="CH141" s="13"/>
      <c r="CI141" s="13"/>
      <c r="CJ141" s="13"/>
      <c r="CK141" s="13"/>
      <c r="CL141" s="13"/>
      <c r="CM141" s="13"/>
    </row>
    <row r="142" spans="1:91" ht="27" customHeight="1" x14ac:dyDescent="0.2">
      <c r="A142" s="1824"/>
      <c r="B142" s="1825"/>
      <c r="C142" s="1795"/>
      <c r="D142" s="1499" t="s">
        <v>54</v>
      </c>
      <c r="E142" s="1510" t="s">
        <v>171</v>
      </c>
      <c r="F142" s="1490" t="s">
        <v>172</v>
      </c>
      <c r="G142" s="1820"/>
      <c r="H142" s="1510" t="s">
        <v>173</v>
      </c>
      <c r="I142" s="1503" t="s">
        <v>174</v>
      </c>
      <c r="J142" s="1490" t="s">
        <v>175</v>
      </c>
      <c r="K142" s="1510" t="s">
        <v>173</v>
      </c>
      <c r="L142" s="1503" t="s">
        <v>174</v>
      </c>
      <c r="M142" s="1490" t="s">
        <v>175</v>
      </c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CG142" s="13"/>
      <c r="CH142" s="13"/>
      <c r="CI142" s="13"/>
      <c r="CJ142" s="13"/>
      <c r="CK142" s="13"/>
      <c r="CL142" s="13"/>
      <c r="CM142" s="13"/>
    </row>
    <row r="143" spans="1:91" ht="16.350000000000001" customHeight="1" x14ac:dyDescent="0.2">
      <c r="A143" s="1819" t="s">
        <v>176</v>
      </c>
      <c r="B143" s="2094" t="s">
        <v>177</v>
      </c>
      <c r="C143" s="2095"/>
      <c r="D143" s="1639">
        <f>SUM(E143+F143)</f>
        <v>0</v>
      </c>
      <c r="E143" s="1618"/>
      <c r="F143" s="1624"/>
      <c r="G143" s="1620"/>
      <c r="H143" s="1618"/>
      <c r="I143" s="1569"/>
      <c r="J143" s="1624"/>
      <c r="K143" s="1618"/>
      <c r="L143" s="1569"/>
      <c r="M143" s="1624"/>
      <c r="N143" s="71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12"/>
      <c r="AA143" s="12"/>
      <c r="CG143" s="13"/>
      <c r="CH143" s="13"/>
      <c r="CI143" s="13">
        <v>0</v>
      </c>
      <c r="CJ143" s="13"/>
      <c r="CK143" s="13"/>
      <c r="CL143" s="13"/>
      <c r="CM143" s="13"/>
    </row>
    <row r="144" spans="1:91" ht="16.350000000000001" customHeight="1" x14ac:dyDescent="0.2">
      <c r="A144" s="1820"/>
      <c r="B144" s="285" t="s">
        <v>178</v>
      </c>
      <c r="C144" s="286"/>
      <c r="D144" s="287">
        <f>SUM(E144+F144)</f>
        <v>0</v>
      </c>
      <c r="E144" s="288"/>
      <c r="F144" s="289"/>
      <c r="G144" s="290"/>
      <c r="H144" s="288"/>
      <c r="I144" s="291"/>
      <c r="J144" s="289"/>
      <c r="K144" s="288"/>
      <c r="L144" s="291"/>
      <c r="M144" s="289"/>
      <c r="N144" s="71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12"/>
      <c r="AA144" s="12"/>
      <c r="CG144" s="13"/>
      <c r="CH144" s="13"/>
      <c r="CI144" s="13">
        <v>0</v>
      </c>
      <c r="CJ144" s="13"/>
      <c r="CK144" s="13"/>
      <c r="CL144" s="13"/>
      <c r="CM144" s="13"/>
    </row>
    <row r="145" spans="1:104" ht="32.1" customHeight="1" x14ac:dyDescent="0.2">
      <c r="A145" s="81" t="s">
        <v>179</v>
      </c>
      <c r="B145" s="8"/>
      <c r="C145" s="292"/>
      <c r="D145" s="292"/>
      <c r="E145" s="293"/>
      <c r="F145" s="8"/>
      <c r="G145" s="8"/>
      <c r="H145" s="8"/>
      <c r="I145" s="8"/>
      <c r="J145" s="8"/>
      <c r="K145" s="8"/>
      <c r="L145" s="8"/>
      <c r="M145" s="8"/>
      <c r="N145" s="85"/>
      <c r="O145" s="85"/>
      <c r="P145" s="85"/>
      <c r="Q145" s="85"/>
      <c r="R145" s="85"/>
      <c r="S145" s="85"/>
      <c r="T145" s="85"/>
      <c r="U145" s="85"/>
      <c r="V145" s="85"/>
      <c r="W145" s="12"/>
      <c r="X145" s="12"/>
      <c r="Y145" s="12"/>
      <c r="Z145" s="12"/>
      <c r="AA145" s="12"/>
      <c r="BX145" s="2"/>
      <c r="BY145" s="2"/>
      <c r="BZ145" s="2"/>
      <c r="CG145" s="13"/>
      <c r="CH145" s="13"/>
      <c r="CI145" s="13"/>
      <c r="CJ145" s="13"/>
      <c r="CK145" s="13"/>
      <c r="CL145" s="13"/>
      <c r="CM145" s="13"/>
    </row>
    <row r="146" spans="1:104" ht="58.35" customHeight="1" x14ac:dyDescent="0.2">
      <c r="A146" s="1828" t="s">
        <v>180</v>
      </c>
      <c r="B146" s="1816"/>
      <c r="C146" s="1505" t="s">
        <v>5</v>
      </c>
      <c r="D146" s="1505" t="s">
        <v>181</v>
      </c>
      <c r="E146" s="1513" t="s">
        <v>182</v>
      </c>
      <c r="F146" s="1496" t="s">
        <v>68</v>
      </c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101"/>
      <c r="T146" s="101"/>
      <c r="U146" s="101"/>
      <c r="V146" s="101"/>
      <c r="W146" s="12"/>
      <c r="X146" s="12"/>
      <c r="Y146" s="12"/>
      <c r="Z146" s="12"/>
      <c r="AA146" s="12"/>
      <c r="CG146" s="13"/>
      <c r="CH146" s="13"/>
      <c r="CI146" s="13"/>
      <c r="CJ146" s="13"/>
      <c r="CK146" s="13"/>
      <c r="CL146" s="13"/>
      <c r="CM146" s="13"/>
    </row>
    <row r="147" spans="1:104" ht="16.350000000000001" customHeight="1" x14ac:dyDescent="0.2">
      <c r="A147" s="1819" t="s">
        <v>183</v>
      </c>
      <c r="B147" s="62" t="s">
        <v>184</v>
      </c>
      <c r="C147" s="142"/>
      <c r="D147" s="294"/>
      <c r="E147" s="1570"/>
      <c r="F147" s="1641"/>
      <c r="G147" s="71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101"/>
      <c r="T147" s="101"/>
      <c r="U147" s="101"/>
      <c r="V147" s="101"/>
      <c r="W147" s="12"/>
      <c r="X147" s="12"/>
      <c r="CG147" s="13">
        <v>0</v>
      </c>
      <c r="CH147" s="13"/>
      <c r="CI147" s="13"/>
      <c r="CJ147" s="13"/>
      <c r="CK147" s="13"/>
      <c r="CL147" s="13"/>
      <c r="CM147" s="13"/>
    </row>
    <row r="148" spans="1:104" ht="16.350000000000001" customHeight="1" x14ac:dyDescent="0.2">
      <c r="A148" s="1820"/>
      <c r="B148" s="93" t="s">
        <v>185</v>
      </c>
      <c r="C148" s="52"/>
      <c r="D148" s="50"/>
      <c r="E148" s="297"/>
      <c r="F148" s="298"/>
      <c r="G148" s="71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101"/>
      <c r="T148" s="101"/>
      <c r="U148" s="101"/>
      <c r="V148" s="101"/>
      <c r="W148" s="12"/>
      <c r="X148" s="12"/>
      <c r="CG148" s="13">
        <v>0</v>
      </c>
      <c r="CH148" s="13"/>
      <c r="CI148" s="13"/>
      <c r="CJ148" s="13"/>
      <c r="CK148" s="13"/>
      <c r="CL148" s="13"/>
      <c r="CM148" s="13"/>
    </row>
    <row r="149" spans="1:104" ht="16.350000000000001" customHeight="1" x14ac:dyDescent="0.2">
      <c r="A149" s="1502" t="s">
        <v>186</v>
      </c>
      <c r="B149" s="72" t="s">
        <v>184</v>
      </c>
      <c r="C149" s="281"/>
      <c r="D149" s="1469"/>
      <c r="E149" s="301"/>
      <c r="F149" s="302"/>
      <c r="G149" s="71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101"/>
      <c r="T149" s="101"/>
      <c r="U149" s="101"/>
      <c r="V149" s="101"/>
      <c r="W149" s="12"/>
      <c r="X149" s="12"/>
      <c r="CG149" s="13">
        <v>0</v>
      </c>
      <c r="CH149" s="13"/>
      <c r="CI149" s="13"/>
      <c r="CJ149" s="13"/>
      <c r="CK149" s="13"/>
      <c r="CL149" s="13"/>
      <c r="CM149" s="13"/>
    </row>
    <row r="150" spans="1:104" ht="16.350000000000001" customHeight="1" x14ac:dyDescent="0.2">
      <c r="A150" s="1819" t="s">
        <v>187</v>
      </c>
      <c r="B150" s="62" t="s">
        <v>188</v>
      </c>
      <c r="C150" s="142"/>
      <c r="D150" s="303"/>
      <c r="E150" s="304"/>
      <c r="F150" s="305"/>
      <c r="G150" s="71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101"/>
      <c r="T150" s="101"/>
      <c r="U150" s="101"/>
      <c r="V150" s="101"/>
      <c r="W150" s="12"/>
      <c r="X150" s="12"/>
      <c r="CG150" s="13">
        <v>0</v>
      </c>
      <c r="CH150" s="13"/>
      <c r="CI150" s="13"/>
      <c r="CJ150" s="13"/>
      <c r="CK150" s="13"/>
      <c r="CL150" s="13"/>
      <c r="CM150" s="13"/>
    </row>
    <row r="151" spans="1:104" ht="16.350000000000001" customHeight="1" x14ac:dyDescent="0.2">
      <c r="A151" s="1845"/>
      <c r="B151" s="30" t="s">
        <v>189</v>
      </c>
      <c r="C151" s="36"/>
      <c r="D151" s="34"/>
      <c r="E151" s="306"/>
      <c r="F151" s="74"/>
      <c r="G151" s="71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101"/>
      <c r="T151" s="101"/>
      <c r="U151" s="101"/>
      <c r="V151" s="101"/>
      <c r="W151" s="12"/>
      <c r="X151" s="12"/>
      <c r="CG151" s="13">
        <v>0</v>
      </c>
      <c r="CH151" s="13"/>
      <c r="CI151" s="13"/>
      <c r="CJ151" s="13"/>
      <c r="CK151" s="13"/>
      <c r="CL151" s="13"/>
      <c r="CM151" s="13"/>
    </row>
    <row r="152" spans="1:104" ht="16.350000000000001" customHeight="1" x14ac:dyDescent="0.2">
      <c r="A152" s="1820"/>
      <c r="B152" s="93" t="s">
        <v>190</v>
      </c>
      <c r="C152" s="52"/>
      <c r="D152" s="50"/>
      <c r="E152" s="307"/>
      <c r="F152" s="79"/>
      <c r="G152" s="71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101"/>
      <c r="T152" s="101"/>
      <c r="U152" s="101"/>
      <c r="V152" s="101"/>
      <c r="W152" s="12"/>
      <c r="X152" s="12"/>
      <c r="CG152" s="13">
        <v>0</v>
      </c>
      <c r="CH152" s="13"/>
      <c r="CI152" s="13"/>
      <c r="CJ152" s="13"/>
      <c r="CK152" s="13"/>
      <c r="CL152" s="13"/>
      <c r="CM152" s="13"/>
    </row>
    <row r="153" spans="1:104" s="82" customFormat="1" ht="32.1" customHeight="1" x14ac:dyDescent="0.2">
      <c r="A153" s="308" t="s">
        <v>191</v>
      </c>
      <c r="CA153" s="309"/>
      <c r="CB153" s="309"/>
      <c r="CC153" s="309"/>
      <c r="CD153" s="309"/>
      <c r="CE153" s="309"/>
      <c r="CF153" s="309"/>
      <c r="CG153" s="310"/>
      <c r="CH153" s="310"/>
      <c r="CI153" s="310"/>
      <c r="CJ153" s="310"/>
      <c r="CK153" s="310"/>
      <c r="CL153" s="310"/>
      <c r="CM153" s="310"/>
      <c r="CN153" s="309"/>
      <c r="CO153" s="309"/>
      <c r="CP153" s="309"/>
      <c r="CQ153" s="309"/>
      <c r="CR153" s="309"/>
      <c r="CS153" s="309"/>
      <c r="CT153" s="309"/>
      <c r="CU153" s="309"/>
      <c r="CV153" s="309"/>
      <c r="CW153" s="309"/>
      <c r="CX153" s="309"/>
      <c r="CY153" s="309"/>
      <c r="CZ153" s="309"/>
    </row>
    <row r="154" spans="1:104" s="82" customFormat="1" ht="16.350000000000001" customHeight="1" x14ac:dyDescent="0.2">
      <c r="A154" s="1822" t="s">
        <v>162</v>
      </c>
      <c r="B154" s="1823"/>
      <c r="C154" s="1793"/>
      <c r="D154" s="1828" t="s">
        <v>192</v>
      </c>
      <c r="E154" s="1829"/>
      <c r="F154" s="1859"/>
      <c r="G154" s="1860" t="s">
        <v>181</v>
      </c>
      <c r="H154" s="1864" t="s">
        <v>193</v>
      </c>
      <c r="I154" s="1798" t="s">
        <v>68</v>
      </c>
      <c r="BX154" s="311"/>
      <c r="BY154" s="311"/>
      <c r="BZ154" s="311"/>
      <c r="CA154" s="309"/>
      <c r="CB154" s="309"/>
      <c r="CC154" s="309"/>
      <c r="CD154" s="309"/>
      <c r="CE154" s="309"/>
      <c r="CF154" s="309"/>
      <c r="CG154" s="310"/>
      <c r="CH154" s="310"/>
      <c r="CI154" s="310"/>
      <c r="CJ154" s="310"/>
      <c r="CK154" s="310"/>
      <c r="CL154" s="310"/>
      <c r="CM154" s="310"/>
      <c r="CN154" s="309"/>
      <c r="CO154" s="309"/>
      <c r="CP154" s="309"/>
      <c r="CQ154" s="309"/>
      <c r="CR154" s="309"/>
      <c r="CS154" s="309"/>
      <c r="CT154" s="309"/>
      <c r="CU154" s="309"/>
      <c r="CV154" s="309"/>
      <c r="CW154" s="309"/>
      <c r="CX154" s="309"/>
      <c r="CY154" s="309"/>
      <c r="CZ154" s="309"/>
    </row>
    <row r="155" spans="1:104" s="82" customFormat="1" ht="16.350000000000001" customHeight="1" x14ac:dyDescent="0.2">
      <c r="A155" s="1824"/>
      <c r="B155" s="1825"/>
      <c r="C155" s="1795"/>
      <c r="D155" s="1499" t="s">
        <v>194</v>
      </c>
      <c r="E155" s="1513" t="s">
        <v>183</v>
      </c>
      <c r="F155" s="1492" t="s">
        <v>187</v>
      </c>
      <c r="G155" s="1861"/>
      <c r="H155" s="1865"/>
      <c r="I155" s="1801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BX155" s="311"/>
      <c r="BY155" s="311"/>
      <c r="BZ155" s="311"/>
      <c r="CA155" s="309"/>
      <c r="CB155" s="309"/>
      <c r="CC155" s="309"/>
      <c r="CD155" s="309"/>
      <c r="CE155" s="309"/>
      <c r="CF155" s="309"/>
      <c r="CG155" s="310"/>
      <c r="CH155" s="310"/>
      <c r="CI155" s="310"/>
      <c r="CJ155" s="310"/>
      <c r="CK155" s="310"/>
      <c r="CL155" s="310"/>
      <c r="CM155" s="310"/>
      <c r="CN155" s="309"/>
      <c r="CO155" s="309"/>
      <c r="CP155" s="309"/>
      <c r="CQ155" s="309"/>
      <c r="CR155" s="309"/>
      <c r="CS155" s="309"/>
      <c r="CT155" s="309"/>
      <c r="CU155" s="309"/>
      <c r="CV155" s="309"/>
      <c r="CW155" s="309"/>
      <c r="CX155" s="309"/>
      <c r="CY155" s="309"/>
      <c r="CZ155" s="309"/>
    </row>
    <row r="156" spans="1:104" ht="16.350000000000001" customHeight="1" x14ac:dyDescent="0.2">
      <c r="A156" s="2093" t="s">
        <v>195</v>
      </c>
      <c r="B156" s="2091" t="s">
        <v>190</v>
      </c>
      <c r="C156" s="2092"/>
      <c r="D156" s="1639">
        <f t="shared" ref="D156:D161" si="16">SUM(E156:F156)</f>
        <v>0</v>
      </c>
      <c r="E156" s="1618"/>
      <c r="F156" s="1565"/>
      <c r="G156" s="1569"/>
      <c r="H156" s="1621"/>
      <c r="I156" s="1624"/>
      <c r="J156" s="71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12"/>
      <c r="W156" s="12"/>
      <c r="X156" s="12"/>
      <c r="Y156" s="12"/>
      <c r="Z156" s="12"/>
      <c r="AA156" s="12"/>
      <c r="CG156" s="13">
        <v>0</v>
      </c>
      <c r="CH156" s="13"/>
      <c r="CI156" s="13"/>
      <c r="CJ156" s="13"/>
      <c r="CK156" s="13"/>
      <c r="CL156" s="13"/>
      <c r="CM156" s="13"/>
    </row>
    <row r="157" spans="1:104" ht="16.350000000000001" customHeight="1" x14ac:dyDescent="0.2">
      <c r="A157" s="1867"/>
      <c r="B157" s="1848" t="s">
        <v>188</v>
      </c>
      <c r="C157" s="1849"/>
      <c r="D157" s="313">
        <f t="shared" si="16"/>
        <v>188</v>
      </c>
      <c r="E157" s="34">
        <v>188</v>
      </c>
      <c r="F157" s="314"/>
      <c r="G157" s="306">
        <v>188</v>
      </c>
      <c r="H157" s="37"/>
      <c r="I157" s="74"/>
      <c r="J157" s="71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12"/>
      <c r="W157" s="12"/>
      <c r="X157" s="12"/>
      <c r="Y157" s="12"/>
      <c r="Z157" s="12"/>
      <c r="AA157" s="12"/>
      <c r="CG157" s="13">
        <v>0</v>
      </c>
      <c r="CH157" s="13"/>
      <c r="CI157" s="13"/>
      <c r="CJ157" s="13"/>
      <c r="CK157" s="13"/>
      <c r="CL157" s="13"/>
      <c r="CM157" s="13"/>
    </row>
    <row r="158" spans="1:104" ht="16.350000000000001" customHeight="1" x14ac:dyDescent="0.2">
      <c r="A158" s="1868"/>
      <c r="B158" s="1850" t="s">
        <v>189</v>
      </c>
      <c r="C158" s="1851"/>
      <c r="D158" s="265">
        <f t="shared" si="16"/>
        <v>0</v>
      </c>
      <c r="E158" s="50"/>
      <c r="F158" s="267"/>
      <c r="G158" s="307"/>
      <c r="H158" s="266"/>
      <c r="I158" s="79"/>
      <c r="J158" s="71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12"/>
      <c r="W158" s="12"/>
      <c r="X158" s="12"/>
      <c r="Y158" s="12"/>
      <c r="Z158" s="12"/>
      <c r="AA158" s="12"/>
      <c r="CG158" s="13">
        <v>0</v>
      </c>
      <c r="CH158" s="13"/>
      <c r="CI158" s="13"/>
      <c r="CJ158" s="13"/>
      <c r="CK158" s="13"/>
      <c r="CL158" s="13"/>
      <c r="CM158" s="13"/>
    </row>
    <row r="159" spans="1:104" ht="16.350000000000001" customHeight="1" x14ac:dyDescent="0.2">
      <c r="A159" s="1819" t="s">
        <v>196</v>
      </c>
      <c r="B159" s="2091" t="s">
        <v>190</v>
      </c>
      <c r="C159" s="2092"/>
      <c r="D159" s="1639">
        <f t="shared" si="16"/>
        <v>0</v>
      </c>
      <c r="E159" s="1618"/>
      <c r="F159" s="1565"/>
      <c r="G159" s="1569"/>
      <c r="H159" s="1621"/>
      <c r="I159" s="1624"/>
      <c r="J159" s="71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12"/>
      <c r="W159" s="12"/>
      <c r="X159" s="12"/>
      <c r="Y159" s="12"/>
      <c r="Z159" s="12"/>
      <c r="AA159" s="12"/>
      <c r="CG159" s="13">
        <v>0</v>
      </c>
      <c r="CH159" s="13"/>
      <c r="CI159" s="13"/>
      <c r="CJ159" s="13"/>
      <c r="CK159" s="13"/>
      <c r="CL159" s="13"/>
      <c r="CM159" s="13"/>
    </row>
    <row r="160" spans="1:104" ht="16.350000000000001" customHeight="1" x14ac:dyDescent="0.2">
      <c r="A160" s="1845"/>
      <c r="B160" s="1848" t="s">
        <v>188</v>
      </c>
      <c r="C160" s="1849"/>
      <c r="D160" s="313">
        <f t="shared" si="16"/>
        <v>149</v>
      </c>
      <c r="E160" s="34">
        <v>149</v>
      </c>
      <c r="F160" s="314"/>
      <c r="G160" s="306">
        <v>149</v>
      </c>
      <c r="H160" s="37"/>
      <c r="I160" s="74"/>
      <c r="J160" s="71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12"/>
      <c r="W160" s="12"/>
      <c r="X160" s="12"/>
      <c r="Y160" s="12"/>
      <c r="Z160" s="12"/>
      <c r="AA160" s="12"/>
      <c r="CG160" s="13">
        <v>0</v>
      </c>
      <c r="CH160" s="13"/>
      <c r="CI160" s="13"/>
      <c r="CJ160" s="13"/>
      <c r="CK160" s="13"/>
      <c r="CL160" s="13"/>
      <c r="CM160" s="13"/>
    </row>
    <row r="161" spans="1:91" ht="16.350000000000001" customHeight="1" x14ac:dyDescent="0.2">
      <c r="A161" s="1820"/>
      <c r="B161" s="1850" t="s">
        <v>189</v>
      </c>
      <c r="C161" s="1851"/>
      <c r="D161" s="265">
        <f t="shared" si="16"/>
        <v>0</v>
      </c>
      <c r="E161" s="50"/>
      <c r="F161" s="267"/>
      <c r="G161" s="307"/>
      <c r="H161" s="266"/>
      <c r="I161" s="79"/>
      <c r="J161" s="71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12"/>
      <c r="W161" s="12"/>
      <c r="X161" s="12"/>
      <c r="Y161" s="12"/>
      <c r="Z161" s="12"/>
      <c r="AA161" s="12"/>
      <c r="CG161" s="13">
        <v>0</v>
      </c>
      <c r="CH161" s="13"/>
      <c r="CI161" s="13"/>
      <c r="CJ161" s="13"/>
      <c r="CK161" s="13"/>
      <c r="CL161" s="13"/>
      <c r="CM161" s="13"/>
    </row>
    <row r="162" spans="1:91" ht="32.1" customHeight="1" x14ac:dyDescent="0.2">
      <c r="A162" s="10" t="s">
        <v>197</v>
      </c>
      <c r="B162" s="10"/>
      <c r="C162" s="10"/>
      <c r="D162" s="10"/>
      <c r="E162" s="8"/>
      <c r="G162" s="8"/>
      <c r="H162" s="8"/>
      <c r="I162" s="8"/>
      <c r="J162" s="85"/>
      <c r="K162" s="85"/>
      <c r="L162" s="85"/>
      <c r="M162" s="85"/>
      <c r="N162" s="85"/>
      <c r="O162" s="12"/>
      <c r="P162" s="85"/>
      <c r="Q162" s="85"/>
      <c r="R162" s="85"/>
      <c r="S162" s="85"/>
      <c r="T162" s="85"/>
      <c r="U162" s="85"/>
      <c r="V162" s="85"/>
      <c r="W162" s="85"/>
      <c r="X162" s="12"/>
      <c r="Y162" s="12"/>
      <c r="Z162" s="12"/>
      <c r="AA162" s="12"/>
      <c r="BX162" s="2"/>
      <c r="BY162" s="2"/>
      <c r="BZ162" s="2"/>
      <c r="CG162" s="13"/>
      <c r="CH162" s="13"/>
      <c r="CI162" s="13"/>
      <c r="CJ162" s="13"/>
      <c r="CK162" s="13"/>
      <c r="CL162" s="13"/>
      <c r="CM162" s="13"/>
    </row>
    <row r="163" spans="1:91" ht="16.350000000000001" customHeight="1" x14ac:dyDescent="0.2">
      <c r="A163" s="1852" t="s">
        <v>198</v>
      </c>
      <c r="B163" s="1852"/>
      <c r="C163" s="1853" t="s">
        <v>199</v>
      </c>
      <c r="D163" s="1854"/>
      <c r="E163" s="1855"/>
      <c r="F163" s="1834" t="s">
        <v>6</v>
      </c>
      <c r="G163" s="1862"/>
      <c r="H163" s="1862"/>
      <c r="I163" s="1862"/>
      <c r="J163" s="1862"/>
      <c r="K163" s="1862"/>
      <c r="L163" s="1862"/>
      <c r="M163" s="1862"/>
      <c r="N163" s="1862"/>
      <c r="O163" s="1862"/>
      <c r="P163" s="1862"/>
      <c r="Q163" s="1862"/>
      <c r="R163" s="1862"/>
      <c r="S163" s="1862"/>
      <c r="T163" s="1862"/>
      <c r="U163" s="1862"/>
      <c r="V163" s="1862"/>
      <c r="W163" s="1862"/>
      <c r="X163" s="1862"/>
      <c r="Y163" s="1862"/>
      <c r="Z163" s="1862"/>
      <c r="AA163" s="1862"/>
      <c r="AB163" s="1862"/>
      <c r="AC163" s="1862"/>
      <c r="AD163" s="1862"/>
      <c r="AE163" s="1862"/>
      <c r="AF163" s="1862"/>
      <c r="AG163" s="1862"/>
      <c r="AH163" s="1862"/>
      <c r="AI163" s="1862"/>
      <c r="AJ163" s="1862"/>
      <c r="AK163" s="1862"/>
      <c r="AL163" s="1862"/>
      <c r="AM163" s="1835"/>
      <c r="CG163" s="13"/>
      <c r="CH163" s="13"/>
      <c r="CI163" s="13"/>
      <c r="CJ163" s="13"/>
      <c r="CK163" s="13"/>
      <c r="CL163" s="13"/>
      <c r="CM163" s="13"/>
    </row>
    <row r="164" spans="1:91" ht="16.350000000000001" customHeight="1" x14ac:dyDescent="0.2">
      <c r="A164" s="1852"/>
      <c r="B164" s="1852"/>
      <c r="C164" s="1856"/>
      <c r="D164" s="1857"/>
      <c r="E164" s="1858"/>
      <c r="F164" s="1863" t="s">
        <v>11</v>
      </c>
      <c r="G164" s="1863"/>
      <c r="H164" s="1863" t="s">
        <v>12</v>
      </c>
      <c r="I164" s="1863"/>
      <c r="J164" s="1863" t="s">
        <v>13</v>
      </c>
      <c r="K164" s="1863"/>
      <c r="L164" s="1809" t="s">
        <v>14</v>
      </c>
      <c r="M164" s="1808"/>
      <c r="N164" s="1863" t="s">
        <v>15</v>
      </c>
      <c r="O164" s="1863"/>
      <c r="P164" s="1816" t="s">
        <v>16</v>
      </c>
      <c r="Q164" s="1828"/>
      <c r="R164" s="1844" t="s">
        <v>17</v>
      </c>
      <c r="S164" s="1844"/>
      <c r="T164" s="1816" t="s">
        <v>18</v>
      </c>
      <c r="U164" s="1828"/>
      <c r="V164" s="1844" t="s">
        <v>19</v>
      </c>
      <c r="W164" s="1844"/>
      <c r="X164" s="1816" t="s">
        <v>20</v>
      </c>
      <c r="Y164" s="1828"/>
      <c r="Z164" s="1828" t="s">
        <v>21</v>
      </c>
      <c r="AA164" s="1816"/>
      <c r="AB164" s="1844" t="s">
        <v>22</v>
      </c>
      <c r="AC164" s="1844"/>
      <c r="AD164" s="1844" t="s">
        <v>23</v>
      </c>
      <c r="AE164" s="1844"/>
      <c r="AF164" s="1844" t="s">
        <v>24</v>
      </c>
      <c r="AG164" s="1844"/>
      <c r="AH164" s="1844" t="s">
        <v>25</v>
      </c>
      <c r="AI164" s="1844"/>
      <c r="AJ164" s="1844" t="s">
        <v>26</v>
      </c>
      <c r="AK164" s="1844"/>
      <c r="AL164" s="1844" t="s">
        <v>27</v>
      </c>
      <c r="AM164" s="1844"/>
      <c r="CG164" s="13"/>
      <c r="CH164" s="13"/>
      <c r="CI164" s="13"/>
      <c r="CJ164" s="13"/>
      <c r="CK164" s="13"/>
      <c r="CL164" s="13"/>
      <c r="CM164" s="13"/>
    </row>
    <row r="165" spans="1:91" ht="16.350000000000001" customHeight="1" x14ac:dyDescent="0.2">
      <c r="A165" s="1852"/>
      <c r="B165" s="1852"/>
      <c r="C165" s="1470" t="s">
        <v>32</v>
      </c>
      <c r="D165" s="1642" t="s">
        <v>33</v>
      </c>
      <c r="E165" s="317" t="s">
        <v>34</v>
      </c>
      <c r="F165" s="1513" t="s">
        <v>41</v>
      </c>
      <c r="G165" s="1496" t="s">
        <v>34</v>
      </c>
      <c r="H165" s="1513" t="s">
        <v>41</v>
      </c>
      <c r="I165" s="1496" t="s">
        <v>34</v>
      </c>
      <c r="J165" s="1513" t="s">
        <v>41</v>
      </c>
      <c r="K165" s="1496" t="s">
        <v>34</v>
      </c>
      <c r="L165" s="1513" t="s">
        <v>41</v>
      </c>
      <c r="M165" s="1509" t="s">
        <v>34</v>
      </c>
      <c r="N165" s="1513" t="s">
        <v>41</v>
      </c>
      <c r="O165" s="1496" t="s">
        <v>34</v>
      </c>
      <c r="P165" s="1513" t="s">
        <v>41</v>
      </c>
      <c r="Q165" s="1509" t="s">
        <v>34</v>
      </c>
      <c r="R165" s="1513" t="s">
        <v>41</v>
      </c>
      <c r="S165" s="1496" t="s">
        <v>34</v>
      </c>
      <c r="T165" s="1513" t="s">
        <v>41</v>
      </c>
      <c r="U165" s="1509" t="s">
        <v>34</v>
      </c>
      <c r="V165" s="1513" t="s">
        <v>41</v>
      </c>
      <c r="W165" s="1496" t="s">
        <v>34</v>
      </c>
      <c r="X165" s="1513" t="s">
        <v>41</v>
      </c>
      <c r="Y165" s="1509" t="s">
        <v>34</v>
      </c>
      <c r="Z165" s="1513" t="s">
        <v>41</v>
      </c>
      <c r="AA165" s="1496" t="s">
        <v>34</v>
      </c>
      <c r="AB165" s="1513" t="s">
        <v>41</v>
      </c>
      <c r="AC165" s="1496" t="s">
        <v>34</v>
      </c>
      <c r="AD165" s="1513" t="s">
        <v>41</v>
      </c>
      <c r="AE165" s="1496" t="s">
        <v>34</v>
      </c>
      <c r="AF165" s="1513" t="s">
        <v>41</v>
      </c>
      <c r="AG165" s="1496" t="s">
        <v>34</v>
      </c>
      <c r="AH165" s="1513" t="s">
        <v>41</v>
      </c>
      <c r="AI165" s="1496" t="s">
        <v>34</v>
      </c>
      <c r="AJ165" s="1513" t="s">
        <v>41</v>
      </c>
      <c r="AK165" s="1496" t="s">
        <v>34</v>
      </c>
      <c r="AL165" s="1513" t="s">
        <v>41</v>
      </c>
      <c r="AM165" s="1496" t="s">
        <v>34</v>
      </c>
      <c r="CG165" s="13"/>
      <c r="CH165" s="13"/>
      <c r="CI165" s="13"/>
      <c r="CJ165" s="13"/>
      <c r="CK165" s="13"/>
      <c r="CL165" s="13"/>
      <c r="CM165" s="13"/>
    </row>
    <row r="166" spans="1:91" ht="16.350000000000001" customHeight="1" x14ac:dyDescent="0.2">
      <c r="A166" s="2089" t="s">
        <v>200</v>
      </c>
      <c r="B166" s="2090"/>
      <c r="C166" s="318">
        <f>SUM(D166+E166)</f>
        <v>0</v>
      </c>
      <c r="D166" s="319">
        <f>SUM(P166+R166+T166+V166+X166+Z166+AB166+AD166+AF166+AH166+AJ166+AL166)</f>
        <v>0</v>
      </c>
      <c r="E166" s="1643">
        <f>SUM(Q166+S166+U166+W166+Y166+AA166+AC166+AE166+AG166+AI166+AK166+AM166)</f>
        <v>0</v>
      </c>
      <c r="F166" s="1644"/>
      <c r="G166" s="322"/>
      <c r="H166" s="323"/>
      <c r="I166" s="1645"/>
      <c r="J166" s="1644"/>
      <c r="K166" s="322"/>
      <c r="L166" s="323"/>
      <c r="M166" s="1645"/>
      <c r="N166" s="323"/>
      <c r="O166" s="1645"/>
      <c r="P166" s="1646"/>
      <c r="Q166" s="1647"/>
      <c r="R166" s="1648"/>
      <c r="S166" s="1649"/>
      <c r="T166" s="1646"/>
      <c r="U166" s="1647"/>
      <c r="V166" s="1648"/>
      <c r="W166" s="1649"/>
      <c r="X166" s="1646"/>
      <c r="Y166" s="1647"/>
      <c r="Z166" s="1648"/>
      <c r="AA166" s="1649"/>
      <c r="AB166" s="1648"/>
      <c r="AC166" s="1649"/>
      <c r="AD166" s="1648"/>
      <c r="AE166" s="1649"/>
      <c r="AF166" s="1648"/>
      <c r="AG166" s="1649"/>
      <c r="AH166" s="1648"/>
      <c r="AI166" s="1649"/>
      <c r="AJ166" s="1648"/>
      <c r="AK166" s="1649"/>
      <c r="AL166" s="1648"/>
      <c r="AM166" s="1649"/>
      <c r="AN166" s="136"/>
      <c r="CG166" s="13"/>
      <c r="CH166" s="13"/>
      <c r="CI166" s="13"/>
      <c r="CJ166" s="13"/>
      <c r="CK166" s="13"/>
      <c r="CL166" s="13"/>
      <c r="CM166" s="13"/>
    </row>
    <row r="167" spans="1:91" ht="16.350000000000001" customHeight="1" x14ac:dyDescent="0.2">
      <c r="A167" s="1838" t="s">
        <v>201</v>
      </c>
      <c r="B167" s="1839"/>
      <c r="C167" s="329">
        <f>SUM(D167+E167)</f>
        <v>0</v>
      </c>
      <c r="D167" s="330">
        <f t="shared" ref="D167:E169" si="17">SUM(F167+H167+J167+L167+N167+P167+R167+T167+V167+X167+Z167+AB167+AD167+AF167+AH167+AJ167+AL167)</f>
        <v>0</v>
      </c>
      <c r="E167" s="331">
        <f t="shared" si="17"/>
        <v>0</v>
      </c>
      <c r="F167" s="1650"/>
      <c r="G167" s="1651"/>
      <c r="H167" s="1650"/>
      <c r="I167" s="1651"/>
      <c r="J167" s="1650"/>
      <c r="K167" s="1651"/>
      <c r="L167" s="1652"/>
      <c r="M167" s="1653"/>
      <c r="N167" s="1650"/>
      <c r="O167" s="1651"/>
      <c r="P167" s="1652"/>
      <c r="Q167" s="1653"/>
      <c r="R167" s="1650"/>
      <c r="S167" s="1651"/>
      <c r="T167" s="1652"/>
      <c r="U167" s="1653"/>
      <c r="V167" s="1650"/>
      <c r="W167" s="1651"/>
      <c r="X167" s="1652"/>
      <c r="Y167" s="1653"/>
      <c r="Z167" s="1650"/>
      <c r="AA167" s="1651"/>
      <c r="AB167" s="1650"/>
      <c r="AC167" s="1651"/>
      <c r="AD167" s="1650"/>
      <c r="AE167" s="1651"/>
      <c r="AF167" s="1650"/>
      <c r="AG167" s="1651"/>
      <c r="AH167" s="1650"/>
      <c r="AI167" s="1651"/>
      <c r="AJ167" s="1650"/>
      <c r="AK167" s="1651"/>
      <c r="AL167" s="1650"/>
      <c r="AM167" s="1651"/>
      <c r="AN167" s="136"/>
      <c r="CG167" s="13"/>
      <c r="CH167" s="13"/>
      <c r="CI167" s="13"/>
      <c r="CJ167" s="13"/>
      <c r="CK167" s="13"/>
      <c r="CL167" s="13"/>
      <c r="CM167" s="13"/>
    </row>
    <row r="168" spans="1:91" ht="16.350000000000001" customHeight="1" x14ac:dyDescent="0.2">
      <c r="A168" s="1840" t="s">
        <v>202</v>
      </c>
      <c r="B168" s="1841"/>
      <c r="C168" s="329">
        <f>SUM(D168+E168)</f>
        <v>0</v>
      </c>
      <c r="D168" s="330">
        <f t="shared" si="17"/>
        <v>0</v>
      </c>
      <c r="E168" s="331">
        <f t="shared" si="17"/>
        <v>0</v>
      </c>
      <c r="F168" s="1650"/>
      <c r="G168" s="1651"/>
      <c r="H168" s="1650"/>
      <c r="I168" s="1651"/>
      <c r="J168" s="1650"/>
      <c r="K168" s="1651"/>
      <c r="L168" s="1652"/>
      <c r="M168" s="1653"/>
      <c r="N168" s="1650"/>
      <c r="O168" s="1651"/>
      <c r="P168" s="1652"/>
      <c r="Q168" s="1653"/>
      <c r="R168" s="1650"/>
      <c r="S168" s="1651"/>
      <c r="T168" s="1652"/>
      <c r="U168" s="1653"/>
      <c r="V168" s="1650"/>
      <c r="W168" s="1651"/>
      <c r="X168" s="1652"/>
      <c r="Y168" s="1653"/>
      <c r="Z168" s="1650"/>
      <c r="AA168" s="1651"/>
      <c r="AB168" s="1650"/>
      <c r="AC168" s="1651"/>
      <c r="AD168" s="1650"/>
      <c r="AE168" s="1651"/>
      <c r="AF168" s="1650"/>
      <c r="AG168" s="1651"/>
      <c r="AH168" s="1650"/>
      <c r="AI168" s="1651"/>
      <c r="AJ168" s="1650"/>
      <c r="AK168" s="1651"/>
      <c r="AL168" s="1650"/>
      <c r="AM168" s="1651"/>
      <c r="AN168" s="136"/>
      <c r="CG168" s="13"/>
      <c r="CH168" s="13"/>
      <c r="CI168" s="13"/>
      <c r="CJ168" s="13"/>
      <c r="CK168" s="13"/>
      <c r="CL168" s="13"/>
      <c r="CM168" s="13"/>
    </row>
    <row r="169" spans="1:91" ht="16.350000000000001" customHeight="1" x14ac:dyDescent="0.2">
      <c r="A169" s="1842" t="s">
        <v>68</v>
      </c>
      <c r="B169" s="1843"/>
      <c r="C169" s="336">
        <f>SUM(D169+E169)</f>
        <v>0</v>
      </c>
      <c r="D169" s="337">
        <f t="shared" si="17"/>
        <v>0</v>
      </c>
      <c r="E169" s="338">
        <f t="shared" si="17"/>
        <v>0</v>
      </c>
      <c r="F169" s="1654"/>
      <c r="G169" s="1655"/>
      <c r="H169" s="1654"/>
      <c r="I169" s="1655"/>
      <c r="J169" s="1654"/>
      <c r="K169" s="1655"/>
      <c r="L169" s="1656"/>
      <c r="M169" s="1657"/>
      <c r="N169" s="1654"/>
      <c r="O169" s="1655"/>
      <c r="P169" s="1656"/>
      <c r="Q169" s="1657"/>
      <c r="R169" s="1654"/>
      <c r="S169" s="1655"/>
      <c r="T169" s="1656"/>
      <c r="U169" s="1657"/>
      <c r="V169" s="1654"/>
      <c r="W169" s="1655"/>
      <c r="X169" s="1656"/>
      <c r="Y169" s="1657"/>
      <c r="Z169" s="1654"/>
      <c r="AA169" s="1655"/>
      <c r="AB169" s="1654"/>
      <c r="AC169" s="1655"/>
      <c r="AD169" s="1654"/>
      <c r="AE169" s="1655"/>
      <c r="AF169" s="1654"/>
      <c r="AG169" s="1655"/>
      <c r="AH169" s="1654"/>
      <c r="AI169" s="1655"/>
      <c r="AJ169" s="1654"/>
      <c r="AK169" s="1655"/>
      <c r="AL169" s="1654"/>
      <c r="AM169" s="1655"/>
      <c r="AN169" s="136"/>
      <c r="CG169" s="13"/>
      <c r="CH169" s="13"/>
      <c r="CI169" s="13"/>
      <c r="CJ169" s="13"/>
      <c r="CK169" s="13"/>
      <c r="CL169" s="13"/>
      <c r="CM169" s="13"/>
    </row>
    <row r="170" spans="1:91" ht="32.1" customHeight="1" x14ac:dyDescent="0.2">
      <c r="A170" s="343" t="s">
        <v>203</v>
      </c>
      <c r="B170" s="343"/>
      <c r="C170" s="10"/>
      <c r="D170" s="10"/>
      <c r="E170" s="11"/>
      <c r="F170" s="9"/>
      <c r="G170" s="8"/>
      <c r="H170" s="8"/>
      <c r="I170" s="1"/>
      <c r="J170" s="1"/>
      <c r="K170" s="1"/>
      <c r="L170" s="83"/>
      <c r="M170" s="213"/>
      <c r="N170" s="83"/>
      <c r="O170" s="344"/>
      <c r="P170" s="211"/>
      <c r="Q170" s="211"/>
      <c r="R170" s="211"/>
      <c r="S170" s="213"/>
      <c r="T170" s="83"/>
      <c r="U170" s="211"/>
      <c r="V170" s="211"/>
      <c r="W170" s="213"/>
      <c r="X170" s="213"/>
      <c r="Y170" s="83"/>
      <c r="Z170" s="213"/>
      <c r="AA170" s="83"/>
      <c r="AB170" s="213"/>
      <c r="AC170" s="211"/>
      <c r="BX170" s="2"/>
      <c r="BY170" s="2"/>
      <c r="BZ170" s="2"/>
      <c r="CG170" s="13"/>
      <c r="CH170" s="13"/>
      <c r="CI170" s="13"/>
      <c r="CJ170" s="13"/>
      <c r="CK170" s="13"/>
      <c r="CL170" s="13"/>
      <c r="CM170" s="13"/>
    </row>
    <row r="171" spans="1:91" ht="16.350000000000001" customHeight="1" x14ac:dyDescent="0.2">
      <c r="A171" s="1822" t="s">
        <v>112</v>
      </c>
      <c r="B171" s="1793"/>
      <c r="C171" s="1822" t="s">
        <v>54</v>
      </c>
      <c r="D171" s="1823"/>
      <c r="E171" s="1793"/>
      <c r="F171" s="1828" t="s">
        <v>204</v>
      </c>
      <c r="G171" s="1829"/>
      <c r="H171" s="1829"/>
      <c r="I171" s="1829"/>
      <c r="J171" s="1829"/>
      <c r="K171" s="1829"/>
      <c r="L171" s="1829"/>
      <c r="M171" s="1829"/>
      <c r="N171" s="1829"/>
      <c r="O171" s="1829"/>
      <c r="P171" s="1829"/>
      <c r="Q171" s="1829"/>
      <c r="R171" s="1829"/>
      <c r="S171" s="1829"/>
      <c r="T171" s="1829"/>
      <c r="U171" s="1816"/>
      <c r="V171" s="1798" t="s">
        <v>205</v>
      </c>
      <c r="W171" s="2085" t="s">
        <v>206</v>
      </c>
      <c r="X171" s="2085" t="s">
        <v>207</v>
      </c>
      <c r="Y171" s="2085" t="s">
        <v>208</v>
      </c>
      <c r="Z171" s="2085" t="s">
        <v>209</v>
      </c>
      <c r="AA171" s="2085" t="s">
        <v>210</v>
      </c>
      <c r="AB171" s="2087" t="s">
        <v>211</v>
      </c>
      <c r="AC171" s="2087"/>
      <c r="AD171" s="2087"/>
      <c r="AE171" s="2087"/>
      <c r="AF171" s="1834" t="s">
        <v>124</v>
      </c>
      <c r="AG171" s="1835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CG171" s="13"/>
      <c r="CH171" s="13"/>
      <c r="CI171" s="13"/>
      <c r="CJ171" s="13"/>
      <c r="CK171" s="13"/>
      <c r="CL171" s="13"/>
      <c r="CM171" s="13"/>
    </row>
    <row r="172" spans="1:91" ht="16.350000000000001" customHeight="1" x14ac:dyDescent="0.2">
      <c r="A172" s="1826"/>
      <c r="B172" s="1794"/>
      <c r="C172" s="1826"/>
      <c r="D172" s="1827"/>
      <c r="E172" s="1794"/>
      <c r="F172" s="2085" t="s">
        <v>11</v>
      </c>
      <c r="G172" s="2085"/>
      <c r="H172" s="2085" t="s">
        <v>12</v>
      </c>
      <c r="I172" s="2085"/>
      <c r="J172" s="2085" t="s">
        <v>13</v>
      </c>
      <c r="K172" s="2085"/>
      <c r="L172" s="2085" t="s">
        <v>212</v>
      </c>
      <c r="M172" s="2085"/>
      <c r="N172" s="2085" t="s">
        <v>115</v>
      </c>
      <c r="O172" s="2085"/>
      <c r="P172" s="2087" t="s">
        <v>213</v>
      </c>
      <c r="Q172" s="2087"/>
      <c r="R172" s="2087" t="s">
        <v>214</v>
      </c>
      <c r="S172" s="2087"/>
      <c r="T172" s="1795" t="s">
        <v>215</v>
      </c>
      <c r="U172" s="1818"/>
      <c r="V172" s="1807"/>
      <c r="W172" s="2085"/>
      <c r="X172" s="2085"/>
      <c r="Y172" s="2085"/>
      <c r="Z172" s="2085"/>
      <c r="AA172" s="2085"/>
      <c r="AB172" s="2085" t="s">
        <v>127</v>
      </c>
      <c r="AC172" s="2085" t="s">
        <v>128</v>
      </c>
      <c r="AD172" s="2085" t="s">
        <v>129</v>
      </c>
      <c r="AE172" s="2085" t="s">
        <v>130</v>
      </c>
      <c r="AF172" s="2088" t="s">
        <v>131</v>
      </c>
      <c r="AG172" s="2088" t="s">
        <v>132</v>
      </c>
      <c r="AH172" s="217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CG172" s="13"/>
      <c r="CH172" s="13"/>
      <c r="CI172" s="13"/>
      <c r="CJ172" s="13"/>
      <c r="CK172" s="13"/>
      <c r="CL172" s="13"/>
      <c r="CM172" s="13"/>
    </row>
    <row r="173" spans="1:91" ht="16.350000000000001" customHeight="1" x14ac:dyDescent="0.2">
      <c r="A173" s="1824"/>
      <c r="B173" s="1795"/>
      <c r="C173" s="1658" t="s">
        <v>32</v>
      </c>
      <c r="D173" s="1659" t="s">
        <v>41</v>
      </c>
      <c r="E173" s="1498" t="s">
        <v>34</v>
      </c>
      <c r="F173" s="1660" t="s">
        <v>41</v>
      </c>
      <c r="G173" s="1661" t="s">
        <v>34</v>
      </c>
      <c r="H173" s="1660" t="s">
        <v>41</v>
      </c>
      <c r="I173" s="1661" t="s">
        <v>34</v>
      </c>
      <c r="J173" s="1660" t="s">
        <v>41</v>
      </c>
      <c r="K173" s="1661" t="s">
        <v>34</v>
      </c>
      <c r="L173" s="1660" t="s">
        <v>41</v>
      </c>
      <c r="M173" s="1661" t="s">
        <v>34</v>
      </c>
      <c r="N173" s="1660" t="s">
        <v>41</v>
      </c>
      <c r="O173" s="1661" t="s">
        <v>34</v>
      </c>
      <c r="P173" s="1660" t="s">
        <v>41</v>
      </c>
      <c r="Q173" s="1661" t="s">
        <v>34</v>
      </c>
      <c r="R173" s="1660" t="s">
        <v>41</v>
      </c>
      <c r="S173" s="1661" t="s">
        <v>34</v>
      </c>
      <c r="T173" s="104" t="s">
        <v>41</v>
      </c>
      <c r="U173" s="1661" t="s">
        <v>34</v>
      </c>
      <c r="V173" s="1801"/>
      <c r="W173" s="2085"/>
      <c r="X173" s="2085"/>
      <c r="Y173" s="2085"/>
      <c r="Z173" s="2085"/>
      <c r="AA173" s="2085"/>
      <c r="AB173" s="2085"/>
      <c r="AC173" s="2085"/>
      <c r="AD173" s="2085"/>
      <c r="AE173" s="2085"/>
      <c r="AF173" s="2088"/>
      <c r="AG173" s="2088"/>
      <c r="AH173" s="217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CG173" s="13"/>
      <c r="CH173" s="13"/>
      <c r="CI173" s="13"/>
      <c r="CJ173" s="13"/>
      <c r="CK173" s="13"/>
      <c r="CL173" s="13"/>
      <c r="CM173" s="13"/>
    </row>
    <row r="174" spans="1:91" ht="26.25" customHeight="1" x14ac:dyDescent="0.2">
      <c r="A174" s="2085" t="s">
        <v>216</v>
      </c>
      <c r="B174" s="1662" t="s">
        <v>217</v>
      </c>
      <c r="C174" s="1663">
        <f>SUM(D174:E174)</f>
        <v>0</v>
      </c>
      <c r="D174" s="1664">
        <f>SUM(F174+H174+J174+L174+N174+P174+R174+T174)</f>
        <v>0</v>
      </c>
      <c r="E174" s="83">
        <f>G174+I174+K174+M174+O174+Q174+S174+U174</f>
        <v>0</v>
      </c>
      <c r="F174" s="1665"/>
      <c r="G174" s="1666"/>
      <c r="H174" s="1665"/>
      <c r="I174" s="1666"/>
      <c r="J174" s="1665"/>
      <c r="K174" s="1666"/>
      <c r="L174" s="1665"/>
      <c r="M174" s="1666"/>
      <c r="N174" s="1665"/>
      <c r="O174" s="1666"/>
      <c r="P174" s="1665"/>
      <c r="Q174" s="1666"/>
      <c r="R174" s="1665"/>
      <c r="S174" s="1666"/>
      <c r="T174" s="1665"/>
      <c r="U174" s="1666"/>
      <c r="V174" s="1667"/>
      <c r="W174" s="1665"/>
      <c r="X174" s="1666"/>
      <c r="Y174" s="1666"/>
      <c r="Z174" s="1666"/>
      <c r="AA174" s="1666"/>
      <c r="AB174" s="1665"/>
      <c r="AC174" s="1666"/>
      <c r="AD174" s="1666"/>
      <c r="AE174" s="1668"/>
      <c r="AF174" s="1666"/>
      <c r="AG174" s="1668"/>
      <c r="AH174" s="71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12"/>
      <c r="AT174" s="12"/>
      <c r="BW174" s="3"/>
      <c r="CG174" s="13">
        <v>0</v>
      </c>
      <c r="CH174" s="13">
        <v>0</v>
      </c>
      <c r="CI174" s="13">
        <v>0</v>
      </c>
      <c r="CJ174" s="13">
        <v>0</v>
      </c>
      <c r="CK174" s="13"/>
      <c r="CL174" s="13"/>
      <c r="CM174" s="13"/>
    </row>
    <row r="175" spans="1:91" ht="26.25" customHeight="1" x14ac:dyDescent="0.2">
      <c r="A175" s="2085"/>
      <c r="B175" s="93" t="s">
        <v>218</v>
      </c>
      <c r="C175" s="352">
        <f>SUM(D175:E175)</f>
        <v>1</v>
      </c>
      <c r="D175" s="48">
        <f>SUM(F175+H175+J175+L175+N175+P175+R175+T175)</f>
        <v>0</v>
      </c>
      <c r="E175" s="353">
        <f>G175+I175+K175+M175+O175+Q175+S175+U175</f>
        <v>1</v>
      </c>
      <c r="F175" s="229"/>
      <c r="G175" s="354"/>
      <c r="H175" s="229"/>
      <c r="I175" s="354">
        <v>1</v>
      </c>
      <c r="J175" s="229"/>
      <c r="K175" s="354"/>
      <c r="L175" s="229"/>
      <c r="M175" s="354"/>
      <c r="N175" s="229"/>
      <c r="O175" s="354"/>
      <c r="P175" s="229"/>
      <c r="Q175" s="354"/>
      <c r="R175" s="229"/>
      <c r="S175" s="354"/>
      <c r="T175" s="229"/>
      <c r="U175" s="354"/>
      <c r="V175" s="355"/>
      <c r="W175" s="229"/>
      <c r="X175" s="354">
        <v>1</v>
      </c>
      <c r="Y175" s="354"/>
      <c r="Z175" s="354"/>
      <c r="AA175" s="354"/>
      <c r="AB175" s="229"/>
      <c r="AC175" s="354">
        <v>1</v>
      </c>
      <c r="AD175" s="354"/>
      <c r="AE175" s="230"/>
      <c r="AF175" s="354">
        <v>1</v>
      </c>
      <c r="AG175" s="230"/>
      <c r="AH175" s="71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12"/>
      <c r="AT175" s="12"/>
      <c r="BW175" s="3"/>
      <c r="CG175" s="13">
        <v>0</v>
      </c>
      <c r="CH175" s="13">
        <v>0</v>
      </c>
      <c r="CI175" s="13">
        <v>0</v>
      </c>
      <c r="CJ175" s="13">
        <v>0</v>
      </c>
      <c r="CK175" s="13"/>
      <c r="CL175" s="13"/>
      <c r="CM175" s="13"/>
    </row>
    <row r="176" spans="1:91" ht="32.1" customHeight="1" x14ac:dyDescent="0.2">
      <c r="A176" s="82" t="s">
        <v>219</v>
      </c>
      <c r="B176" s="8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BX176" s="2"/>
      <c r="BY176" s="2"/>
      <c r="BZ176" s="2"/>
      <c r="CG176" s="13"/>
      <c r="CH176" s="13"/>
      <c r="CI176" s="13"/>
      <c r="CJ176" s="13"/>
      <c r="CK176" s="13"/>
      <c r="CL176" s="13"/>
      <c r="CM176" s="13"/>
    </row>
    <row r="177" spans="1:91" ht="16.350000000000001" customHeight="1" x14ac:dyDescent="0.2">
      <c r="A177" s="1817" t="s">
        <v>4</v>
      </c>
      <c r="B177" s="1817" t="s">
        <v>54</v>
      </c>
      <c r="C177" s="1819" t="s">
        <v>66</v>
      </c>
      <c r="D177" s="1798" t="s">
        <v>220</v>
      </c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BX177" s="2"/>
      <c r="CG177" s="13"/>
      <c r="CH177" s="13"/>
      <c r="CI177" s="13"/>
      <c r="CJ177" s="13"/>
      <c r="CK177" s="13"/>
      <c r="CL177" s="13"/>
      <c r="CM177" s="13"/>
    </row>
    <row r="178" spans="1:91" ht="16.350000000000001" customHeight="1" x14ac:dyDescent="0.2">
      <c r="A178" s="1818"/>
      <c r="B178" s="1818"/>
      <c r="C178" s="1820"/>
      <c r="D178" s="1801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BX178" s="2"/>
      <c r="CG178" s="13"/>
      <c r="CH178" s="13"/>
      <c r="CI178" s="13"/>
      <c r="CJ178" s="13"/>
      <c r="CK178" s="13"/>
      <c r="CL178" s="13"/>
      <c r="CM178" s="13"/>
    </row>
    <row r="179" spans="1:91" ht="20.25" customHeight="1" x14ac:dyDescent="0.2">
      <c r="A179" s="1662" t="s">
        <v>221</v>
      </c>
      <c r="B179" s="1669">
        <f>SUM(C179:D179)</f>
        <v>1</v>
      </c>
      <c r="C179" s="1670"/>
      <c r="D179" s="1671">
        <v>1</v>
      </c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BX179" s="2"/>
      <c r="CG179" s="13"/>
      <c r="CH179" s="13"/>
      <c r="CI179" s="13"/>
      <c r="CJ179" s="13"/>
      <c r="CK179" s="13"/>
      <c r="CL179" s="13"/>
      <c r="CM179" s="13"/>
    </row>
    <row r="180" spans="1:91" ht="20.25" customHeight="1" x14ac:dyDescent="0.2">
      <c r="A180" s="93" t="s">
        <v>222</v>
      </c>
      <c r="B180" s="357">
        <f>SUM(C180)</f>
        <v>0</v>
      </c>
      <c r="C180" s="358"/>
      <c r="D180" s="167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BX180" s="2"/>
      <c r="CG180" s="13"/>
      <c r="CH180" s="13"/>
      <c r="CI180" s="13"/>
      <c r="CJ180" s="13"/>
      <c r="CK180" s="13"/>
      <c r="CL180" s="13"/>
      <c r="CM180" s="13"/>
    </row>
    <row r="181" spans="1:91" ht="32.1" customHeight="1" x14ac:dyDescent="0.2">
      <c r="A181" s="360" t="s">
        <v>223</v>
      </c>
      <c r="B181" s="343"/>
      <c r="C181" s="361"/>
      <c r="D181" s="10"/>
      <c r="F181" s="214"/>
      <c r="G181" s="213"/>
      <c r="H181" s="83"/>
      <c r="I181" s="213"/>
      <c r="J181" s="211"/>
      <c r="K181" s="211"/>
      <c r="L181" s="213"/>
      <c r="M181" s="83"/>
      <c r="N181" s="213"/>
      <c r="O181" s="213"/>
      <c r="P181" s="83"/>
      <c r="Q181" s="213"/>
      <c r="R181" s="213"/>
      <c r="S181" s="83"/>
      <c r="T181" s="213"/>
      <c r="U181" s="213"/>
      <c r="V181" s="211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BX181" s="2"/>
      <c r="BY181" s="2"/>
      <c r="BZ181" s="2"/>
      <c r="CG181" s="13"/>
      <c r="CH181" s="13"/>
      <c r="CI181" s="13"/>
      <c r="CJ181" s="13"/>
      <c r="CK181" s="13"/>
      <c r="CL181" s="13"/>
      <c r="CM181" s="13"/>
    </row>
    <row r="182" spans="1:91" ht="16.350000000000001" customHeight="1" x14ac:dyDescent="0.2">
      <c r="A182" s="1817" t="s">
        <v>112</v>
      </c>
      <c r="B182" s="1822" t="s">
        <v>54</v>
      </c>
      <c r="C182" s="1823"/>
      <c r="D182" s="1793"/>
      <c r="E182" s="1830" t="s">
        <v>6</v>
      </c>
      <c r="F182" s="1831"/>
      <c r="G182" s="1831"/>
      <c r="H182" s="1831"/>
      <c r="I182" s="1831"/>
      <c r="J182" s="1831"/>
      <c r="K182" s="1831"/>
      <c r="L182" s="1831"/>
      <c r="M182" s="1831"/>
      <c r="N182" s="1831"/>
      <c r="O182" s="1831"/>
      <c r="P182" s="1831"/>
      <c r="Q182" s="1831"/>
      <c r="R182" s="1831"/>
      <c r="S182" s="1831"/>
      <c r="T182" s="1831"/>
      <c r="U182" s="1831"/>
      <c r="V182" s="1832"/>
      <c r="CG182" s="13"/>
      <c r="CH182" s="13"/>
      <c r="CI182" s="13"/>
      <c r="CJ182" s="13"/>
      <c r="CK182" s="13"/>
      <c r="CL182" s="13"/>
      <c r="CM182" s="13"/>
    </row>
    <row r="183" spans="1:91" ht="16.350000000000001" customHeight="1" x14ac:dyDescent="0.2">
      <c r="A183" s="1821"/>
      <c r="B183" s="1824"/>
      <c r="C183" s="1825"/>
      <c r="D183" s="1795"/>
      <c r="E183" s="2085" t="s">
        <v>113</v>
      </c>
      <c r="F183" s="2085"/>
      <c r="G183" s="2086" t="s">
        <v>224</v>
      </c>
      <c r="H183" s="2085"/>
      <c r="I183" s="2085" t="s">
        <v>15</v>
      </c>
      <c r="J183" s="2085"/>
      <c r="K183" s="2085" t="s">
        <v>225</v>
      </c>
      <c r="L183" s="2085"/>
      <c r="M183" s="2085" t="s">
        <v>118</v>
      </c>
      <c r="N183" s="2085"/>
      <c r="O183" s="2087" t="s">
        <v>119</v>
      </c>
      <c r="P183" s="2087"/>
      <c r="Q183" s="2087" t="s">
        <v>226</v>
      </c>
      <c r="R183" s="2087"/>
      <c r="S183" s="2087" t="s">
        <v>227</v>
      </c>
      <c r="T183" s="2087"/>
      <c r="U183" s="1816" t="s">
        <v>228</v>
      </c>
      <c r="V183" s="2087"/>
      <c r="CG183" s="13"/>
      <c r="CH183" s="13"/>
      <c r="CI183" s="13"/>
      <c r="CJ183" s="13"/>
      <c r="CK183" s="13"/>
      <c r="CL183" s="13"/>
      <c r="CM183" s="13"/>
    </row>
    <row r="184" spans="1:91" ht="16.350000000000001" customHeight="1" x14ac:dyDescent="0.2">
      <c r="A184" s="1818"/>
      <c r="B184" s="14" t="s">
        <v>32</v>
      </c>
      <c r="C184" s="15" t="s">
        <v>33</v>
      </c>
      <c r="D184" s="1487" t="s">
        <v>34</v>
      </c>
      <c r="E184" s="1660" t="s">
        <v>41</v>
      </c>
      <c r="F184" s="1661" t="s">
        <v>34</v>
      </c>
      <c r="G184" s="1660" t="s">
        <v>41</v>
      </c>
      <c r="H184" s="1661" t="s">
        <v>34</v>
      </c>
      <c r="I184" s="1660" t="s">
        <v>41</v>
      </c>
      <c r="J184" s="1661" t="s">
        <v>34</v>
      </c>
      <c r="K184" s="1660" t="s">
        <v>41</v>
      </c>
      <c r="L184" s="1496" t="s">
        <v>34</v>
      </c>
      <c r="M184" s="1660" t="s">
        <v>41</v>
      </c>
      <c r="N184" s="1496" t="s">
        <v>34</v>
      </c>
      <c r="O184" s="1660" t="s">
        <v>41</v>
      </c>
      <c r="P184" s="1496" t="s">
        <v>34</v>
      </c>
      <c r="Q184" s="1660" t="s">
        <v>41</v>
      </c>
      <c r="R184" s="1661" t="s">
        <v>34</v>
      </c>
      <c r="S184" s="1660" t="s">
        <v>41</v>
      </c>
      <c r="T184" s="1661" t="s">
        <v>34</v>
      </c>
      <c r="U184" s="104" t="s">
        <v>41</v>
      </c>
      <c r="V184" s="1661" t="s">
        <v>34</v>
      </c>
      <c r="CG184" s="13"/>
      <c r="CH184" s="13"/>
      <c r="CI184" s="13"/>
      <c r="CJ184" s="13"/>
      <c r="CK184" s="13"/>
      <c r="CL184" s="13"/>
      <c r="CM184" s="13"/>
    </row>
    <row r="185" spans="1:91" ht="16.350000000000001" customHeight="1" x14ac:dyDescent="0.2">
      <c r="A185" s="1673" t="s">
        <v>229</v>
      </c>
      <c r="B185" s="1674">
        <f>SUM(C185+D185)</f>
        <v>30</v>
      </c>
      <c r="C185" s="1675">
        <f>SUM(E185+G185+I185+K185+M185+O185+Q185+S185+U185)</f>
        <v>7</v>
      </c>
      <c r="D185" s="124">
        <f>SUM(F185+H185+J185+L185+N185+P185+R185+T185+V185)</f>
        <v>23</v>
      </c>
      <c r="E185" s="1676"/>
      <c r="F185" s="1677"/>
      <c r="G185" s="1676">
        <v>1</v>
      </c>
      <c r="H185" s="1677">
        <v>12</v>
      </c>
      <c r="I185" s="1676">
        <v>3</v>
      </c>
      <c r="J185" s="1677">
        <v>6</v>
      </c>
      <c r="K185" s="1676">
        <v>2</v>
      </c>
      <c r="L185" s="366">
        <v>3</v>
      </c>
      <c r="M185" s="1676">
        <v>1</v>
      </c>
      <c r="N185" s="366">
        <v>2</v>
      </c>
      <c r="O185" s="1676"/>
      <c r="P185" s="366"/>
      <c r="Q185" s="1676"/>
      <c r="R185" s="1677"/>
      <c r="S185" s="1676"/>
      <c r="T185" s="1677"/>
      <c r="U185" s="1676"/>
      <c r="V185" s="366"/>
      <c r="W185" s="136"/>
      <c r="CG185" s="13"/>
      <c r="CH185" s="13"/>
      <c r="CI185" s="13"/>
      <c r="CJ185" s="13"/>
      <c r="CK185" s="13"/>
      <c r="CL185" s="13"/>
      <c r="CM185" s="13"/>
    </row>
    <row r="186" spans="1:91" ht="32.1" customHeight="1" x14ac:dyDescent="0.2">
      <c r="A186" s="82" t="s">
        <v>230</v>
      </c>
      <c r="B186" s="82"/>
      <c r="BX186" s="2"/>
      <c r="BY186" s="2"/>
      <c r="BZ186" s="2"/>
      <c r="CG186" s="13"/>
      <c r="CH186" s="13"/>
      <c r="CI186" s="13"/>
      <c r="CJ186" s="13"/>
      <c r="CK186" s="13"/>
      <c r="CL186" s="13"/>
      <c r="CM186" s="13"/>
    </row>
    <row r="187" spans="1:91" ht="16.350000000000001" customHeight="1" x14ac:dyDescent="0.2">
      <c r="A187" s="1793" t="s">
        <v>231</v>
      </c>
      <c r="B187" s="1796" t="s">
        <v>54</v>
      </c>
      <c r="C187" s="1797"/>
      <c r="D187" s="1798"/>
      <c r="E187" s="1802" t="s">
        <v>6</v>
      </c>
      <c r="F187" s="1803"/>
      <c r="G187" s="1803"/>
      <c r="H187" s="1803"/>
      <c r="I187" s="1803"/>
      <c r="J187" s="1803"/>
      <c r="K187" s="1803"/>
      <c r="L187" s="1804"/>
      <c r="M187" s="1797" t="s">
        <v>232</v>
      </c>
      <c r="N187" s="1805"/>
      <c r="O187" s="1798" t="s">
        <v>233</v>
      </c>
      <c r="BX187" s="2"/>
      <c r="BY187" s="2"/>
      <c r="BZ187" s="2"/>
      <c r="CG187" s="13"/>
      <c r="CH187" s="13"/>
      <c r="CI187" s="13"/>
      <c r="CJ187" s="13"/>
      <c r="CK187" s="13"/>
      <c r="CL187" s="13"/>
      <c r="CM187" s="13"/>
    </row>
    <row r="188" spans="1:91" ht="16.350000000000001" customHeight="1" x14ac:dyDescent="0.2">
      <c r="A188" s="1794"/>
      <c r="B188" s="1799"/>
      <c r="C188" s="1800"/>
      <c r="D188" s="1801"/>
      <c r="E188" s="1808" t="s">
        <v>11</v>
      </c>
      <c r="F188" s="1809"/>
      <c r="G188" s="1808" t="s">
        <v>12</v>
      </c>
      <c r="H188" s="1809"/>
      <c r="I188" s="2083" t="s">
        <v>13</v>
      </c>
      <c r="J188" s="2084"/>
      <c r="K188" s="1808" t="s">
        <v>234</v>
      </c>
      <c r="L188" s="1812"/>
      <c r="M188" s="1800"/>
      <c r="N188" s="1806"/>
      <c r="O188" s="1807"/>
      <c r="BX188" s="2"/>
      <c r="BY188" s="2"/>
      <c r="BZ188" s="2"/>
      <c r="CG188" s="13"/>
      <c r="CH188" s="13"/>
      <c r="CI188" s="13"/>
      <c r="CJ188" s="13"/>
      <c r="CK188" s="13"/>
      <c r="CL188" s="13"/>
      <c r="CM188" s="13"/>
    </row>
    <row r="189" spans="1:91" ht="16.350000000000001" customHeight="1" x14ac:dyDescent="0.2">
      <c r="A189" s="1794"/>
      <c r="B189" s="1498" t="s">
        <v>32</v>
      </c>
      <c r="C189" s="1673" t="s">
        <v>33</v>
      </c>
      <c r="D189" s="1498" t="s">
        <v>34</v>
      </c>
      <c r="E189" s="1660" t="s">
        <v>41</v>
      </c>
      <c r="F189" s="1504" t="s">
        <v>34</v>
      </c>
      <c r="G189" s="1660" t="s">
        <v>41</v>
      </c>
      <c r="H189" s="1504" t="s">
        <v>34</v>
      </c>
      <c r="I189" s="1511" t="s">
        <v>41</v>
      </c>
      <c r="J189" s="1512" t="s">
        <v>34</v>
      </c>
      <c r="K189" s="1660" t="s">
        <v>41</v>
      </c>
      <c r="L189" s="1497" t="s">
        <v>34</v>
      </c>
      <c r="M189" s="1678" t="s">
        <v>235</v>
      </c>
      <c r="N189" s="1493" t="s">
        <v>236</v>
      </c>
      <c r="O189" s="1801"/>
      <c r="BX189" s="2"/>
      <c r="BY189" s="2"/>
      <c r="BZ189" s="2"/>
      <c r="CG189" s="13"/>
      <c r="CH189" s="13"/>
      <c r="CI189" s="13"/>
      <c r="CJ189" s="13"/>
      <c r="CK189" s="13"/>
      <c r="CL189" s="13"/>
      <c r="CM189" s="13"/>
    </row>
    <row r="190" spans="1:91" ht="16.350000000000001" customHeight="1" x14ac:dyDescent="0.2">
      <c r="A190" s="1795"/>
      <c r="B190" s="373">
        <f t="shared" ref="B190:B195" si="18">+C190+D190</f>
        <v>8</v>
      </c>
      <c r="C190" s="374">
        <f t="shared" ref="C190:D195" si="19">+E190+G190+I190+K190</f>
        <v>5</v>
      </c>
      <c r="D190" s="375">
        <f t="shared" si="19"/>
        <v>3</v>
      </c>
      <c r="E190" s="1679">
        <f t="shared" ref="E190:O190" si="20">SUM(E191:E195)</f>
        <v>0</v>
      </c>
      <c r="F190" s="377">
        <f t="shared" si="20"/>
        <v>1</v>
      </c>
      <c r="G190" s="1679">
        <f t="shared" si="20"/>
        <v>2</v>
      </c>
      <c r="H190" s="377">
        <f t="shared" si="20"/>
        <v>0</v>
      </c>
      <c r="I190" s="1679">
        <f t="shared" si="20"/>
        <v>0</v>
      </c>
      <c r="J190" s="1680">
        <f t="shared" si="20"/>
        <v>0</v>
      </c>
      <c r="K190" s="1674">
        <f t="shared" si="20"/>
        <v>3</v>
      </c>
      <c r="L190" s="379">
        <f t="shared" si="20"/>
        <v>2</v>
      </c>
      <c r="M190" s="380">
        <f t="shared" si="20"/>
        <v>6</v>
      </c>
      <c r="N190" s="377">
        <f t="shared" si="20"/>
        <v>2</v>
      </c>
      <c r="O190" s="1681">
        <f t="shared" si="20"/>
        <v>5</v>
      </c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BX190" s="2"/>
      <c r="BY190" s="2"/>
      <c r="BZ190" s="2"/>
      <c r="CG190" s="13"/>
      <c r="CH190" s="13"/>
      <c r="CI190" s="13"/>
      <c r="CJ190" s="13"/>
      <c r="CK190" s="13"/>
      <c r="CL190" s="13"/>
      <c r="CM190" s="13"/>
    </row>
    <row r="191" spans="1:91" ht="16.350000000000001" customHeight="1" x14ac:dyDescent="0.2">
      <c r="A191" s="1662" t="s">
        <v>237</v>
      </c>
      <c r="B191" s="1669">
        <f t="shared" si="18"/>
        <v>7</v>
      </c>
      <c r="C191" s="1669">
        <f t="shared" si="19"/>
        <v>5</v>
      </c>
      <c r="D191" s="1682">
        <f t="shared" si="19"/>
        <v>2</v>
      </c>
      <c r="E191" s="219"/>
      <c r="F191" s="223">
        <v>1</v>
      </c>
      <c r="G191" s="219">
        <v>2</v>
      </c>
      <c r="H191" s="223"/>
      <c r="I191" s="219"/>
      <c r="J191" s="220"/>
      <c r="K191" s="219">
        <v>3</v>
      </c>
      <c r="L191" s="383">
        <v>1</v>
      </c>
      <c r="M191" s="221">
        <v>6</v>
      </c>
      <c r="N191" s="223">
        <v>1</v>
      </c>
      <c r="O191" s="384">
        <v>5</v>
      </c>
      <c r="P191" s="71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12"/>
      <c r="AC191" s="12"/>
      <c r="AD191" s="12"/>
      <c r="AE191" s="12"/>
      <c r="BX191" s="2"/>
      <c r="BY191" s="2"/>
      <c r="BZ191" s="2"/>
      <c r="CG191" s="13">
        <v>0</v>
      </c>
      <c r="CH191" s="13">
        <v>0</v>
      </c>
      <c r="CI191" s="13"/>
      <c r="CJ191" s="13"/>
      <c r="CK191" s="13"/>
      <c r="CL191" s="13"/>
      <c r="CM191" s="13"/>
    </row>
    <row r="192" spans="1:91" ht="16.350000000000001" customHeight="1" x14ac:dyDescent="0.2">
      <c r="A192" s="30" t="s">
        <v>238</v>
      </c>
      <c r="B192" s="385">
        <f t="shared" si="18"/>
        <v>1</v>
      </c>
      <c r="C192" s="385">
        <f t="shared" si="19"/>
        <v>0</v>
      </c>
      <c r="D192" s="386">
        <f t="shared" si="19"/>
        <v>1</v>
      </c>
      <c r="E192" s="224"/>
      <c r="F192" s="228"/>
      <c r="G192" s="224"/>
      <c r="H192" s="228"/>
      <c r="I192" s="224"/>
      <c r="J192" s="225"/>
      <c r="K192" s="224"/>
      <c r="L192" s="387">
        <v>1</v>
      </c>
      <c r="M192" s="226"/>
      <c r="N192" s="228">
        <v>1</v>
      </c>
      <c r="O192" s="388"/>
      <c r="P192" s="71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12"/>
      <c r="AC192" s="12"/>
      <c r="AD192" s="12"/>
      <c r="AE192" s="12"/>
      <c r="BX192" s="2"/>
      <c r="BY192" s="2"/>
      <c r="BZ192" s="2"/>
      <c r="CG192" s="13">
        <v>0</v>
      </c>
      <c r="CH192" s="13">
        <v>0</v>
      </c>
      <c r="CI192" s="13"/>
      <c r="CJ192" s="13"/>
      <c r="CK192" s="13"/>
      <c r="CL192" s="13"/>
      <c r="CM192" s="13"/>
    </row>
    <row r="193" spans="1:104" ht="16.350000000000001" customHeight="1" x14ac:dyDescent="0.2">
      <c r="A193" s="30" t="s">
        <v>239</v>
      </c>
      <c r="B193" s="385">
        <f t="shared" si="18"/>
        <v>0</v>
      </c>
      <c r="C193" s="385">
        <f t="shared" si="19"/>
        <v>0</v>
      </c>
      <c r="D193" s="386">
        <f t="shared" si="19"/>
        <v>0</v>
      </c>
      <c r="E193" s="224"/>
      <c r="F193" s="228"/>
      <c r="G193" s="224"/>
      <c r="H193" s="228"/>
      <c r="I193" s="224"/>
      <c r="J193" s="225"/>
      <c r="K193" s="224"/>
      <c r="L193" s="387"/>
      <c r="M193" s="226"/>
      <c r="N193" s="228"/>
      <c r="O193" s="388"/>
      <c r="P193" s="71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12"/>
      <c r="AC193" s="12"/>
      <c r="AD193" s="12"/>
      <c r="AE193" s="12"/>
      <c r="CG193" s="13">
        <v>0</v>
      </c>
      <c r="CH193" s="13">
        <v>0</v>
      </c>
      <c r="CI193" s="13"/>
      <c r="CJ193" s="13"/>
      <c r="CK193" s="13"/>
      <c r="CL193" s="13"/>
      <c r="CM193" s="13"/>
    </row>
    <row r="194" spans="1:104" ht="16.350000000000001" customHeight="1" x14ac:dyDescent="0.2">
      <c r="A194" s="30" t="s">
        <v>240</v>
      </c>
      <c r="B194" s="385">
        <f t="shared" si="18"/>
        <v>0</v>
      </c>
      <c r="C194" s="385">
        <f t="shared" si="19"/>
        <v>0</v>
      </c>
      <c r="D194" s="386">
        <f t="shared" si="19"/>
        <v>0</v>
      </c>
      <c r="E194" s="389"/>
      <c r="F194" s="390"/>
      <c r="G194" s="389"/>
      <c r="H194" s="390"/>
      <c r="I194" s="389"/>
      <c r="J194" s="391"/>
      <c r="K194" s="389"/>
      <c r="L194" s="392"/>
      <c r="M194" s="393"/>
      <c r="N194" s="390"/>
      <c r="O194" s="394"/>
      <c r="P194" s="71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12"/>
      <c r="AC194" s="12"/>
      <c r="AD194" s="12"/>
      <c r="AE194" s="12"/>
      <c r="CG194" s="13">
        <v>0</v>
      </c>
      <c r="CH194" s="13">
        <v>0</v>
      </c>
      <c r="CI194" s="13"/>
      <c r="CJ194" s="13"/>
      <c r="CK194" s="13"/>
      <c r="CL194" s="13"/>
      <c r="CM194" s="13"/>
    </row>
    <row r="195" spans="1:104" ht="16.350000000000001" customHeight="1" x14ac:dyDescent="0.2">
      <c r="A195" s="76" t="s">
        <v>241</v>
      </c>
      <c r="B195" s="395">
        <f t="shared" si="18"/>
        <v>0</v>
      </c>
      <c r="C195" s="395">
        <f t="shared" si="19"/>
        <v>0</v>
      </c>
      <c r="D195" s="396">
        <f t="shared" si="19"/>
        <v>0</v>
      </c>
      <c r="E195" s="229"/>
      <c r="F195" s="230"/>
      <c r="G195" s="229"/>
      <c r="H195" s="230"/>
      <c r="I195" s="229"/>
      <c r="J195" s="230"/>
      <c r="K195" s="229"/>
      <c r="L195" s="397"/>
      <c r="M195" s="231"/>
      <c r="N195" s="230"/>
      <c r="O195" s="398"/>
      <c r="P195" s="71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12"/>
      <c r="AC195" s="12"/>
      <c r="AD195" s="12"/>
      <c r="AE195" s="12"/>
      <c r="CG195" s="13">
        <v>0</v>
      </c>
      <c r="CH195" s="13">
        <v>0</v>
      </c>
      <c r="CI195" s="13"/>
      <c r="CJ195" s="13"/>
      <c r="CK195" s="13"/>
      <c r="CL195" s="13"/>
      <c r="CM195" s="13"/>
    </row>
    <row r="200" spans="1:104" s="399" customFormat="1" hidden="1" x14ac:dyDescent="0.2">
      <c r="A200" s="399">
        <f>SUM(B12:B14,B20:B23,B28:B33,B64,B86,C91,D101:D103,C108:C110,C114:C115,C119:C120,B136,D143:D144,C147:C152,D156:D161,C166:C169,B179:B180,B185,B38:B43,B48:B53,E139:F139,C92:C98,C174:C175,B190)</f>
        <v>10403</v>
      </c>
      <c r="B200" s="399">
        <f>SUM(CG8:CM195)</f>
        <v>0</v>
      </c>
      <c r="BX200" s="400"/>
      <c r="BY200" s="400"/>
      <c r="BZ200" s="400"/>
      <c r="CA200" s="400"/>
      <c r="CB200" s="400"/>
      <c r="CC200" s="400"/>
      <c r="CD200" s="400"/>
      <c r="CE200" s="400"/>
      <c r="CF200" s="400"/>
      <c r="CG200" s="400"/>
      <c r="CH200" s="400"/>
      <c r="CI200" s="400"/>
      <c r="CJ200" s="400"/>
      <c r="CK200" s="400"/>
      <c r="CL200" s="400"/>
      <c r="CM200" s="400"/>
      <c r="CN200" s="400"/>
      <c r="CO200" s="400"/>
      <c r="CP200" s="400"/>
      <c r="CQ200" s="400"/>
      <c r="CR200" s="400"/>
      <c r="CS200" s="400"/>
      <c r="CT200" s="400"/>
      <c r="CU200" s="400"/>
      <c r="CV200" s="400"/>
      <c r="CW200" s="400"/>
      <c r="CX200" s="400"/>
      <c r="CY200" s="400"/>
      <c r="CZ200" s="400"/>
    </row>
  </sheetData>
  <mergeCells count="317">
    <mergeCell ref="A6:O6"/>
    <mergeCell ref="A9:A11"/>
    <mergeCell ref="B9:D10"/>
    <mergeCell ref="E9:AL9"/>
    <mergeCell ref="AM9:AM11"/>
    <mergeCell ref="AN9:AQ9"/>
    <mergeCell ref="U10:V10"/>
    <mergeCell ref="W10:X10"/>
    <mergeCell ref="Y10:Z10"/>
    <mergeCell ref="AA10:AB10"/>
    <mergeCell ref="AR9:AR11"/>
    <mergeCell ref="AS9:AS11"/>
    <mergeCell ref="E10:F10"/>
    <mergeCell ref="G10:H10"/>
    <mergeCell ref="I10:J10"/>
    <mergeCell ref="K10:L10"/>
    <mergeCell ref="M10:N10"/>
    <mergeCell ref="O10:P10"/>
    <mergeCell ref="Q10:R10"/>
    <mergeCell ref="S10:T10"/>
    <mergeCell ref="AO10:AO11"/>
    <mergeCell ref="AP10:AP11"/>
    <mergeCell ref="AQ10:AQ11"/>
    <mergeCell ref="A17:A19"/>
    <mergeCell ref="B17:D18"/>
    <mergeCell ref="E17:AL17"/>
    <mergeCell ref="AM17:AM19"/>
    <mergeCell ref="AN17:AN19"/>
    <mergeCell ref="E18:F18"/>
    <mergeCell ref="G18:H18"/>
    <mergeCell ref="AC10:AD10"/>
    <mergeCell ref="AE10:AF10"/>
    <mergeCell ref="AG10:AH10"/>
    <mergeCell ref="AI10:AJ10"/>
    <mergeCell ref="AK10:AL10"/>
    <mergeCell ref="AN10:AN11"/>
    <mergeCell ref="AG18:AH18"/>
    <mergeCell ref="AI18:AJ18"/>
    <mergeCell ref="AK18:AL18"/>
    <mergeCell ref="U18:V18"/>
    <mergeCell ref="W18:X18"/>
    <mergeCell ref="Y18:Z18"/>
    <mergeCell ref="AA18:AB18"/>
    <mergeCell ref="AC18:AD18"/>
    <mergeCell ref="AE18:AF18"/>
    <mergeCell ref="I18:J18"/>
    <mergeCell ref="K18:L18"/>
    <mergeCell ref="M18:N18"/>
    <mergeCell ref="O18:P18"/>
    <mergeCell ref="Q18:R18"/>
    <mergeCell ref="S18:T18"/>
    <mergeCell ref="AM25:AM27"/>
    <mergeCell ref="AN25:AN27"/>
    <mergeCell ref="E26:F26"/>
    <mergeCell ref="G26:H26"/>
    <mergeCell ref="I26:J26"/>
    <mergeCell ref="K26:L26"/>
    <mergeCell ref="M26:N26"/>
    <mergeCell ref="O26:P26"/>
    <mergeCell ref="Q26:R26"/>
    <mergeCell ref="S26:T26"/>
    <mergeCell ref="E25:AL25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35:A37"/>
    <mergeCell ref="B35:D36"/>
    <mergeCell ref="E35:AL35"/>
    <mergeCell ref="U36:V36"/>
    <mergeCell ref="W36:X36"/>
    <mergeCell ref="AK36:AL36"/>
    <mergeCell ref="Y36:Z36"/>
    <mergeCell ref="AA36:AB36"/>
    <mergeCell ref="AC36:AD36"/>
    <mergeCell ref="AE36:AF36"/>
    <mergeCell ref="AG36:AH36"/>
    <mergeCell ref="AI36:AJ36"/>
    <mergeCell ref="A25:A27"/>
    <mergeCell ref="B25:D26"/>
    <mergeCell ref="A45:A47"/>
    <mergeCell ref="B45:D46"/>
    <mergeCell ref="E45:AL45"/>
    <mergeCell ref="AM45:AM47"/>
    <mergeCell ref="AN45:AN47"/>
    <mergeCell ref="E46:F46"/>
    <mergeCell ref="G46:H46"/>
    <mergeCell ref="I46:J46"/>
    <mergeCell ref="K46:L46"/>
    <mergeCell ref="AM35:AM37"/>
    <mergeCell ref="AN35:AN37"/>
    <mergeCell ref="E36:F36"/>
    <mergeCell ref="G36:H36"/>
    <mergeCell ref="I36:J36"/>
    <mergeCell ref="K36:L36"/>
    <mergeCell ref="M36:N36"/>
    <mergeCell ref="O36:P36"/>
    <mergeCell ref="AK46:AL46"/>
    <mergeCell ref="Y46:Z46"/>
    <mergeCell ref="AA46:AB46"/>
    <mergeCell ref="AC46:AD46"/>
    <mergeCell ref="AE46:AF46"/>
    <mergeCell ref="AG46:AH46"/>
    <mergeCell ref="AI46:AJ46"/>
    <mergeCell ref="M46:N46"/>
    <mergeCell ref="O46:P46"/>
    <mergeCell ref="Q46:R46"/>
    <mergeCell ref="S46:T46"/>
    <mergeCell ref="U46:V46"/>
    <mergeCell ref="W46:X46"/>
    <mergeCell ref="Q36:R36"/>
    <mergeCell ref="S36:T36"/>
    <mergeCell ref="A55:A57"/>
    <mergeCell ref="B55:D56"/>
    <mergeCell ref="E55:AL55"/>
    <mergeCell ref="AM55:AN56"/>
    <mergeCell ref="E56:F56"/>
    <mergeCell ref="G56:H56"/>
    <mergeCell ref="I56:J56"/>
    <mergeCell ref="K56:L56"/>
    <mergeCell ref="M56:N56"/>
    <mergeCell ref="AN88:AN90"/>
    <mergeCell ref="AO88:AO90"/>
    <mergeCell ref="F89:G89"/>
    <mergeCell ref="H89:I89"/>
    <mergeCell ref="J89:K89"/>
    <mergeCell ref="L89:M89"/>
    <mergeCell ref="N89:O89"/>
    <mergeCell ref="AA56:AB56"/>
    <mergeCell ref="AC56:AD56"/>
    <mergeCell ref="AE56:AF56"/>
    <mergeCell ref="AG56:AH56"/>
    <mergeCell ref="AI56:AJ56"/>
    <mergeCell ref="AK56:AL56"/>
    <mergeCell ref="O56:P56"/>
    <mergeCell ref="Q56:R56"/>
    <mergeCell ref="S56:T56"/>
    <mergeCell ref="U56:V56"/>
    <mergeCell ref="W56:X56"/>
    <mergeCell ref="Y56:Z56"/>
    <mergeCell ref="AH89:AI89"/>
    <mergeCell ref="AJ89:AK89"/>
    <mergeCell ref="AL89:AM89"/>
    <mergeCell ref="P89:Q89"/>
    <mergeCell ref="R89:S89"/>
    <mergeCell ref="A98:B98"/>
    <mergeCell ref="AB89:AC89"/>
    <mergeCell ref="AD89:AE89"/>
    <mergeCell ref="AF89:AG89"/>
    <mergeCell ref="A88:B90"/>
    <mergeCell ref="C88:E89"/>
    <mergeCell ref="F88:AM88"/>
    <mergeCell ref="A100:C100"/>
    <mergeCell ref="A101:B103"/>
    <mergeCell ref="T89:U89"/>
    <mergeCell ref="V89:W89"/>
    <mergeCell ref="X89:Y89"/>
    <mergeCell ref="Z89:AA89"/>
    <mergeCell ref="A91:B91"/>
    <mergeCell ref="A92:A94"/>
    <mergeCell ref="A95:B95"/>
    <mergeCell ref="A96:B96"/>
    <mergeCell ref="A97:B97"/>
    <mergeCell ref="A105:B107"/>
    <mergeCell ref="C105:E106"/>
    <mergeCell ref="F105:AM105"/>
    <mergeCell ref="AN105:AN107"/>
    <mergeCell ref="F106:G106"/>
    <mergeCell ref="H106:I106"/>
    <mergeCell ref="J106:K106"/>
    <mergeCell ref="L106:M106"/>
    <mergeCell ref="AL106:AM106"/>
    <mergeCell ref="Z106:AA106"/>
    <mergeCell ref="AB106:AC106"/>
    <mergeCell ref="AD106:AE106"/>
    <mergeCell ref="AF106:AG106"/>
    <mergeCell ref="AH106:AI106"/>
    <mergeCell ref="AJ106:AK106"/>
    <mergeCell ref="N106:O106"/>
    <mergeCell ref="P106:Q106"/>
    <mergeCell ref="R106:S106"/>
    <mergeCell ref="T106:U106"/>
    <mergeCell ref="V106:W106"/>
    <mergeCell ref="X106:Y106"/>
    <mergeCell ref="A108:B108"/>
    <mergeCell ref="A109:B109"/>
    <mergeCell ref="A110:B110"/>
    <mergeCell ref="A112:B113"/>
    <mergeCell ref="C112:E112"/>
    <mergeCell ref="F112:G112"/>
    <mergeCell ref="H112:I112"/>
    <mergeCell ref="J112:K112"/>
    <mergeCell ref="L112:M112"/>
    <mergeCell ref="Y112:AB112"/>
    <mergeCell ref="AC112:AD112"/>
    <mergeCell ref="AE112:AH112"/>
    <mergeCell ref="AI112:AI113"/>
    <mergeCell ref="A114:B114"/>
    <mergeCell ref="A115:B115"/>
    <mergeCell ref="N112:O112"/>
    <mergeCell ref="P112:Q112"/>
    <mergeCell ref="R112:S112"/>
    <mergeCell ref="T112:U112"/>
    <mergeCell ref="V112:W112"/>
    <mergeCell ref="X112:X113"/>
    <mergeCell ref="A138:D138"/>
    <mergeCell ref="B139:D139"/>
    <mergeCell ref="A141:C142"/>
    <mergeCell ref="D141:F141"/>
    <mergeCell ref="G141:G142"/>
    <mergeCell ref="H141:J141"/>
    <mergeCell ref="A117:B118"/>
    <mergeCell ref="C117:C118"/>
    <mergeCell ref="D117:I117"/>
    <mergeCell ref="J117:J118"/>
    <mergeCell ref="A119:A120"/>
    <mergeCell ref="A122:A123"/>
    <mergeCell ref="B122:B123"/>
    <mergeCell ref="A156:A158"/>
    <mergeCell ref="B156:C156"/>
    <mergeCell ref="B157:C157"/>
    <mergeCell ref="B158:C158"/>
    <mergeCell ref="K141:M141"/>
    <mergeCell ref="A143:A144"/>
    <mergeCell ref="B143:C143"/>
    <mergeCell ref="A146:B146"/>
    <mergeCell ref="A147:A148"/>
    <mergeCell ref="A150:A152"/>
    <mergeCell ref="A159:A161"/>
    <mergeCell ref="B159:C159"/>
    <mergeCell ref="B160:C160"/>
    <mergeCell ref="B161:C161"/>
    <mergeCell ref="A163:B165"/>
    <mergeCell ref="C163:E164"/>
    <mergeCell ref="A154:C155"/>
    <mergeCell ref="D154:F154"/>
    <mergeCell ref="G154:G155"/>
    <mergeCell ref="F163:AM163"/>
    <mergeCell ref="F164:G164"/>
    <mergeCell ref="H164:I164"/>
    <mergeCell ref="J164:K164"/>
    <mergeCell ref="L164:M164"/>
    <mergeCell ref="N164:O164"/>
    <mergeCell ref="P164:Q164"/>
    <mergeCell ref="R164:S164"/>
    <mergeCell ref="T164:U164"/>
    <mergeCell ref="V164:W164"/>
    <mergeCell ref="AJ164:AK164"/>
    <mergeCell ref="AL164:AM164"/>
    <mergeCell ref="AH164:AI164"/>
    <mergeCell ref="H154:H155"/>
    <mergeCell ref="I154:I155"/>
    <mergeCell ref="A166:B166"/>
    <mergeCell ref="A167:B167"/>
    <mergeCell ref="A168:B168"/>
    <mergeCell ref="A169:B169"/>
    <mergeCell ref="X164:Y164"/>
    <mergeCell ref="Z164:AA164"/>
    <mergeCell ref="AB164:AC164"/>
    <mergeCell ref="AD164:AE164"/>
    <mergeCell ref="AF164:AG164"/>
    <mergeCell ref="AD172:AD173"/>
    <mergeCell ref="AE172:AE173"/>
    <mergeCell ref="AF172:AF173"/>
    <mergeCell ref="AG172:AG173"/>
    <mergeCell ref="Y171:Y173"/>
    <mergeCell ref="Z171:Z173"/>
    <mergeCell ref="AA171:AA173"/>
    <mergeCell ref="AB171:AE171"/>
    <mergeCell ref="AF171:AG171"/>
    <mergeCell ref="A174:A175"/>
    <mergeCell ref="A177:A178"/>
    <mergeCell ref="B177:B178"/>
    <mergeCell ref="C177:C178"/>
    <mergeCell ref="D177:D178"/>
    <mergeCell ref="A182:A184"/>
    <mergeCell ref="B182:D183"/>
    <mergeCell ref="AB172:AB173"/>
    <mergeCell ref="AC172:AC173"/>
    <mergeCell ref="F172:G172"/>
    <mergeCell ref="H172:I172"/>
    <mergeCell ref="J172:K172"/>
    <mergeCell ref="L172:M172"/>
    <mergeCell ref="N172:O172"/>
    <mergeCell ref="A171:B173"/>
    <mergeCell ref="C171:E172"/>
    <mergeCell ref="F171:U171"/>
    <mergeCell ref="V171:V173"/>
    <mergeCell ref="W171:W173"/>
    <mergeCell ref="X171:X173"/>
    <mergeCell ref="P172:Q172"/>
    <mergeCell ref="R172:S172"/>
    <mergeCell ref="T172:U172"/>
    <mergeCell ref="E182:V182"/>
    <mergeCell ref="E183:F183"/>
    <mergeCell ref="G183:H183"/>
    <mergeCell ref="I183:J183"/>
    <mergeCell ref="K183:L183"/>
    <mergeCell ref="M183:N183"/>
    <mergeCell ref="O183:P183"/>
    <mergeCell ref="Q183:R183"/>
    <mergeCell ref="S183:T183"/>
    <mergeCell ref="U183:V183"/>
    <mergeCell ref="A187:A190"/>
    <mergeCell ref="B187:D188"/>
    <mergeCell ref="E187:L187"/>
    <mergeCell ref="M187:N188"/>
    <mergeCell ref="O187:O189"/>
    <mergeCell ref="E188:F188"/>
    <mergeCell ref="G188:H188"/>
    <mergeCell ref="I188:J188"/>
    <mergeCell ref="K188:L188"/>
  </mergeCells>
  <dataValidations count="1">
    <dataValidation type="whole" operator="greaterThanOrEqual" allowBlank="1" showInputMessage="1" showErrorMessage="1" errorTitle="Error" error="Favor Ingrese sólo Números." sqref="E12:AS15 E20:AN23 E28:AN33 E38:AN43 E48:AN53 E58:AN63 C67:E85 F92:AO98 D101:D103 F108:AN110 F114:AI115 D119:J120 B124:B135 E139:F139 E143:M144 C147:F152 E156:I161 F166:AM169 F174:AG175 C179:D180 E185:V185 E191:O195" xr:uid="{00000000-0002-0000-0B00-000000000000}">
      <formula1>0</formula1>
    </dataValidation>
  </dataValidations>
  <pageMargins left="0.7" right="0.7" top="0.75" bottom="0.75" header="0.3" footer="0.3"/>
  <pageSetup paperSize="12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Z200"/>
  <sheetViews>
    <sheetView workbookViewId="0"/>
  </sheetViews>
  <sheetFormatPr baseColWidth="10" defaultColWidth="11.42578125" defaultRowHeight="14.25" x14ac:dyDescent="0.2"/>
  <cols>
    <col min="1" max="1" width="44.7109375" style="2" customWidth="1"/>
    <col min="2" max="2" width="31.140625" style="2" customWidth="1"/>
    <col min="3" max="3" width="14.140625" style="2" customWidth="1"/>
    <col min="4" max="4" width="12.42578125" style="2" customWidth="1"/>
    <col min="5" max="6" width="10.42578125" style="2" customWidth="1"/>
    <col min="7" max="7" width="11.85546875" style="2" customWidth="1"/>
    <col min="8" max="8" width="11" style="2" customWidth="1"/>
    <col min="9" max="22" width="11.42578125" style="2" customWidth="1"/>
    <col min="23" max="25" width="13.5703125" style="2" customWidth="1"/>
    <col min="26" max="26" width="13" style="2" customWidth="1"/>
    <col min="27" max="37" width="11.42578125" style="2" customWidth="1"/>
    <col min="38" max="40" width="11.42578125" style="2"/>
    <col min="41" max="41" width="11.42578125" style="2" customWidth="1"/>
    <col min="42" max="43" width="11.42578125" style="2"/>
    <col min="44" max="44" width="11.42578125" style="2" customWidth="1"/>
    <col min="45" max="72" width="11.42578125" style="2"/>
    <col min="73" max="74" width="15.42578125" style="2" customWidth="1"/>
    <col min="75" max="75" width="15.7109375" style="2" customWidth="1"/>
    <col min="76" max="77" width="15.7109375" style="3" customWidth="1"/>
    <col min="78" max="78" width="15.42578125" style="3" customWidth="1"/>
    <col min="79" max="104" width="15.42578125" style="4" hidden="1" customWidth="1"/>
    <col min="105" max="105" width="11.42578125" style="2" customWidth="1"/>
    <col min="106" max="16384" width="11.42578125" style="2"/>
  </cols>
  <sheetData>
    <row r="1" spans="1:91" ht="16.350000000000001" customHeight="1" x14ac:dyDescent="0.2">
      <c r="A1" s="1" t="s">
        <v>0</v>
      </c>
    </row>
    <row r="2" spans="1:91" ht="16.350000000000001" customHeight="1" x14ac:dyDescent="0.2">
      <c r="A2" s="1" t="str">
        <f>CONCATENATE("COMUNA: ",[13]NOMBRE!B2," - ","( ",[13]NOMBRE!C2,[13]NOMBRE!D2,[13]NOMBRE!E2,[13]NOMBRE!F2,[13]NOMBRE!G2," )")</f>
        <v>COMUNA: LINARES - ( 07401 )</v>
      </c>
    </row>
    <row r="3" spans="1:91" ht="16.350000000000001" customHeight="1" x14ac:dyDescent="0.2">
      <c r="A3" s="1" t="str">
        <f>CONCATENATE("ESTABLECIMIENTO/ESTRATEGIA: ",[13]NOMBRE!B3," - ","( ",[13]NOMBRE!C3,[13]NOMBRE!D3,[13]NOMBRE!E3,[13]NOMBRE!F3,[13]NOMBRE!G3,[13]NOMBRE!H3," )")</f>
        <v>ESTABLECIMIENTO/ESTRATEGIA: HOSPITAL PRESIDENTE CARLOS IBAÑEZ DEL CAMPO - ( 116108 )</v>
      </c>
    </row>
    <row r="4" spans="1:91" ht="16.350000000000001" customHeight="1" x14ac:dyDescent="0.2">
      <c r="A4" s="1" t="str">
        <f>CONCATENATE("MES: ",[13]NOMBRE!B6," - ","( ",[13]NOMBRE!C6,[13]NOMBRE!D6," )")</f>
        <v>MES: DICIEMBRE - ( 12 )</v>
      </c>
    </row>
    <row r="5" spans="1:91" ht="16.350000000000001" customHeight="1" x14ac:dyDescent="0.2">
      <c r="A5" s="1" t="str">
        <f>CONCATENATE("AÑO: ",[13]NOMBRE!B7)</f>
        <v>AÑO: 2021</v>
      </c>
      <c r="AP5" s="5"/>
    </row>
    <row r="6" spans="1:91" ht="15" x14ac:dyDescent="0.2">
      <c r="A6" s="1910" t="s">
        <v>1</v>
      </c>
      <c r="B6" s="1910"/>
      <c r="C6" s="1910"/>
      <c r="D6" s="1910"/>
      <c r="E6" s="1910"/>
      <c r="F6" s="1910"/>
      <c r="G6" s="1910"/>
      <c r="H6" s="1910"/>
      <c r="I6" s="1910"/>
      <c r="J6" s="1910"/>
      <c r="K6" s="1910"/>
      <c r="L6" s="1910"/>
      <c r="M6" s="1910"/>
      <c r="N6" s="1910"/>
      <c r="O6" s="1910"/>
      <c r="P6" s="6"/>
      <c r="Q6" s="6"/>
      <c r="R6" s="6"/>
      <c r="S6" s="6"/>
      <c r="T6" s="7"/>
      <c r="U6" s="7"/>
      <c r="V6" s="7"/>
      <c r="W6" s="7"/>
      <c r="X6" s="7"/>
      <c r="Y6" s="7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</row>
    <row r="7" spans="1:91" ht="32.1" customHeight="1" x14ac:dyDescent="0.2">
      <c r="A7" s="9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BX7" s="2"/>
      <c r="BY7" s="2"/>
      <c r="BZ7" s="2"/>
    </row>
    <row r="8" spans="1:91" ht="32.1" customHeight="1" x14ac:dyDescent="0.2">
      <c r="A8" s="10" t="s"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1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X8" s="2"/>
      <c r="BY8" s="2"/>
      <c r="BZ8" s="2"/>
      <c r="CG8" s="13"/>
      <c r="CH8" s="13"/>
      <c r="CI8" s="13"/>
      <c r="CJ8" s="13"/>
      <c r="CK8" s="13"/>
      <c r="CL8" s="13"/>
      <c r="CM8" s="13"/>
    </row>
    <row r="9" spans="1:91" ht="32.1" customHeight="1" x14ac:dyDescent="0.2">
      <c r="A9" s="1817" t="s">
        <v>4</v>
      </c>
      <c r="B9" s="1796" t="s">
        <v>5</v>
      </c>
      <c r="C9" s="1797"/>
      <c r="D9" s="1798"/>
      <c r="E9" s="1808" t="s">
        <v>6</v>
      </c>
      <c r="F9" s="1869"/>
      <c r="G9" s="1869"/>
      <c r="H9" s="1869"/>
      <c r="I9" s="1869"/>
      <c r="J9" s="1869"/>
      <c r="K9" s="1869"/>
      <c r="L9" s="1869"/>
      <c r="M9" s="1869"/>
      <c r="N9" s="1869"/>
      <c r="O9" s="1869"/>
      <c r="P9" s="1869"/>
      <c r="Q9" s="1869"/>
      <c r="R9" s="1869"/>
      <c r="S9" s="1869"/>
      <c r="T9" s="1869"/>
      <c r="U9" s="1869"/>
      <c r="V9" s="1869"/>
      <c r="W9" s="1869"/>
      <c r="X9" s="1869"/>
      <c r="Y9" s="1869"/>
      <c r="Z9" s="1869"/>
      <c r="AA9" s="1869"/>
      <c r="AB9" s="1869"/>
      <c r="AC9" s="1869"/>
      <c r="AD9" s="1869"/>
      <c r="AE9" s="1869"/>
      <c r="AF9" s="1869"/>
      <c r="AG9" s="1869"/>
      <c r="AH9" s="1869"/>
      <c r="AI9" s="1869"/>
      <c r="AJ9" s="1869"/>
      <c r="AK9" s="1869"/>
      <c r="AL9" s="1809"/>
      <c r="AM9" s="1819" t="s">
        <v>7</v>
      </c>
      <c r="AN9" s="1808" t="s">
        <v>8</v>
      </c>
      <c r="AO9" s="1869"/>
      <c r="AP9" s="1869"/>
      <c r="AQ9" s="1809"/>
      <c r="AR9" s="1819" t="s">
        <v>9</v>
      </c>
      <c r="AS9" s="1819" t="s">
        <v>10</v>
      </c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CG9" s="13"/>
      <c r="CH9" s="13"/>
      <c r="CI9" s="13"/>
      <c r="CJ9" s="13"/>
      <c r="CK9" s="13"/>
      <c r="CL9" s="13"/>
      <c r="CM9" s="13"/>
    </row>
    <row r="10" spans="1:91" ht="16.350000000000001" customHeight="1" x14ac:dyDescent="0.2">
      <c r="A10" s="1821"/>
      <c r="B10" s="1799"/>
      <c r="C10" s="1800"/>
      <c r="D10" s="1801"/>
      <c r="E10" s="1808" t="s">
        <v>11</v>
      </c>
      <c r="F10" s="1809"/>
      <c r="G10" s="1808" t="s">
        <v>12</v>
      </c>
      <c r="H10" s="1809"/>
      <c r="I10" s="1808" t="s">
        <v>13</v>
      </c>
      <c r="J10" s="1809"/>
      <c r="K10" s="1808" t="s">
        <v>14</v>
      </c>
      <c r="L10" s="1809"/>
      <c r="M10" s="1808" t="s">
        <v>15</v>
      </c>
      <c r="N10" s="1809"/>
      <c r="O10" s="1828" t="s">
        <v>16</v>
      </c>
      <c r="P10" s="1816"/>
      <c r="Q10" s="1828" t="s">
        <v>17</v>
      </c>
      <c r="R10" s="1816"/>
      <c r="S10" s="1828" t="s">
        <v>18</v>
      </c>
      <c r="T10" s="1816"/>
      <c r="U10" s="1828" t="s">
        <v>19</v>
      </c>
      <c r="V10" s="1816"/>
      <c r="W10" s="1828" t="s">
        <v>20</v>
      </c>
      <c r="X10" s="1816"/>
      <c r="Y10" s="1828" t="s">
        <v>21</v>
      </c>
      <c r="Z10" s="1816"/>
      <c r="AA10" s="1828" t="s">
        <v>22</v>
      </c>
      <c r="AB10" s="1816"/>
      <c r="AC10" s="1828" t="s">
        <v>23</v>
      </c>
      <c r="AD10" s="1816"/>
      <c r="AE10" s="1828" t="s">
        <v>24</v>
      </c>
      <c r="AF10" s="1816"/>
      <c r="AG10" s="1829" t="s">
        <v>25</v>
      </c>
      <c r="AH10" s="1829"/>
      <c r="AI10" s="1828" t="s">
        <v>26</v>
      </c>
      <c r="AJ10" s="1816"/>
      <c r="AK10" s="1829" t="s">
        <v>27</v>
      </c>
      <c r="AL10" s="1816"/>
      <c r="AM10" s="1845"/>
      <c r="AN10" s="1906" t="s">
        <v>28</v>
      </c>
      <c r="AO10" s="1864" t="s">
        <v>29</v>
      </c>
      <c r="AP10" s="1864" t="s">
        <v>30</v>
      </c>
      <c r="AQ10" s="1908" t="s">
        <v>31</v>
      </c>
      <c r="AR10" s="1845"/>
      <c r="AS10" s="1845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CG10" s="13"/>
      <c r="CH10" s="13"/>
      <c r="CI10" s="13"/>
      <c r="CJ10" s="13"/>
      <c r="CK10" s="13"/>
      <c r="CL10" s="13"/>
      <c r="CM10" s="13"/>
    </row>
    <row r="11" spans="1:91" ht="32.1" customHeight="1" x14ac:dyDescent="0.2">
      <c r="A11" s="1818"/>
      <c r="B11" s="14" t="s">
        <v>32</v>
      </c>
      <c r="C11" s="15" t="s">
        <v>33</v>
      </c>
      <c r="D11" s="1690" t="s">
        <v>34</v>
      </c>
      <c r="E11" s="1706" t="s">
        <v>33</v>
      </c>
      <c r="F11" s="1686" t="s">
        <v>34</v>
      </c>
      <c r="G11" s="1706" t="s">
        <v>33</v>
      </c>
      <c r="H11" s="1686" t="s">
        <v>34</v>
      </c>
      <c r="I11" s="1706" t="s">
        <v>33</v>
      </c>
      <c r="J11" s="1686" t="s">
        <v>34</v>
      </c>
      <c r="K11" s="1706" t="s">
        <v>33</v>
      </c>
      <c r="L11" s="1686" t="s">
        <v>34</v>
      </c>
      <c r="M11" s="1706" t="s">
        <v>33</v>
      </c>
      <c r="N11" s="1686" t="s">
        <v>34</v>
      </c>
      <c r="O11" s="1706" t="s">
        <v>33</v>
      </c>
      <c r="P11" s="1686" t="s">
        <v>34</v>
      </c>
      <c r="Q11" s="1706" t="s">
        <v>33</v>
      </c>
      <c r="R11" s="1686" t="s">
        <v>34</v>
      </c>
      <c r="S11" s="1706" t="s">
        <v>33</v>
      </c>
      <c r="T11" s="1686" t="s">
        <v>34</v>
      </c>
      <c r="U11" s="1706" t="s">
        <v>33</v>
      </c>
      <c r="V11" s="1686" t="s">
        <v>34</v>
      </c>
      <c r="W11" s="1706" t="s">
        <v>33</v>
      </c>
      <c r="X11" s="1686" t="s">
        <v>34</v>
      </c>
      <c r="Y11" s="1706" t="s">
        <v>33</v>
      </c>
      <c r="Z11" s="1686" t="s">
        <v>34</v>
      </c>
      <c r="AA11" s="1706" t="s">
        <v>33</v>
      </c>
      <c r="AB11" s="1686" t="s">
        <v>34</v>
      </c>
      <c r="AC11" s="1706" t="s">
        <v>33</v>
      </c>
      <c r="AD11" s="1686" t="s">
        <v>34</v>
      </c>
      <c r="AE11" s="1706" t="s">
        <v>33</v>
      </c>
      <c r="AF11" s="1686" t="s">
        <v>34</v>
      </c>
      <c r="AG11" s="1699" t="s">
        <v>33</v>
      </c>
      <c r="AH11" s="1685" t="s">
        <v>34</v>
      </c>
      <c r="AI11" s="1706" t="s">
        <v>33</v>
      </c>
      <c r="AJ11" s="1686" t="s">
        <v>34</v>
      </c>
      <c r="AK11" s="1699" t="s">
        <v>33</v>
      </c>
      <c r="AL11" s="1686" t="s">
        <v>34</v>
      </c>
      <c r="AM11" s="1820"/>
      <c r="AN11" s="1907"/>
      <c r="AO11" s="1865"/>
      <c r="AP11" s="1865"/>
      <c r="AQ11" s="1909"/>
      <c r="AR11" s="1820"/>
      <c r="AS11" s="1820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CG11" s="13"/>
      <c r="CH11" s="13"/>
      <c r="CI11" s="13"/>
      <c r="CJ11" s="13"/>
      <c r="CK11" s="13"/>
      <c r="CL11" s="13"/>
      <c r="CM11" s="13"/>
    </row>
    <row r="12" spans="1:91" ht="16.350000000000001" customHeight="1" x14ac:dyDescent="0.2">
      <c r="A12" s="1711" t="s">
        <v>35</v>
      </c>
      <c r="B12" s="1712">
        <f>SUM(C12+D12)</f>
        <v>3642</v>
      </c>
      <c r="C12" s="1664">
        <f>SUM(E12+G12+I12+K12+M12+O12+Q12+S12+U12+W12+Y12+AA12+AC12+AE12+AG12+AI12+AK12)</f>
        <v>1878</v>
      </c>
      <c r="D12" s="1713">
        <f t="shared" ref="C12:D15" si="0">SUM(F12+H12+J12+L12+N12+P12+R12+T12+V12+X12+Z12+AB12+AD12+AF12+AH12+AJ12+AL12)</f>
        <v>1764</v>
      </c>
      <c r="E12" s="1714">
        <v>359</v>
      </c>
      <c r="F12" s="1715">
        <v>316</v>
      </c>
      <c r="G12" s="1714">
        <v>132</v>
      </c>
      <c r="H12" s="1715">
        <v>117</v>
      </c>
      <c r="I12" s="1714">
        <v>91</v>
      </c>
      <c r="J12" s="1715">
        <v>71</v>
      </c>
      <c r="K12" s="1714">
        <v>60</v>
      </c>
      <c r="L12" s="1715">
        <v>90</v>
      </c>
      <c r="M12" s="1714">
        <v>102</v>
      </c>
      <c r="N12" s="1715">
        <v>97</v>
      </c>
      <c r="O12" s="1714">
        <v>110</v>
      </c>
      <c r="P12" s="1715">
        <v>82</v>
      </c>
      <c r="Q12" s="1714">
        <v>98</v>
      </c>
      <c r="R12" s="1715">
        <v>97</v>
      </c>
      <c r="S12" s="1714">
        <v>99</v>
      </c>
      <c r="T12" s="1715">
        <v>69</v>
      </c>
      <c r="U12" s="1714">
        <v>70</v>
      </c>
      <c r="V12" s="1715">
        <v>80</v>
      </c>
      <c r="W12" s="1714">
        <v>75</v>
      </c>
      <c r="X12" s="1715">
        <v>74</v>
      </c>
      <c r="Y12" s="1714">
        <v>91</v>
      </c>
      <c r="Z12" s="1715">
        <v>76</v>
      </c>
      <c r="AA12" s="1714">
        <v>114</v>
      </c>
      <c r="AB12" s="1715">
        <v>107</v>
      </c>
      <c r="AC12" s="1714">
        <v>90</v>
      </c>
      <c r="AD12" s="1715">
        <v>89</v>
      </c>
      <c r="AE12" s="1714">
        <v>95</v>
      </c>
      <c r="AF12" s="1715">
        <v>82</v>
      </c>
      <c r="AG12" s="1714">
        <v>117</v>
      </c>
      <c r="AH12" s="1715">
        <v>77</v>
      </c>
      <c r="AI12" s="1714">
        <v>70</v>
      </c>
      <c r="AJ12" s="1715">
        <v>87</v>
      </c>
      <c r="AK12" s="1714">
        <v>105</v>
      </c>
      <c r="AL12" s="1715">
        <v>153</v>
      </c>
      <c r="AM12" s="1716">
        <v>3495</v>
      </c>
      <c r="AN12" s="1717">
        <v>93</v>
      </c>
      <c r="AO12" s="1717">
        <v>1</v>
      </c>
      <c r="AP12" s="1717">
        <v>164</v>
      </c>
      <c r="AQ12" s="1715">
        <v>182</v>
      </c>
      <c r="AR12" s="1716">
        <v>268</v>
      </c>
      <c r="AS12" s="1716">
        <v>4314</v>
      </c>
      <c r="AT12" s="480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12"/>
      <c r="BF12" s="12"/>
      <c r="BG12" s="12"/>
      <c r="CG12" s="13">
        <v>0</v>
      </c>
      <c r="CH12" s="13">
        <v>0</v>
      </c>
      <c r="CI12" s="13">
        <v>0</v>
      </c>
      <c r="CJ12" s="13">
        <v>0</v>
      </c>
      <c r="CK12" s="13"/>
      <c r="CL12" s="13"/>
      <c r="CM12" s="13"/>
    </row>
    <row r="13" spans="1:91" ht="16.350000000000001" customHeight="1" x14ac:dyDescent="0.2">
      <c r="A13" s="30" t="s">
        <v>36</v>
      </c>
      <c r="B13" s="31">
        <f>SUM(C13+D13)</f>
        <v>375</v>
      </c>
      <c r="C13" s="32">
        <f t="shared" si="0"/>
        <v>0</v>
      </c>
      <c r="D13" s="481">
        <f t="shared" si="0"/>
        <v>375</v>
      </c>
      <c r="E13" s="34"/>
      <c r="F13" s="35"/>
      <c r="G13" s="34"/>
      <c r="H13" s="35"/>
      <c r="I13" s="34"/>
      <c r="J13" s="35"/>
      <c r="K13" s="34"/>
      <c r="L13" s="35">
        <v>23</v>
      </c>
      <c r="M13" s="34"/>
      <c r="N13" s="35">
        <v>97</v>
      </c>
      <c r="O13" s="34"/>
      <c r="P13" s="35">
        <v>94</v>
      </c>
      <c r="Q13" s="34"/>
      <c r="R13" s="35">
        <v>72</v>
      </c>
      <c r="S13" s="34"/>
      <c r="T13" s="35">
        <v>53</v>
      </c>
      <c r="U13" s="34"/>
      <c r="V13" s="35">
        <v>17</v>
      </c>
      <c r="W13" s="34"/>
      <c r="X13" s="35">
        <v>8</v>
      </c>
      <c r="Y13" s="34"/>
      <c r="Z13" s="35">
        <v>6</v>
      </c>
      <c r="AA13" s="34"/>
      <c r="AB13" s="35">
        <v>1</v>
      </c>
      <c r="AC13" s="34"/>
      <c r="AD13" s="35">
        <v>2</v>
      </c>
      <c r="AE13" s="34"/>
      <c r="AF13" s="35">
        <v>1</v>
      </c>
      <c r="AG13" s="34"/>
      <c r="AH13" s="35">
        <v>1</v>
      </c>
      <c r="AI13" s="34"/>
      <c r="AJ13" s="35"/>
      <c r="AK13" s="34"/>
      <c r="AL13" s="35"/>
      <c r="AM13" s="36">
        <v>361</v>
      </c>
      <c r="AN13" s="1717">
        <v>6</v>
      </c>
      <c r="AO13" s="37"/>
      <c r="AP13" s="37">
        <v>5</v>
      </c>
      <c r="AQ13" s="35">
        <v>20</v>
      </c>
      <c r="AR13" s="36">
        <v>16</v>
      </c>
      <c r="AS13" s="36">
        <v>507</v>
      </c>
      <c r="AT13" s="480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12"/>
      <c r="BF13" s="12"/>
      <c r="BG13" s="12"/>
      <c r="CG13" s="13">
        <v>0</v>
      </c>
      <c r="CH13" s="13">
        <v>0</v>
      </c>
      <c r="CI13" s="13">
        <v>0</v>
      </c>
      <c r="CJ13" s="13">
        <v>0</v>
      </c>
      <c r="CK13" s="13"/>
      <c r="CL13" s="13"/>
      <c r="CM13" s="13"/>
    </row>
    <row r="14" spans="1:91" ht="16.350000000000001" customHeight="1" x14ac:dyDescent="0.2">
      <c r="A14" s="38" t="s">
        <v>37</v>
      </c>
      <c r="B14" s="39">
        <f>SUM(C14+D14)</f>
        <v>106</v>
      </c>
      <c r="C14" s="40">
        <f t="shared" si="0"/>
        <v>0</v>
      </c>
      <c r="D14" s="41">
        <f t="shared" si="0"/>
        <v>106</v>
      </c>
      <c r="E14" s="34"/>
      <c r="F14" s="35"/>
      <c r="G14" s="34"/>
      <c r="H14" s="35"/>
      <c r="I14" s="34"/>
      <c r="J14" s="35"/>
      <c r="K14" s="34"/>
      <c r="L14" s="35">
        <v>6</v>
      </c>
      <c r="M14" s="34"/>
      <c r="N14" s="35">
        <v>23</v>
      </c>
      <c r="O14" s="34"/>
      <c r="P14" s="35">
        <v>26</v>
      </c>
      <c r="Q14" s="34"/>
      <c r="R14" s="35">
        <v>21</v>
      </c>
      <c r="S14" s="34"/>
      <c r="T14" s="35">
        <v>15</v>
      </c>
      <c r="U14" s="34"/>
      <c r="V14" s="35">
        <v>5</v>
      </c>
      <c r="W14" s="34"/>
      <c r="X14" s="35">
        <v>7</v>
      </c>
      <c r="Y14" s="34"/>
      <c r="Z14" s="35">
        <v>1</v>
      </c>
      <c r="AA14" s="34"/>
      <c r="AB14" s="35">
        <v>1</v>
      </c>
      <c r="AC14" s="34"/>
      <c r="AD14" s="35"/>
      <c r="AE14" s="34"/>
      <c r="AF14" s="35"/>
      <c r="AG14" s="34"/>
      <c r="AH14" s="35">
        <v>1</v>
      </c>
      <c r="AI14" s="34"/>
      <c r="AJ14" s="35"/>
      <c r="AK14" s="34"/>
      <c r="AL14" s="35"/>
      <c r="AM14" s="36">
        <v>102</v>
      </c>
      <c r="AN14" s="42"/>
      <c r="AO14" s="43"/>
      <c r="AP14" s="43"/>
      <c r="AQ14" s="44"/>
      <c r="AR14" s="45"/>
      <c r="AS14" s="45"/>
      <c r="AT14" s="480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12"/>
      <c r="BF14" s="12"/>
      <c r="BG14" s="12"/>
      <c r="CG14" s="13">
        <v>0</v>
      </c>
      <c r="CH14" s="13">
        <v>0</v>
      </c>
      <c r="CI14" s="13"/>
      <c r="CJ14" s="13"/>
      <c r="CK14" s="13"/>
      <c r="CL14" s="13"/>
      <c r="CM14" s="13"/>
    </row>
    <row r="15" spans="1:91" ht="16.350000000000001" customHeight="1" x14ac:dyDescent="0.2">
      <c r="A15" s="46" t="s">
        <v>38</v>
      </c>
      <c r="B15" s="47">
        <f>SUM(C15+D15)</f>
        <v>0</v>
      </c>
      <c r="C15" s="48">
        <f>SUM(E15+G15+I15+K15+M15+O15+Q15+S15+U15+W15+Y15+AA15+AC15+AE15+AG15+AI15+AK15)</f>
        <v>0</v>
      </c>
      <c r="D15" s="49">
        <f t="shared" si="0"/>
        <v>0</v>
      </c>
      <c r="E15" s="50"/>
      <c r="F15" s="51"/>
      <c r="G15" s="50"/>
      <c r="H15" s="51"/>
      <c r="I15" s="50"/>
      <c r="J15" s="51"/>
      <c r="K15" s="50"/>
      <c r="L15" s="51"/>
      <c r="M15" s="50"/>
      <c r="N15" s="51"/>
      <c r="O15" s="50"/>
      <c r="P15" s="51"/>
      <c r="Q15" s="50"/>
      <c r="R15" s="51"/>
      <c r="S15" s="50"/>
      <c r="T15" s="51"/>
      <c r="U15" s="50"/>
      <c r="V15" s="51"/>
      <c r="W15" s="50"/>
      <c r="X15" s="51"/>
      <c r="Y15" s="50"/>
      <c r="Z15" s="51"/>
      <c r="AA15" s="50"/>
      <c r="AB15" s="51"/>
      <c r="AC15" s="50"/>
      <c r="AD15" s="51"/>
      <c r="AE15" s="50"/>
      <c r="AF15" s="51"/>
      <c r="AG15" s="50"/>
      <c r="AH15" s="51"/>
      <c r="AI15" s="50"/>
      <c r="AJ15" s="51"/>
      <c r="AK15" s="50"/>
      <c r="AL15" s="51"/>
      <c r="AM15" s="52"/>
      <c r="AN15" s="53"/>
      <c r="AO15" s="54"/>
      <c r="AP15" s="54"/>
      <c r="AQ15" s="55"/>
      <c r="AR15" s="56"/>
      <c r="AS15" s="56"/>
      <c r="AT15" s="480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12"/>
      <c r="BF15" s="12"/>
      <c r="BG15" s="12"/>
      <c r="CG15" s="13">
        <v>0</v>
      </c>
      <c r="CH15" s="13">
        <v>0</v>
      </c>
      <c r="CI15" s="13">
        <v>0</v>
      </c>
      <c r="CJ15" s="13">
        <v>0</v>
      </c>
      <c r="CK15" s="13"/>
      <c r="CL15" s="13"/>
      <c r="CM15" s="13"/>
    </row>
    <row r="16" spans="1:91" ht="32.1" customHeight="1" x14ac:dyDescent="0.2">
      <c r="A16" s="57" t="s">
        <v>39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X16" s="2"/>
      <c r="BY16" s="2"/>
      <c r="BZ16" s="2"/>
      <c r="CG16" s="13"/>
      <c r="CH16" s="13"/>
      <c r="CI16" s="13"/>
      <c r="CJ16" s="13"/>
      <c r="CK16" s="13"/>
      <c r="CL16" s="13"/>
      <c r="CM16" s="13"/>
    </row>
    <row r="17" spans="1:91" ht="16.350000000000001" customHeight="1" x14ac:dyDescent="0.2">
      <c r="A17" s="1817" t="s">
        <v>40</v>
      </c>
      <c r="B17" s="1796" t="s">
        <v>5</v>
      </c>
      <c r="C17" s="1797"/>
      <c r="D17" s="1798"/>
      <c r="E17" s="1808" t="s">
        <v>6</v>
      </c>
      <c r="F17" s="1869"/>
      <c r="G17" s="1869"/>
      <c r="H17" s="1869"/>
      <c r="I17" s="1869"/>
      <c r="J17" s="1869"/>
      <c r="K17" s="1869"/>
      <c r="L17" s="1869"/>
      <c r="M17" s="1869"/>
      <c r="N17" s="1869"/>
      <c r="O17" s="1869"/>
      <c r="P17" s="1869"/>
      <c r="Q17" s="1869"/>
      <c r="R17" s="1869"/>
      <c r="S17" s="1869"/>
      <c r="T17" s="1869"/>
      <c r="U17" s="1869"/>
      <c r="V17" s="1869"/>
      <c r="W17" s="1869"/>
      <c r="X17" s="1869"/>
      <c r="Y17" s="1869"/>
      <c r="Z17" s="1869"/>
      <c r="AA17" s="1869"/>
      <c r="AB17" s="1869"/>
      <c r="AC17" s="1869"/>
      <c r="AD17" s="1869"/>
      <c r="AE17" s="1869"/>
      <c r="AF17" s="1869"/>
      <c r="AG17" s="1869"/>
      <c r="AH17" s="1869"/>
      <c r="AI17" s="1869"/>
      <c r="AJ17" s="1869"/>
      <c r="AK17" s="1869"/>
      <c r="AL17" s="1809"/>
      <c r="AM17" s="1819" t="s">
        <v>7</v>
      </c>
      <c r="AN17" s="1819" t="s">
        <v>10</v>
      </c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CG17" s="13"/>
      <c r="CH17" s="13"/>
      <c r="CI17" s="13"/>
      <c r="CJ17" s="13"/>
      <c r="CK17" s="13"/>
      <c r="CL17" s="13"/>
      <c r="CM17" s="13"/>
    </row>
    <row r="18" spans="1:91" ht="16.350000000000001" customHeight="1" x14ac:dyDescent="0.2">
      <c r="A18" s="1821"/>
      <c r="B18" s="1799"/>
      <c r="C18" s="1800"/>
      <c r="D18" s="1801"/>
      <c r="E18" s="1808" t="s">
        <v>11</v>
      </c>
      <c r="F18" s="1809"/>
      <c r="G18" s="1808" t="s">
        <v>12</v>
      </c>
      <c r="H18" s="1809"/>
      <c r="I18" s="1808" t="s">
        <v>13</v>
      </c>
      <c r="J18" s="1809"/>
      <c r="K18" s="1808" t="s">
        <v>14</v>
      </c>
      <c r="L18" s="1809"/>
      <c r="M18" s="1808" t="s">
        <v>15</v>
      </c>
      <c r="N18" s="1809"/>
      <c r="O18" s="1828" t="s">
        <v>16</v>
      </c>
      <c r="P18" s="1816"/>
      <c r="Q18" s="1828" t="s">
        <v>17</v>
      </c>
      <c r="R18" s="1816"/>
      <c r="S18" s="1828" t="s">
        <v>18</v>
      </c>
      <c r="T18" s="1816"/>
      <c r="U18" s="1828" t="s">
        <v>19</v>
      </c>
      <c r="V18" s="1816"/>
      <c r="W18" s="1828" t="s">
        <v>20</v>
      </c>
      <c r="X18" s="1816"/>
      <c r="Y18" s="1828" t="s">
        <v>21</v>
      </c>
      <c r="Z18" s="1816"/>
      <c r="AA18" s="1828" t="s">
        <v>22</v>
      </c>
      <c r="AB18" s="1816"/>
      <c r="AC18" s="1828" t="s">
        <v>23</v>
      </c>
      <c r="AD18" s="1816"/>
      <c r="AE18" s="1828" t="s">
        <v>24</v>
      </c>
      <c r="AF18" s="1816"/>
      <c r="AG18" s="1828" t="s">
        <v>25</v>
      </c>
      <c r="AH18" s="1816"/>
      <c r="AI18" s="1828" t="s">
        <v>26</v>
      </c>
      <c r="AJ18" s="1816"/>
      <c r="AK18" s="1828" t="s">
        <v>27</v>
      </c>
      <c r="AL18" s="1816"/>
      <c r="AM18" s="1845"/>
      <c r="AN18" s="1845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CG18" s="13"/>
      <c r="CH18" s="13"/>
      <c r="CI18" s="13"/>
      <c r="CJ18" s="13"/>
      <c r="CK18" s="13"/>
      <c r="CL18" s="13"/>
      <c r="CM18" s="13"/>
    </row>
    <row r="19" spans="1:91" ht="16.350000000000001" customHeight="1" x14ac:dyDescent="0.2">
      <c r="A19" s="1818"/>
      <c r="B19" s="1658" t="s">
        <v>32</v>
      </c>
      <c r="C19" s="1659" t="s">
        <v>41</v>
      </c>
      <c r="D19" s="1692" t="s">
        <v>34</v>
      </c>
      <c r="E19" s="1709" t="s">
        <v>41</v>
      </c>
      <c r="F19" s="1692" t="s">
        <v>34</v>
      </c>
      <c r="G19" s="1709" t="s">
        <v>41</v>
      </c>
      <c r="H19" s="1692" t="s">
        <v>34</v>
      </c>
      <c r="I19" s="1709" t="s">
        <v>41</v>
      </c>
      <c r="J19" s="1692" t="s">
        <v>34</v>
      </c>
      <c r="K19" s="1709" t="s">
        <v>41</v>
      </c>
      <c r="L19" s="1692" t="s">
        <v>34</v>
      </c>
      <c r="M19" s="1709" t="s">
        <v>41</v>
      </c>
      <c r="N19" s="1692" t="s">
        <v>34</v>
      </c>
      <c r="O19" s="1709" t="s">
        <v>41</v>
      </c>
      <c r="P19" s="1692" t="s">
        <v>34</v>
      </c>
      <c r="Q19" s="1709" t="s">
        <v>41</v>
      </c>
      <c r="R19" s="1692" t="s">
        <v>34</v>
      </c>
      <c r="S19" s="1709" t="s">
        <v>41</v>
      </c>
      <c r="T19" s="1692" t="s">
        <v>34</v>
      </c>
      <c r="U19" s="1709" t="s">
        <v>41</v>
      </c>
      <c r="V19" s="1692" t="s">
        <v>34</v>
      </c>
      <c r="W19" s="1709" t="s">
        <v>41</v>
      </c>
      <c r="X19" s="1692" t="s">
        <v>34</v>
      </c>
      <c r="Y19" s="1709" t="s">
        <v>41</v>
      </c>
      <c r="Z19" s="1692" t="s">
        <v>34</v>
      </c>
      <c r="AA19" s="1709" t="s">
        <v>41</v>
      </c>
      <c r="AB19" s="1692" t="s">
        <v>34</v>
      </c>
      <c r="AC19" s="1709" t="s">
        <v>41</v>
      </c>
      <c r="AD19" s="1692" t="s">
        <v>34</v>
      </c>
      <c r="AE19" s="1709" t="s">
        <v>41</v>
      </c>
      <c r="AF19" s="1692" t="s">
        <v>34</v>
      </c>
      <c r="AG19" s="1709" t="s">
        <v>41</v>
      </c>
      <c r="AH19" s="1692" t="s">
        <v>34</v>
      </c>
      <c r="AI19" s="1709" t="s">
        <v>41</v>
      </c>
      <c r="AJ19" s="1692" t="s">
        <v>34</v>
      </c>
      <c r="AK19" s="1709" t="s">
        <v>41</v>
      </c>
      <c r="AL19" s="1692" t="s">
        <v>34</v>
      </c>
      <c r="AM19" s="1820"/>
      <c r="AN19" s="1820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CG19" s="13"/>
      <c r="CH19" s="13"/>
      <c r="CI19" s="13"/>
      <c r="CJ19" s="13"/>
      <c r="CK19" s="13"/>
      <c r="CL19" s="13"/>
      <c r="CM19" s="13"/>
    </row>
    <row r="20" spans="1:91" ht="16.350000000000001" customHeight="1" x14ac:dyDescent="0.2">
      <c r="A20" s="62" t="s">
        <v>42</v>
      </c>
      <c r="B20" s="63">
        <f>SUM(C20+D20)</f>
        <v>0</v>
      </c>
      <c r="C20" s="64">
        <f t="shared" ref="C20:D23" si="1">SUM(E20+G20+I20+K20+M20+O20+Q20+S20+U20+W20+Y20+AA20+AC20+AE20+AG20+AI20+AK20)</f>
        <v>0</v>
      </c>
      <c r="D20" s="65">
        <f t="shared" si="1"/>
        <v>0</v>
      </c>
      <c r="E20" s="66"/>
      <c r="F20" s="67"/>
      <c r="G20" s="66"/>
      <c r="H20" s="67"/>
      <c r="I20" s="66"/>
      <c r="J20" s="68"/>
      <c r="K20" s="66"/>
      <c r="L20" s="68"/>
      <c r="M20" s="66"/>
      <c r="N20" s="68"/>
      <c r="O20" s="69"/>
      <c r="P20" s="68"/>
      <c r="Q20" s="69"/>
      <c r="R20" s="68"/>
      <c r="S20" s="69"/>
      <c r="T20" s="68"/>
      <c r="U20" s="69"/>
      <c r="V20" s="68"/>
      <c r="W20" s="69"/>
      <c r="X20" s="68"/>
      <c r="Y20" s="69"/>
      <c r="Z20" s="68"/>
      <c r="AA20" s="69"/>
      <c r="AB20" s="68"/>
      <c r="AC20" s="69"/>
      <c r="AD20" s="68"/>
      <c r="AE20" s="69"/>
      <c r="AF20" s="68"/>
      <c r="AG20" s="69"/>
      <c r="AH20" s="68"/>
      <c r="AI20" s="69"/>
      <c r="AJ20" s="68"/>
      <c r="AK20" s="69"/>
      <c r="AL20" s="68"/>
      <c r="AM20" s="70"/>
      <c r="AN20" s="70"/>
      <c r="AO20" s="71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CG20" s="13">
        <v>0</v>
      </c>
      <c r="CH20" s="13">
        <v>0</v>
      </c>
      <c r="CI20" s="13"/>
      <c r="CJ20" s="13"/>
      <c r="CK20" s="13"/>
      <c r="CL20" s="13"/>
      <c r="CM20" s="13"/>
    </row>
    <row r="21" spans="1:91" ht="16.350000000000001" customHeight="1" x14ac:dyDescent="0.2">
      <c r="A21" s="72" t="s">
        <v>43</v>
      </c>
      <c r="B21" s="63">
        <f>SUM(C21+D21)</f>
        <v>0</v>
      </c>
      <c r="C21" s="64">
        <f t="shared" si="1"/>
        <v>0</v>
      </c>
      <c r="D21" s="73">
        <f t="shared" si="1"/>
        <v>0</v>
      </c>
      <c r="E21" s="34"/>
      <c r="F21" s="74"/>
      <c r="G21" s="34"/>
      <c r="H21" s="74"/>
      <c r="I21" s="34"/>
      <c r="J21" s="35"/>
      <c r="K21" s="34"/>
      <c r="L21" s="35"/>
      <c r="M21" s="34"/>
      <c r="N21" s="35"/>
      <c r="O21" s="75"/>
      <c r="P21" s="35"/>
      <c r="Q21" s="75"/>
      <c r="R21" s="35"/>
      <c r="S21" s="75"/>
      <c r="T21" s="35"/>
      <c r="U21" s="75"/>
      <c r="V21" s="35"/>
      <c r="W21" s="75"/>
      <c r="X21" s="35"/>
      <c r="Y21" s="75"/>
      <c r="Z21" s="35"/>
      <c r="AA21" s="75"/>
      <c r="AB21" s="35"/>
      <c r="AC21" s="75"/>
      <c r="AD21" s="35"/>
      <c r="AE21" s="75"/>
      <c r="AF21" s="35"/>
      <c r="AG21" s="75"/>
      <c r="AH21" s="35"/>
      <c r="AI21" s="75"/>
      <c r="AJ21" s="35"/>
      <c r="AK21" s="75"/>
      <c r="AL21" s="35"/>
      <c r="AM21" s="36"/>
      <c r="AN21" s="36"/>
      <c r="AO21" s="71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CG21" s="13">
        <v>0</v>
      </c>
      <c r="CH21" s="13">
        <v>0</v>
      </c>
      <c r="CI21" s="13"/>
      <c r="CJ21" s="13"/>
      <c r="CK21" s="13"/>
      <c r="CL21" s="13"/>
      <c r="CM21" s="13"/>
    </row>
    <row r="22" spans="1:91" ht="16.350000000000001" customHeight="1" x14ac:dyDescent="0.2">
      <c r="A22" s="72" t="s">
        <v>44</v>
      </c>
      <c r="B22" s="63">
        <f>SUM(C22+D22)</f>
        <v>0</v>
      </c>
      <c r="C22" s="64">
        <f t="shared" si="1"/>
        <v>0</v>
      </c>
      <c r="D22" s="73">
        <f t="shared" si="1"/>
        <v>0</v>
      </c>
      <c r="E22" s="34"/>
      <c r="F22" s="74"/>
      <c r="G22" s="34"/>
      <c r="H22" s="74"/>
      <c r="I22" s="34"/>
      <c r="J22" s="35"/>
      <c r="K22" s="34"/>
      <c r="L22" s="35"/>
      <c r="M22" s="34"/>
      <c r="N22" s="35"/>
      <c r="O22" s="75"/>
      <c r="P22" s="35"/>
      <c r="Q22" s="75"/>
      <c r="R22" s="35"/>
      <c r="S22" s="75"/>
      <c r="T22" s="35"/>
      <c r="U22" s="75"/>
      <c r="V22" s="35"/>
      <c r="W22" s="75"/>
      <c r="X22" s="35"/>
      <c r="Y22" s="75"/>
      <c r="Z22" s="35"/>
      <c r="AA22" s="75"/>
      <c r="AB22" s="35"/>
      <c r="AC22" s="75"/>
      <c r="AD22" s="35"/>
      <c r="AE22" s="75"/>
      <c r="AF22" s="35"/>
      <c r="AG22" s="75"/>
      <c r="AH22" s="35"/>
      <c r="AI22" s="75"/>
      <c r="AJ22" s="35"/>
      <c r="AK22" s="75"/>
      <c r="AL22" s="35"/>
      <c r="AM22" s="36"/>
      <c r="AN22" s="36"/>
      <c r="AO22" s="71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CG22" s="13">
        <v>0</v>
      </c>
      <c r="CH22" s="13">
        <v>0</v>
      </c>
      <c r="CI22" s="13"/>
      <c r="CJ22" s="13"/>
      <c r="CK22" s="13"/>
      <c r="CL22" s="13"/>
      <c r="CM22" s="13"/>
    </row>
    <row r="23" spans="1:91" ht="16.350000000000001" customHeight="1" x14ac:dyDescent="0.2">
      <c r="A23" s="76" t="s">
        <v>45</v>
      </c>
      <c r="B23" s="77">
        <f>SUM(C23+D23)</f>
        <v>0</v>
      </c>
      <c r="C23" s="78">
        <f t="shared" si="1"/>
        <v>0</v>
      </c>
      <c r="D23" s="49">
        <f t="shared" si="1"/>
        <v>0</v>
      </c>
      <c r="E23" s="50"/>
      <c r="F23" s="79"/>
      <c r="G23" s="50"/>
      <c r="H23" s="79"/>
      <c r="I23" s="50"/>
      <c r="J23" s="51"/>
      <c r="K23" s="50"/>
      <c r="L23" s="51"/>
      <c r="M23" s="50"/>
      <c r="N23" s="51"/>
      <c r="O23" s="80"/>
      <c r="P23" s="51"/>
      <c r="Q23" s="80"/>
      <c r="R23" s="51"/>
      <c r="S23" s="80"/>
      <c r="T23" s="51"/>
      <c r="U23" s="80"/>
      <c r="V23" s="51"/>
      <c r="W23" s="80"/>
      <c r="X23" s="51"/>
      <c r="Y23" s="80"/>
      <c r="Z23" s="51"/>
      <c r="AA23" s="80"/>
      <c r="AB23" s="51"/>
      <c r="AC23" s="80"/>
      <c r="AD23" s="51"/>
      <c r="AE23" s="80"/>
      <c r="AF23" s="51"/>
      <c r="AG23" s="80"/>
      <c r="AH23" s="51"/>
      <c r="AI23" s="80"/>
      <c r="AJ23" s="51"/>
      <c r="AK23" s="80"/>
      <c r="AL23" s="51"/>
      <c r="AM23" s="52"/>
      <c r="AN23" s="52"/>
      <c r="AO23" s="71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CG23" s="13">
        <v>0</v>
      </c>
      <c r="CH23" s="13">
        <v>0</v>
      </c>
      <c r="CI23" s="13"/>
      <c r="CJ23" s="13"/>
      <c r="CK23" s="13"/>
      <c r="CL23" s="13"/>
      <c r="CM23" s="13"/>
    </row>
    <row r="24" spans="1:91" ht="32.1" customHeight="1" x14ac:dyDescent="0.2">
      <c r="A24" s="81" t="s">
        <v>46</v>
      </c>
      <c r="B24" s="81"/>
      <c r="C24" s="81"/>
      <c r="D24" s="81"/>
      <c r="E24" s="81"/>
      <c r="F24" s="81"/>
      <c r="G24" s="11"/>
      <c r="H24" s="11"/>
      <c r="I24" s="11"/>
      <c r="J24" s="11"/>
      <c r="K24" s="11"/>
      <c r="L24" s="82"/>
      <c r="M24" s="11"/>
      <c r="N24" s="11"/>
      <c r="O24" s="8"/>
      <c r="P24" s="8"/>
      <c r="Q24" s="8"/>
      <c r="R24" s="8"/>
      <c r="S24" s="8"/>
      <c r="T24" s="8"/>
      <c r="U24" s="8"/>
      <c r="V24" s="8"/>
      <c r="W24" s="8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4"/>
      <c r="AN24" s="85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X24" s="2"/>
      <c r="BY24" s="2"/>
      <c r="BZ24" s="2"/>
      <c r="CG24" s="13"/>
      <c r="CH24" s="13"/>
      <c r="CI24" s="13"/>
      <c r="CJ24" s="13"/>
      <c r="CK24" s="13"/>
      <c r="CL24" s="13"/>
      <c r="CM24" s="13"/>
    </row>
    <row r="25" spans="1:91" ht="16.350000000000001" customHeight="1" x14ac:dyDescent="0.2">
      <c r="A25" s="1822" t="s">
        <v>40</v>
      </c>
      <c r="B25" s="1796" t="s">
        <v>5</v>
      </c>
      <c r="C25" s="1797"/>
      <c r="D25" s="1798"/>
      <c r="E25" s="1808" t="s">
        <v>6</v>
      </c>
      <c r="F25" s="1869"/>
      <c r="G25" s="1869"/>
      <c r="H25" s="1869"/>
      <c r="I25" s="1869"/>
      <c r="J25" s="1869"/>
      <c r="K25" s="1869"/>
      <c r="L25" s="1869"/>
      <c r="M25" s="1869"/>
      <c r="N25" s="1869"/>
      <c r="O25" s="1869"/>
      <c r="P25" s="1869"/>
      <c r="Q25" s="1869"/>
      <c r="R25" s="1869"/>
      <c r="S25" s="1869"/>
      <c r="T25" s="1869"/>
      <c r="U25" s="1869"/>
      <c r="V25" s="1869"/>
      <c r="W25" s="1869"/>
      <c r="X25" s="1869"/>
      <c r="Y25" s="1869"/>
      <c r="Z25" s="1869"/>
      <c r="AA25" s="1869"/>
      <c r="AB25" s="1869"/>
      <c r="AC25" s="1869"/>
      <c r="AD25" s="1869"/>
      <c r="AE25" s="1869"/>
      <c r="AF25" s="1869"/>
      <c r="AG25" s="1869"/>
      <c r="AH25" s="1869"/>
      <c r="AI25" s="1869"/>
      <c r="AJ25" s="1869"/>
      <c r="AK25" s="1869"/>
      <c r="AL25" s="1809"/>
      <c r="AM25" s="1819" t="s">
        <v>7</v>
      </c>
      <c r="AN25" s="1819" t="s">
        <v>10</v>
      </c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CG25" s="13"/>
      <c r="CH25" s="13"/>
      <c r="CI25" s="13"/>
      <c r="CJ25" s="13"/>
      <c r="CK25" s="13"/>
      <c r="CL25" s="13"/>
      <c r="CM25" s="13"/>
    </row>
    <row r="26" spans="1:91" ht="16.350000000000001" customHeight="1" x14ac:dyDescent="0.2">
      <c r="A26" s="1826"/>
      <c r="B26" s="1799"/>
      <c r="C26" s="1800"/>
      <c r="D26" s="1801"/>
      <c r="E26" s="1808" t="s">
        <v>11</v>
      </c>
      <c r="F26" s="1809"/>
      <c r="G26" s="1808" t="s">
        <v>12</v>
      </c>
      <c r="H26" s="1809"/>
      <c r="I26" s="1808" t="s">
        <v>13</v>
      </c>
      <c r="J26" s="1809"/>
      <c r="K26" s="1808" t="s">
        <v>14</v>
      </c>
      <c r="L26" s="1809"/>
      <c r="M26" s="1808" t="s">
        <v>15</v>
      </c>
      <c r="N26" s="1809"/>
      <c r="O26" s="1828" t="s">
        <v>16</v>
      </c>
      <c r="P26" s="1816"/>
      <c r="Q26" s="1828" t="s">
        <v>17</v>
      </c>
      <c r="R26" s="1816"/>
      <c r="S26" s="1828" t="s">
        <v>18</v>
      </c>
      <c r="T26" s="1816"/>
      <c r="U26" s="1828" t="s">
        <v>19</v>
      </c>
      <c r="V26" s="1816"/>
      <c r="W26" s="1828" t="s">
        <v>20</v>
      </c>
      <c r="X26" s="1816"/>
      <c r="Y26" s="1828" t="s">
        <v>21</v>
      </c>
      <c r="Z26" s="1816"/>
      <c r="AA26" s="1828" t="s">
        <v>22</v>
      </c>
      <c r="AB26" s="1816"/>
      <c r="AC26" s="1828" t="s">
        <v>23</v>
      </c>
      <c r="AD26" s="1816"/>
      <c r="AE26" s="1828" t="s">
        <v>24</v>
      </c>
      <c r="AF26" s="1816"/>
      <c r="AG26" s="1828" t="s">
        <v>25</v>
      </c>
      <c r="AH26" s="1816"/>
      <c r="AI26" s="1828" t="s">
        <v>26</v>
      </c>
      <c r="AJ26" s="1816"/>
      <c r="AK26" s="1828" t="s">
        <v>27</v>
      </c>
      <c r="AL26" s="1816"/>
      <c r="AM26" s="1845"/>
      <c r="AN26" s="1845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CG26" s="13"/>
      <c r="CH26" s="13"/>
      <c r="CI26" s="13"/>
      <c r="CJ26" s="13"/>
      <c r="CK26" s="13"/>
      <c r="CL26" s="13"/>
      <c r="CM26" s="13"/>
    </row>
    <row r="27" spans="1:91" ht="16.350000000000001" customHeight="1" x14ac:dyDescent="0.2">
      <c r="A27" s="1824"/>
      <c r="B27" s="1658" t="s">
        <v>32</v>
      </c>
      <c r="C27" s="15" t="s">
        <v>41</v>
      </c>
      <c r="D27" s="1690" t="s">
        <v>34</v>
      </c>
      <c r="E27" s="1684" t="s">
        <v>41</v>
      </c>
      <c r="F27" s="1686" t="s">
        <v>34</v>
      </c>
      <c r="G27" s="1684" t="s">
        <v>41</v>
      </c>
      <c r="H27" s="1686" t="s">
        <v>34</v>
      </c>
      <c r="I27" s="1684" t="s">
        <v>41</v>
      </c>
      <c r="J27" s="1686" t="s">
        <v>34</v>
      </c>
      <c r="K27" s="1684" t="s">
        <v>41</v>
      </c>
      <c r="L27" s="1686" t="s">
        <v>34</v>
      </c>
      <c r="M27" s="1684" t="s">
        <v>41</v>
      </c>
      <c r="N27" s="1686" t="s">
        <v>34</v>
      </c>
      <c r="O27" s="1684" t="s">
        <v>41</v>
      </c>
      <c r="P27" s="1686" t="s">
        <v>34</v>
      </c>
      <c r="Q27" s="1684" t="s">
        <v>41</v>
      </c>
      <c r="R27" s="1686" t="s">
        <v>34</v>
      </c>
      <c r="S27" s="1684" t="s">
        <v>41</v>
      </c>
      <c r="T27" s="1686" t="s">
        <v>34</v>
      </c>
      <c r="U27" s="1684" t="s">
        <v>41</v>
      </c>
      <c r="V27" s="1686" t="s">
        <v>34</v>
      </c>
      <c r="W27" s="1684" t="s">
        <v>41</v>
      </c>
      <c r="X27" s="1686" t="s">
        <v>34</v>
      </c>
      <c r="Y27" s="1684" t="s">
        <v>41</v>
      </c>
      <c r="Z27" s="1686" t="s">
        <v>34</v>
      </c>
      <c r="AA27" s="1684" t="s">
        <v>41</v>
      </c>
      <c r="AB27" s="1686" t="s">
        <v>34</v>
      </c>
      <c r="AC27" s="1684" t="s">
        <v>41</v>
      </c>
      <c r="AD27" s="1686" t="s">
        <v>34</v>
      </c>
      <c r="AE27" s="1684" t="s">
        <v>41</v>
      </c>
      <c r="AF27" s="1686" t="s">
        <v>34</v>
      </c>
      <c r="AG27" s="1684" t="s">
        <v>41</v>
      </c>
      <c r="AH27" s="1686" t="s">
        <v>34</v>
      </c>
      <c r="AI27" s="1684" t="s">
        <v>41</v>
      </c>
      <c r="AJ27" s="1686" t="s">
        <v>34</v>
      </c>
      <c r="AK27" s="1684" t="s">
        <v>41</v>
      </c>
      <c r="AL27" s="1686" t="s">
        <v>34</v>
      </c>
      <c r="AM27" s="1820"/>
      <c r="AN27" s="1820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CG27" s="13"/>
      <c r="CH27" s="13"/>
      <c r="CI27" s="13"/>
      <c r="CJ27" s="13"/>
      <c r="CK27" s="13"/>
      <c r="CL27" s="13"/>
      <c r="CM27" s="13"/>
    </row>
    <row r="28" spans="1:91" ht="16.350000000000001" customHeight="1" x14ac:dyDescent="0.2">
      <c r="A28" s="1662" t="s">
        <v>42</v>
      </c>
      <c r="B28" s="1663">
        <f t="shared" ref="B28:B33" si="2">SUM(C28+D28)</f>
        <v>0</v>
      </c>
      <c r="C28" s="1718">
        <f t="shared" ref="C28:D33" si="3">SUM(E28+G28+I28+K28+M28+O28+Q28+S28+U28+W28+Y28+AA28+AC28+AE28+AG28+AI28+AK28)</f>
        <v>0</v>
      </c>
      <c r="D28" s="1719">
        <f t="shared" si="3"/>
        <v>0</v>
      </c>
      <c r="E28" s="1714"/>
      <c r="F28" s="1720"/>
      <c r="G28" s="1714"/>
      <c r="H28" s="1720"/>
      <c r="I28" s="1714"/>
      <c r="J28" s="1715"/>
      <c r="K28" s="1714"/>
      <c r="L28" s="1715"/>
      <c r="M28" s="1714"/>
      <c r="N28" s="1715"/>
      <c r="O28" s="1721"/>
      <c r="P28" s="1715"/>
      <c r="Q28" s="1721"/>
      <c r="R28" s="1715"/>
      <c r="S28" s="1721"/>
      <c r="T28" s="1715"/>
      <c r="U28" s="1721"/>
      <c r="V28" s="1715"/>
      <c r="W28" s="1721"/>
      <c r="X28" s="1715"/>
      <c r="Y28" s="1721"/>
      <c r="Z28" s="1715"/>
      <c r="AA28" s="1721"/>
      <c r="AB28" s="1715"/>
      <c r="AC28" s="1721"/>
      <c r="AD28" s="1715"/>
      <c r="AE28" s="1721"/>
      <c r="AF28" s="1715"/>
      <c r="AG28" s="1721"/>
      <c r="AH28" s="1715"/>
      <c r="AI28" s="1721"/>
      <c r="AJ28" s="1715"/>
      <c r="AK28" s="1721"/>
      <c r="AL28" s="1715"/>
      <c r="AM28" s="1716"/>
      <c r="AN28" s="1716"/>
      <c r="AO28" s="71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CG28" s="13">
        <v>0</v>
      </c>
      <c r="CH28" s="13">
        <v>0</v>
      </c>
      <c r="CI28" s="13"/>
      <c r="CJ28" s="13"/>
      <c r="CK28" s="13"/>
      <c r="CL28" s="13"/>
      <c r="CM28" s="13"/>
    </row>
    <row r="29" spans="1:91" ht="16.350000000000001" customHeight="1" x14ac:dyDescent="0.2">
      <c r="A29" s="30" t="s">
        <v>43</v>
      </c>
      <c r="B29" s="63">
        <f t="shared" si="2"/>
        <v>0</v>
      </c>
      <c r="C29" s="64">
        <f t="shared" si="3"/>
        <v>0</v>
      </c>
      <c r="D29" s="73">
        <f t="shared" si="3"/>
        <v>0</v>
      </c>
      <c r="E29" s="34"/>
      <c r="F29" s="74"/>
      <c r="G29" s="34"/>
      <c r="H29" s="74"/>
      <c r="I29" s="34"/>
      <c r="J29" s="35"/>
      <c r="K29" s="34"/>
      <c r="L29" s="35"/>
      <c r="M29" s="34"/>
      <c r="N29" s="35"/>
      <c r="O29" s="75"/>
      <c r="P29" s="35"/>
      <c r="Q29" s="75"/>
      <c r="R29" s="35"/>
      <c r="S29" s="75"/>
      <c r="T29" s="35"/>
      <c r="U29" s="75"/>
      <c r="V29" s="35"/>
      <c r="W29" s="75"/>
      <c r="X29" s="35"/>
      <c r="Y29" s="75"/>
      <c r="Z29" s="35"/>
      <c r="AA29" s="75"/>
      <c r="AB29" s="35"/>
      <c r="AC29" s="75"/>
      <c r="AD29" s="35"/>
      <c r="AE29" s="75"/>
      <c r="AF29" s="35"/>
      <c r="AG29" s="75"/>
      <c r="AH29" s="35"/>
      <c r="AI29" s="75"/>
      <c r="AJ29" s="35"/>
      <c r="AK29" s="75"/>
      <c r="AL29" s="35"/>
      <c r="AM29" s="36"/>
      <c r="AN29" s="36"/>
      <c r="AO29" s="71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CG29" s="13">
        <v>0</v>
      </c>
      <c r="CH29" s="13">
        <v>0</v>
      </c>
      <c r="CI29" s="13"/>
      <c r="CJ29" s="13"/>
      <c r="CK29" s="13"/>
      <c r="CL29" s="13"/>
      <c r="CM29" s="13"/>
    </row>
    <row r="30" spans="1:91" ht="16.350000000000001" customHeight="1" x14ac:dyDescent="0.2">
      <c r="A30" s="30" t="s">
        <v>44</v>
      </c>
      <c r="B30" s="63">
        <f t="shared" si="2"/>
        <v>0</v>
      </c>
      <c r="C30" s="64">
        <f t="shared" si="3"/>
        <v>0</v>
      </c>
      <c r="D30" s="73">
        <f t="shared" si="3"/>
        <v>0</v>
      </c>
      <c r="E30" s="34"/>
      <c r="F30" s="74"/>
      <c r="G30" s="34"/>
      <c r="H30" s="74"/>
      <c r="I30" s="34"/>
      <c r="J30" s="35"/>
      <c r="K30" s="34"/>
      <c r="L30" s="35"/>
      <c r="M30" s="34"/>
      <c r="N30" s="35"/>
      <c r="O30" s="75"/>
      <c r="P30" s="35"/>
      <c r="Q30" s="75"/>
      <c r="R30" s="35"/>
      <c r="S30" s="75"/>
      <c r="T30" s="35"/>
      <c r="U30" s="75"/>
      <c r="V30" s="35"/>
      <c r="W30" s="75"/>
      <c r="X30" s="35"/>
      <c r="Y30" s="75"/>
      <c r="Z30" s="35"/>
      <c r="AA30" s="75"/>
      <c r="AB30" s="35"/>
      <c r="AC30" s="75"/>
      <c r="AD30" s="35"/>
      <c r="AE30" s="75"/>
      <c r="AF30" s="35"/>
      <c r="AG30" s="75"/>
      <c r="AH30" s="35"/>
      <c r="AI30" s="75"/>
      <c r="AJ30" s="35"/>
      <c r="AK30" s="75"/>
      <c r="AL30" s="35"/>
      <c r="AM30" s="36"/>
      <c r="AN30" s="36"/>
      <c r="AO30" s="71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CG30" s="13">
        <v>0</v>
      </c>
      <c r="CH30" s="13">
        <v>0</v>
      </c>
      <c r="CI30" s="13"/>
      <c r="CJ30" s="13"/>
      <c r="CK30" s="13"/>
      <c r="CL30" s="13"/>
      <c r="CM30" s="13"/>
    </row>
    <row r="31" spans="1:91" ht="16.350000000000001" customHeight="1" x14ac:dyDescent="0.2">
      <c r="A31" s="30" t="s">
        <v>47</v>
      </c>
      <c r="B31" s="63">
        <f t="shared" si="2"/>
        <v>0</v>
      </c>
      <c r="C31" s="64">
        <f t="shared" si="3"/>
        <v>0</v>
      </c>
      <c r="D31" s="73">
        <f t="shared" si="3"/>
        <v>0</v>
      </c>
      <c r="E31" s="34"/>
      <c r="F31" s="74"/>
      <c r="G31" s="34"/>
      <c r="H31" s="74"/>
      <c r="I31" s="34"/>
      <c r="J31" s="35"/>
      <c r="K31" s="34"/>
      <c r="L31" s="35"/>
      <c r="M31" s="34"/>
      <c r="N31" s="35"/>
      <c r="O31" s="75"/>
      <c r="P31" s="35"/>
      <c r="Q31" s="75"/>
      <c r="R31" s="35"/>
      <c r="S31" s="75"/>
      <c r="T31" s="35"/>
      <c r="U31" s="75"/>
      <c r="V31" s="35"/>
      <c r="W31" s="75"/>
      <c r="X31" s="35"/>
      <c r="Y31" s="75"/>
      <c r="Z31" s="35"/>
      <c r="AA31" s="75"/>
      <c r="AB31" s="35"/>
      <c r="AC31" s="75"/>
      <c r="AD31" s="35"/>
      <c r="AE31" s="75"/>
      <c r="AF31" s="35"/>
      <c r="AG31" s="75"/>
      <c r="AH31" s="35"/>
      <c r="AI31" s="75"/>
      <c r="AJ31" s="35"/>
      <c r="AK31" s="75"/>
      <c r="AL31" s="35"/>
      <c r="AM31" s="36"/>
      <c r="AN31" s="36"/>
      <c r="AO31" s="71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CG31" s="13">
        <v>0</v>
      </c>
      <c r="CH31" s="13">
        <v>0</v>
      </c>
      <c r="CI31" s="13"/>
      <c r="CJ31" s="13"/>
      <c r="CK31" s="13"/>
      <c r="CL31" s="13"/>
      <c r="CM31" s="13"/>
    </row>
    <row r="32" spans="1:91" ht="16.350000000000001" customHeight="1" x14ac:dyDescent="0.2">
      <c r="A32" s="30" t="s">
        <v>48</v>
      </c>
      <c r="B32" s="63">
        <f t="shared" si="2"/>
        <v>0</v>
      </c>
      <c r="C32" s="64">
        <f t="shared" si="3"/>
        <v>0</v>
      </c>
      <c r="D32" s="73">
        <f t="shared" si="3"/>
        <v>0</v>
      </c>
      <c r="E32" s="34"/>
      <c r="F32" s="74"/>
      <c r="G32" s="34"/>
      <c r="H32" s="74"/>
      <c r="I32" s="34"/>
      <c r="J32" s="35"/>
      <c r="K32" s="34"/>
      <c r="L32" s="35"/>
      <c r="M32" s="34"/>
      <c r="N32" s="35"/>
      <c r="O32" s="75"/>
      <c r="P32" s="35"/>
      <c r="Q32" s="75"/>
      <c r="R32" s="35"/>
      <c r="S32" s="75"/>
      <c r="T32" s="35"/>
      <c r="U32" s="75"/>
      <c r="V32" s="35"/>
      <c r="W32" s="75"/>
      <c r="X32" s="35"/>
      <c r="Y32" s="75"/>
      <c r="Z32" s="35"/>
      <c r="AA32" s="75"/>
      <c r="AB32" s="35"/>
      <c r="AC32" s="75"/>
      <c r="AD32" s="35"/>
      <c r="AE32" s="75"/>
      <c r="AF32" s="35"/>
      <c r="AG32" s="75"/>
      <c r="AH32" s="35"/>
      <c r="AI32" s="75"/>
      <c r="AJ32" s="35"/>
      <c r="AK32" s="75"/>
      <c r="AL32" s="35"/>
      <c r="AM32" s="36"/>
      <c r="AN32" s="36"/>
      <c r="AO32" s="71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CG32" s="13">
        <v>0</v>
      </c>
      <c r="CH32" s="13">
        <v>0</v>
      </c>
      <c r="CI32" s="13"/>
      <c r="CJ32" s="13"/>
      <c r="CK32" s="13"/>
      <c r="CL32" s="13"/>
      <c r="CM32" s="13"/>
    </row>
    <row r="33" spans="1:91" ht="16.350000000000001" customHeight="1" x14ac:dyDescent="0.2">
      <c r="A33" s="93" t="s">
        <v>49</v>
      </c>
      <c r="B33" s="77">
        <f t="shared" si="2"/>
        <v>0</v>
      </c>
      <c r="C33" s="78">
        <f t="shared" si="3"/>
        <v>0</v>
      </c>
      <c r="D33" s="49">
        <f t="shared" si="3"/>
        <v>0</v>
      </c>
      <c r="E33" s="50"/>
      <c r="F33" s="79"/>
      <c r="G33" s="50"/>
      <c r="H33" s="79"/>
      <c r="I33" s="50"/>
      <c r="J33" s="51"/>
      <c r="K33" s="50"/>
      <c r="L33" s="51"/>
      <c r="M33" s="50"/>
      <c r="N33" s="51"/>
      <c r="O33" s="80"/>
      <c r="P33" s="51"/>
      <c r="Q33" s="80"/>
      <c r="R33" s="51"/>
      <c r="S33" s="80"/>
      <c r="T33" s="51"/>
      <c r="U33" s="80"/>
      <c r="V33" s="51"/>
      <c r="W33" s="80"/>
      <c r="X33" s="51"/>
      <c r="Y33" s="80"/>
      <c r="Z33" s="51"/>
      <c r="AA33" s="80"/>
      <c r="AB33" s="51"/>
      <c r="AC33" s="80"/>
      <c r="AD33" s="51"/>
      <c r="AE33" s="80"/>
      <c r="AF33" s="51"/>
      <c r="AG33" s="80"/>
      <c r="AH33" s="51"/>
      <c r="AI33" s="80"/>
      <c r="AJ33" s="51"/>
      <c r="AK33" s="80"/>
      <c r="AL33" s="51"/>
      <c r="AM33" s="52"/>
      <c r="AN33" s="52"/>
      <c r="AO33" s="71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CG33" s="13">
        <v>0</v>
      </c>
      <c r="CH33" s="13">
        <v>0</v>
      </c>
      <c r="CI33" s="13"/>
      <c r="CJ33" s="13"/>
      <c r="CK33" s="13"/>
      <c r="CL33" s="13"/>
      <c r="CM33" s="13"/>
    </row>
    <row r="34" spans="1:91" ht="32.1" customHeight="1" x14ac:dyDescent="0.2">
      <c r="A34" s="81" t="s">
        <v>50</v>
      </c>
      <c r="B34" s="81"/>
      <c r="C34" s="81"/>
      <c r="D34" s="81"/>
      <c r="E34" s="81"/>
      <c r="F34" s="81"/>
      <c r="G34" s="11"/>
      <c r="H34" s="11"/>
      <c r="I34" s="11"/>
      <c r="J34" s="11"/>
      <c r="K34" s="81"/>
      <c r="L34" s="82"/>
      <c r="M34" s="11"/>
      <c r="N34" s="11"/>
      <c r="O34" s="8"/>
      <c r="P34" s="8"/>
      <c r="Q34" s="8"/>
      <c r="R34" s="8"/>
      <c r="S34" s="8"/>
      <c r="T34" s="8"/>
      <c r="U34" s="8"/>
      <c r="V34" s="8"/>
      <c r="W34" s="8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4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X34" s="2"/>
      <c r="BY34" s="2"/>
      <c r="BZ34" s="2"/>
      <c r="CG34" s="13"/>
      <c r="CH34" s="13"/>
      <c r="CI34" s="13"/>
      <c r="CJ34" s="13"/>
      <c r="CK34" s="13"/>
      <c r="CL34" s="13"/>
      <c r="CM34" s="13"/>
    </row>
    <row r="35" spans="1:91" ht="16.350000000000001" customHeight="1" x14ac:dyDescent="0.2">
      <c r="A35" s="1822" t="s">
        <v>40</v>
      </c>
      <c r="B35" s="1796" t="s">
        <v>5</v>
      </c>
      <c r="C35" s="1797"/>
      <c r="D35" s="1798"/>
      <c r="E35" s="1808" t="s">
        <v>6</v>
      </c>
      <c r="F35" s="1869"/>
      <c r="G35" s="1869"/>
      <c r="H35" s="1869"/>
      <c r="I35" s="1869"/>
      <c r="J35" s="1869"/>
      <c r="K35" s="1869"/>
      <c r="L35" s="1869"/>
      <c r="M35" s="1869"/>
      <c r="N35" s="1869"/>
      <c r="O35" s="1869"/>
      <c r="P35" s="1869"/>
      <c r="Q35" s="1869"/>
      <c r="R35" s="1869"/>
      <c r="S35" s="1869"/>
      <c r="T35" s="1869"/>
      <c r="U35" s="1869"/>
      <c r="V35" s="1869"/>
      <c r="W35" s="1869"/>
      <c r="X35" s="1869"/>
      <c r="Y35" s="1869"/>
      <c r="Z35" s="1869"/>
      <c r="AA35" s="1869"/>
      <c r="AB35" s="1869"/>
      <c r="AC35" s="1869"/>
      <c r="AD35" s="1869"/>
      <c r="AE35" s="1869"/>
      <c r="AF35" s="1869"/>
      <c r="AG35" s="1869"/>
      <c r="AH35" s="1869"/>
      <c r="AI35" s="1869"/>
      <c r="AJ35" s="1869"/>
      <c r="AK35" s="1869"/>
      <c r="AL35" s="1809"/>
      <c r="AM35" s="1819" t="s">
        <v>7</v>
      </c>
      <c r="AN35" s="1819" t="s">
        <v>10</v>
      </c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CG35" s="13"/>
      <c r="CH35" s="13"/>
      <c r="CI35" s="13"/>
      <c r="CJ35" s="13"/>
      <c r="CK35" s="13"/>
      <c r="CL35" s="13"/>
      <c r="CM35" s="13"/>
    </row>
    <row r="36" spans="1:91" ht="16.350000000000001" customHeight="1" x14ac:dyDescent="0.2">
      <c r="A36" s="1826"/>
      <c r="B36" s="1799"/>
      <c r="C36" s="1800"/>
      <c r="D36" s="1801"/>
      <c r="E36" s="1808" t="s">
        <v>11</v>
      </c>
      <c r="F36" s="1809"/>
      <c r="G36" s="1808" t="s">
        <v>12</v>
      </c>
      <c r="H36" s="1809"/>
      <c r="I36" s="1808" t="s">
        <v>13</v>
      </c>
      <c r="J36" s="1809"/>
      <c r="K36" s="1808" t="s">
        <v>14</v>
      </c>
      <c r="L36" s="1809"/>
      <c r="M36" s="1808" t="s">
        <v>15</v>
      </c>
      <c r="N36" s="1809"/>
      <c r="O36" s="1828" t="s">
        <v>16</v>
      </c>
      <c r="P36" s="1816"/>
      <c r="Q36" s="1828" t="s">
        <v>17</v>
      </c>
      <c r="R36" s="1816"/>
      <c r="S36" s="1828" t="s">
        <v>18</v>
      </c>
      <c r="T36" s="1816"/>
      <c r="U36" s="1828" t="s">
        <v>19</v>
      </c>
      <c r="V36" s="1816"/>
      <c r="W36" s="1828" t="s">
        <v>20</v>
      </c>
      <c r="X36" s="1816"/>
      <c r="Y36" s="1828" t="s">
        <v>21</v>
      </c>
      <c r="Z36" s="1816"/>
      <c r="AA36" s="1828" t="s">
        <v>22</v>
      </c>
      <c r="AB36" s="1816"/>
      <c r="AC36" s="1828" t="s">
        <v>23</v>
      </c>
      <c r="AD36" s="1816"/>
      <c r="AE36" s="1828" t="s">
        <v>24</v>
      </c>
      <c r="AF36" s="1816"/>
      <c r="AG36" s="1828" t="s">
        <v>25</v>
      </c>
      <c r="AH36" s="1816"/>
      <c r="AI36" s="1828" t="s">
        <v>26</v>
      </c>
      <c r="AJ36" s="1816"/>
      <c r="AK36" s="1828" t="s">
        <v>27</v>
      </c>
      <c r="AL36" s="1816"/>
      <c r="AM36" s="1845"/>
      <c r="AN36" s="1845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CG36" s="13"/>
      <c r="CH36" s="13"/>
      <c r="CI36" s="13"/>
      <c r="CJ36" s="13"/>
      <c r="CK36" s="13"/>
      <c r="CL36" s="13"/>
      <c r="CM36" s="13"/>
    </row>
    <row r="37" spans="1:91" ht="16.350000000000001" customHeight="1" x14ac:dyDescent="0.2">
      <c r="A37" s="1824"/>
      <c r="B37" s="1658" t="s">
        <v>32</v>
      </c>
      <c r="C37" s="15" t="s">
        <v>41</v>
      </c>
      <c r="D37" s="1690" t="s">
        <v>34</v>
      </c>
      <c r="E37" s="1691" t="s">
        <v>41</v>
      </c>
      <c r="F37" s="1692" t="s">
        <v>34</v>
      </c>
      <c r="G37" s="1691" t="s">
        <v>41</v>
      </c>
      <c r="H37" s="1692" t="s">
        <v>34</v>
      </c>
      <c r="I37" s="1691" t="s">
        <v>41</v>
      </c>
      <c r="J37" s="1692" t="s">
        <v>34</v>
      </c>
      <c r="K37" s="1691" t="s">
        <v>41</v>
      </c>
      <c r="L37" s="1692" t="s">
        <v>34</v>
      </c>
      <c r="M37" s="1691" t="s">
        <v>41</v>
      </c>
      <c r="N37" s="1692" t="s">
        <v>34</v>
      </c>
      <c r="O37" s="1691" t="s">
        <v>41</v>
      </c>
      <c r="P37" s="1692" t="s">
        <v>34</v>
      </c>
      <c r="Q37" s="1691" t="s">
        <v>41</v>
      </c>
      <c r="R37" s="1692" t="s">
        <v>34</v>
      </c>
      <c r="S37" s="1691" t="s">
        <v>41</v>
      </c>
      <c r="T37" s="1692" t="s">
        <v>34</v>
      </c>
      <c r="U37" s="1691" t="s">
        <v>41</v>
      </c>
      <c r="V37" s="1692" t="s">
        <v>34</v>
      </c>
      <c r="W37" s="1691" t="s">
        <v>41</v>
      </c>
      <c r="X37" s="1692" t="s">
        <v>34</v>
      </c>
      <c r="Y37" s="1691" t="s">
        <v>41</v>
      </c>
      <c r="Z37" s="1692" t="s">
        <v>34</v>
      </c>
      <c r="AA37" s="1691" t="s">
        <v>41</v>
      </c>
      <c r="AB37" s="1692" t="s">
        <v>34</v>
      </c>
      <c r="AC37" s="1691" t="s">
        <v>41</v>
      </c>
      <c r="AD37" s="1692" t="s">
        <v>34</v>
      </c>
      <c r="AE37" s="1691" t="s">
        <v>41</v>
      </c>
      <c r="AF37" s="1692" t="s">
        <v>34</v>
      </c>
      <c r="AG37" s="1691" t="s">
        <v>41</v>
      </c>
      <c r="AH37" s="1692" t="s">
        <v>34</v>
      </c>
      <c r="AI37" s="1691" t="s">
        <v>41</v>
      </c>
      <c r="AJ37" s="1692" t="s">
        <v>34</v>
      </c>
      <c r="AK37" s="1691" t="s">
        <v>41</v>
      </c>
      <c r="AL37" s="1692" t="s">
        <v>34</v>
      </c>
      <c r="AM37" s="1820"/>
      <c r="AN37" s="1820"/>
      <c r="AO37" s="95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CG37" s="13"/>
      <c r="CH37" s="13"/>
      <c r="CI37" s="13"/>
      <c r="CJ37" s="13"/>
      <c r="CK37" s="13"/>
      <c r="CL37" s="13"/>
      <c r="CM37" s="13"/>
    </row>
    <row r="38" spans="1:91" ht="16.350000000000001" customHeight="1" x14ac:dyDescent="0.2">
      <c r="A38" s="1662" t="s">
        <v>42</v>
      </c>
      <c r="B38" s="1663">
        <f t="shared" ref="B38:B43" si="4">SUM(C38+D38)</f>
        <v>0</v>
      </c>
      <c r="C38" s="1718">
        <f t="shared" ref="C38:D43" si="5">SUM(E38+G38+I38+K38+M38+O38+Q38+S38+U38+W38+Y38+AA38+AC38+AE38+AG38+AI38+AK38)</f>
        <v>0</v>
      </c>
      <c r="D38" s="1719">
        <f t="shared" si="5"/>
        <v>0</v>
      </c>
      <c r="E38" s="66"/>
      <c r="F38" s="67"/>
      <c r="G38" s="66"/>
      <c r="H38" s="67"/>
      <c r="I38" s="66"/>
      <c r="J38" s="68"/>
      <c r="K38" s="66"/>
      <c r="L38" s="68"/>
      <c r="M38" s="66"/>
      <c r="N38" s="68"/>
      <c r="O38" s="69"/>
      <c r="P38" s="68"/>
      <c r="Q38" s="69"/>
      <c r="R38" s="68"/>
      <c r="S38" s="69"/>
      <c r="T38" s="68"/>
      <c r="U38" s="69"/>
      <c r="V38" s="68"/>
      <c r="W38" s="69"/>
      <c r="X38" s="68"/>
      <c r="Y38" s="69"/>
      <c r="Z38" s="68"/>
      <c r="AA38" s="69"/>
      <c r="AB38" s="68"/>
      <c r="AC38" s="69"/>
      <c r="AD38" s="68"/>
      <c r="AE38" s="69"/>
      <c r="AF38" s="68"/>
      <c r="AG38" s="69"/>
      <c r="AH38" s="68"/>
      <c r="AI38" s="69"/>
      <c r="AJ38" s="68"/>
      <c r="AK38" s="69"/>
      <c r="AL38" s="68"/>
      <c r="AM38" s="36"/>
      <c r="AN38" s="1716"/>
      <c r="AO38" s="71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CG38" s="13">
        <v>0</v>
      </c>
      <c r="CH38" s="13">
        <v>0</v>
      </c>
      <c r="CI38" s="13"/>
      <c r="CJ38" s="13"/>
      <c r="CK38" s="13"/>
      <c r="CL38" s="13"/>
      <c r="CM38" s="13"/>
    </row>
    <row r="39" spans="1:91" ht="16.350000000000001" customHeight="1" x14ac:dyDescent="0.2">
      <c r="A39" s="30" t="s">
        <v>43</v>
      </c>
      <c r="B39" s="63">
        <f t="shared" si="4"/>
        <v>0</v>
      </c>
      <c r="C39" s="64">
        <f t="shared" si="5"/>
        <v>0</v>
      </c>
      <c r="D39" s="73">
        <f t="shared" si="5"/>
        <v>0</v>
      </c>
      <c r="E39" s="34"/>
      <c r="F39" s="74"/>
      <c r="G39" s="34"/>
      <c r="H39" s="74"/>
      <c r="I39" s="34"/>
      <c r="J39" s="35"/>
      <c r="K39" s="34"/>
      <c r="L39" s="35"/>
      <c r="M39" s="34"/>
      <c r="N39" s="35"/>
      <c r="O39" s="75"/>
      <c r="P39" s="35"/>
      <c r="Q39" s="75"/>
      <c r="R39" s="35"/>
      <c r="S39" s="75"/>
      <c r="T39" s="35"/>
      <c r="U39" s="75"/>
      <c r="V39" s="35"/>
      <c r="W39" s="75"/>
      <c r="X39" s="35"/>
      <c r="Y39" s="75"/>
      <c r="Z39" s="35"/>
      <c r="AA39" s="75"/>
      <c r="AB39" s="35"/>
      <c r="AC39" s="75"/>
      <c r="AD39" s="35"/>
      <c r="AE39" s="75"/>
      <c r="AF39" s="35"/>
      <c r="AG39" s="75"/>
      <c r="AH39" s="35"/>
      <c r="AI39" s="75"/>
      <c r="AJ39" s="35"/>
      <c r="AK39" s="75"/>
      <c r="AL39" s="35"/>
      <c r="AM39" s="36"/>
      <c r="AN39" s="36"/>
      <c r="AO39" s="71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CG39" s="13">
        <v>0</v>
      </c>
      <c r="CH39" s="13">
        <v>0</v>
      </c>
      <c r="CI39" s="13"/>
      <c r="CJ39" s="13"/>
      <c r="CK39" s="13"/>
      <c r="CL39" s="13"/>
      <c r="CM39" s="13"/>
    </row>
    <row r="40" spans="1:91" ht="16.350000000000001" customHeight="1" x14ac:dyDescent="0.2">
      <c r="A40" s="30" t="s">
        <v>44</v>
      </c>
      <c r="B40" s="63">
        <f t="shared" si="4"/>
        <v>0</v>
      </c>
      <c r="C40" s="64">
        <f t="shared" si="5"/>
        <v>0</v>
      </c>
      <c r="D40" s="73">
        <f t="shared" si="5"/>
        <v>0</v>
      </c>
      <c r="E40" s="34"/>
      <c r="F40" s="74"/>
      <c r="G40" s="34"/>
      <c r="H40" s="74"/>
      <c r="I40" s="34"/>
      <c r="J40" s="35"/>
      <c r="K40" s="34"/>
      <c r="L40" s="35"/>
      <c r="M40" s="34"/>
      <c r="N40" s="35"/>
      <c r="O40" s="75"/>
      <c r="P40" s="35"/>
      <c r="Q40" s="75"/>
      <c r="R40" s="35"/>
      <c r="S40" s="75"/>
      <c r="T40" s="35"/>
      <c r="U40" s="75"/>
      <c r="V40" s="35"/>
      <c r="W40" s="75"/>
      <c r="X40" s="35"/>
      <c r="Y40" s="75"/>
      <c r="Z40" s="35"/>
      <c r="AA40" s="75"/>
      <c r="AB40" s="35"/>
      <c r="AC40" s="75"/>
      <c r="AD40" s="35"/>
      <c r="AE40" s="75"/>
      <c r="AF40" s="35"/>
      <c r="AG40" s="75"/>
      <c r="AH40" s="35"/>
      <c r="AI40" s="75"/>
      <c r="AJ40" s="35"/>
      <c r="AK40" s="75"/>
      <c r="AL40" s="35"/>
      <c r="AM40" s="36"/>
      <c r="AN40" s="36"/>
      <c r="AO40" s="71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CG40" s="13">
        <v>0</v>
      </c>
      <c r="CH40" s="13">
        <v>0</v>
      </c>
      <c r="CI40" s="13"/>
      <c r="CJ40" s="13"/>
      <c r="CK40" s="13"/>
      <c r="CL40" s="13"/>
      <c r="CM40" s="13"/>
    </row>
    <row r="41" spans="1:91" ht="16.350000000000001" customHeight="1" x14ac:dyDescent="0.2">
      <c r="A41" s="30" t="s">
        <v>47</v>
      </c>
      <c r="B41" s="63">
        <f t="shared" si="4"/>
        <v>0</v>
      </c>
      <c r="C41" s="64">
        <f t="shared" si="5"/>
        <v>0</v>
      </c>
      <c r="D41" s="73">
        <f t="shared" si="5"/>
        <v>0</v>
      </c>
      <c r="E41" s="34"/>
      <c r="F41" s="74"/>
      <c r="G41" s="34"/>
      <c r="H41" s="74"/>
      <c r="I41" s="34"/>
      <c r="J41" s="35"/>
      <c r="K41" s="34"/>
      <c r="L41" s="35"/>
      <c r="M41" s="34"/>
      <c r="N41" s="35"/>
      <c r="O41" s="75"/>
      <c r="P41" s="35"/>
      <c r="Q41" s="75"/>
      <c r="R41" s="35"/>
      <c r="S41" s="75"/>
      <c r="T41" s="35"/>
      <c r="U41" s="75"/>
      <c r="V41" s="35"/>
      <c r="W41" s="75"/>
      <c r="X41" s="35"/>
      <c r="Y41" s="75"/>
      <c r="Z41" s="35"/>
      <c r="AA41" s="75"/>
      <c r="AB41" s="35"/>
      <c r="AC41" s="75"/>
      <c r="AD41" s="35"/>
      <c r="AE41" s="75"/>
      <c r="AF41" s="35"/>
      <c r="AG41" s="75"/>
      <c r="AH41" s="35"/>
      <c r="AI41" s="75"/>
      <c r="AJ41" s="35"/>
      <c r="AK41" s="75"/>
      <c r="AL41" s="35"/>
      <c r="AM41" s="36"/>
      <c r="AN41" s="36"/>
      <c r="AO41" s="71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CG41" s="13">
        <v>0</v>
      </c>
      <c r="CH41" s="13">
        <v>0</v>
      </c>
      <c r="CI41" s="13"/>
      <c r="CJ41" s="13"/>
      <c r="CK41" s="13"/>
      <c r="CL41" s="13"/>
      <c r="CM41" s="13"/>
    </row>
    <row r="42" spans="1:91" ht="16.350000000000001" customHeight="1" x14ac:dyDescent="0.2">
      <c r="A42" s="30" t="s">
        <v>48</v>
      </c>
      <c r="B42" s="63">
        <f t="shared" si="4"/>
        <v>0</v>
      </c>
      <c r="C42" s="64">
        <f t="shared" si="5"/>
        <v>0</v>
      </c>
      <c r="D42" s="73">
        <f t="shared" si="5"/>
        <v>0</v>
      </c>
      <c r="E42" s="34"/>
      <c r="F42" s="74"/>
      <c r="G42" s="34"/>
      <c r="H42" s="74"/>
      <c r="I42" s="34"/>
      <c r="J42" s="35"/>
      <c r="K42" s="34"/>
      <c r="L42" s="35"/>
      <c r="M42" s="34"/>
      <c r="N42" s="35"/>
      <c r="O42" s="75"/>
      <c r="P42" s="35"/>
      <c r="Q42" s="75"/>
      <c r="R42" s="35"/>
      <c r="S42" s="75"/>
      <c r="T42" s="35"/>
      <c r="U42" s="75"/>
      <c r="V42" s="35"/>
      <c r="W42" s="75"/>
      <c r="X42" s="35"/>
      <c r="Y42" s="75"/>
      <c r="Z42" s="35"/>
      <c r="AA42" s="75"/>
      <c r="AB42" s="35"/>
      <c r="AC42" s="75"/>
      <c r="AD42" s="35"/>
      <c r="AE42" s="75"/>
      <c r="AF42" s="35"/>
      <c r="AG42" s="75"/>
      <c r="AH42" s="35"/>
      <c r="AI42" s="75"/>
      <c r="AJ42" s="35"/>
      <c r="AK42" s="75"/>
      <c r="AL42" s="35"/>
      <c r="AM42" s="36"/>
      <c r="AN42" s="36"/>
      <c r="AO42" s="71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CG42" s="13">
        <v>0</v>
      </c>
      <c r="CH42" s="13">
        <v>0</v>
      </c>
      <c r="CI42" s="13"/>
      <c r="CJ42" s="13"/>
      <c r="CK42" s="13"/>
      <c r="CL42" s="13"/>
      <c r="CM42" s="13"/>
    </row>
    <row r="43" spans="1:91" ht="16.350000000000001" customHeight="1" x14ac:dyDescent="0.2">
      <c r="A43" s="93" t="s">
        <v>49</v>
      </c>
      <c r="B43" s="77">
        <f t="shared" si="4"/>
        <v>0</v>
      </c>
      <c r="C43" s="78">
        <f t="shared" si="5"/>
        <v>0</v>
      </c>
      <c r="D43" s="49">
        <f t="shared" si="5"/>
        <v>0</v>
      </c>
      <c r="E43" s="50"/>
      <c r="F43" s="79"/>
      <c r="G43" s="50"/>
      <c r="H43" s="79"/>
      <c r="I43" s="50"/>
      <c r="J43" s="51"/>
      <c r="K43" s="50"/>
      <c r="L43" s="51"/>
      <c r="M43" s="50"/>
      <c r="N43" s="51"/>
      <c r="O43" s="80"/>
      <c r="P43" s="51"/>
      <c r="Q43" s="80"/>
      <c r="R43" s="51"/>
      <c r="S43" s="80"/>
      <c r="T43" s="51"/>
      <c r="U43" s="80"/>
      <c r="V43" s="51"/>
      <c r="W43" s="80"/>
      <c r="X43" s="51"/>
      <c r="Y43" s="80"/>
      <c r="Z43" s="51"/>
      <c r="AA43" s="80"/>
      <c r="AB43" s="51"/>
      <c r="AC43" s="80"/>
      <c r="AD43" s="51"/>
      <c r="AE43" s="80"/>
      <c r="AF43" s="51"/>
      <c r="AG43" s="80"/>
      <c r="AH43" s="51"/>
      <c r="AI43" s="80"/>
      <c r="AJ43" s="51"/>
      <c r="AK43" s="80"/>
      <c r="AL43" s="51"/>
      <c r="AM43" s="52"/>
      <c r="AN43" s="52"/>
      <c r="AO43" s="71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CG43" s="13">
        <v>0</v>
      </c>
      <c r="CH43" s="13">
        <v>0</v>
      </c>
      <c r="CI43" s="13"/>
      <c r="CJ43" s="13"/>
      <c r="CK43" s="13"/>
      <c r="CL43" s="13"/>
      <c r="CM43" s="13"/>
    </row>
    <row r="44" spans="1:91" ht="32.1" customHeight="1" x14ac:dyDescent="0.2">
      <c r="A44" s="81" t="s">
        <v>51</v>
      </c>
      <c r="B44" s="81"/>
      <c r="C44" s="81"/>
      <c r="D44" s="81"/>
      <c r="E44" s="81"/>
      <c r="F44" s="81"/>
      <c r="G44" s="81"/>
      <c r="H44" s="11"/>
      <c r="I44" s="11"/>
      <c r="J44" s="11"/>
      <c r="K44" s="11"/>
      <c r="L44" s="82"/>
      <c r="M44" s="11"/>
      <c r="N44" s="11"/>
      <c r="O44" s="8"/>
      <c r="P44" s="8"/>
      <c r="Q44" s="8"/>
      <c r="R44" s="8"/>
      <c r="S44" s="8"/>
      <c r="T44" s="8"/>
      <c r="U44" s="8"/>
      <c r="V44" s="8"/>
      <c r="W44" s="8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4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X44" s="2"/>
      <c r="BY44" s="2"/>
      <c r="BZ44" s="2"/>
      <c r="CG44" s="13"/>
      <c r="CH44" s="13"/>
      <c r="CI44" s="13"/>
      <c r="CJ44" s="13"/>
      <c r="CK44" s="13"/>
      <c r="CL44" s="13"/>
      <c r="CM44" s="13"/>
    </row>
    <row r="45" spans="1:91" ht="16.350000000000001" customHeight="1" x14ac:dyDescent="0.2">
      <c r="A45" s="1822" t="s">
        <v>40</v>
      </c>
      <c r="B45" s="1796" t="s">
        <v>5</v>
      </c>
      <c r="C45" s="1797"/>
      <c r="D45" s="1798"/>
      <c r="E45" s="1808" t="s">
        <v>6</v>
      </c>
      <c r="F45" s="1869"/>
      <c r="G45" s="1869"/>
      <c r="H45" s="1869"/>
      <c r="I45" s="1869"/>
      <c r="J45" s="1869"/>
      <c r="K45" s="1869"/>
      <c r="L45" s="1869"/>
      <c r="M45" s="1869"/>
      <c r="N45" s="1869"/>
      <c r="O45" s="1869"/>
      <c r="P45" s="1869"/>
      <c r="Q45" s="1869"/>
      <c r="R45" s="1869"/>
      <c r="S45" s="1869"/>
      <c r="T45" s="1869"/>
      <c r="U45" s="1869"/>
      <c r="V45" s="1869"/>
      <c r="W45" s="1869"/>
      <c r="X45" s="1869"/>
      <c r="Y45" s="1869"/>
      <c r="Z45" s="1869"/>
      <c r="AA45" s="1869"/>
      <c r="AB45" s="1869"/>
      <c r="AC45" s="1869"/>
      <c r="AD45" s="1869"/>
      <c r="AE45" s="1869"/>
      <c r="AF45" s="1869"/>
      <c r="AG45" s="1869"/>
      <c r="AH45" s="1869"/>
      <c r="AI45" s="1869"/>
      <c r="AJ45" s="1869"/>
      <c r="AK45" s="1869"/>
      <c r="AL45" s="1809"/>
      <c r="AM45" s="1819" t="s">
        <v>7</v>
      </c>
      <c r="AN45" s="1819" t="s">
        <v>10</v>
      </c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CG45" s="13"/>
      <c r="CH45" s="13"/>
      <c r="CI45" s="13"/>
      <c r="CJ45" s="13"/>
      <c r="CK45" s="13"/>
      <c r="CL45" s="13"/>
      <c r="CM45" s="13"/>
    </row>
    <row r="46" spans="1:91" ht="16.350000000000001" customHeight="1" x14ac:dyDescent="0.2">
      <c r="A46" s="1826"/>
      <c r="B46" s="1799"/>
      <c r="C46" s="1800"/>
      <c r="D46" s="1801"/>
      <c r="E46" s="1808" t="s">
        <v>11</v>
      </c>
      <c r="F46" s="1809"/>
      <c r="G46" s="1808" t="s">
        <v>12</v>
      </c>
      <c r="H46" s="1809"/>
      <c r="I46" s="1808" t="s">
        <v>13</v>
      </c>
      <c r="J46" s="1809"/>
      <c r="K46" s="1808" t="s">
        <v>14</v>
      </c>
      <c r="L46" s="1809"/>
      <c r="M46" s="1808" t="s">
        <v>15</v>
      </c>
      <c r="N46" s="1809"/>
      <c r="O46" s="1828" t="s">
        <v>16</v>
      </c>
      <c r="P46" s="1816"/>
      <c r="Q46" s="1828" t="s">
        <v>17</v>
      </c>
      <c r="R46" s="1816"/>
      <c r="S46" s="1828" t="s">
        <v>18</v>
      </c>
      <c r="T46" s="1816"/>
      <c r="U46" s="1828" t="s">
        <v>19</v>
      </c>
      <c r="V46" s="1816"/>
      <c r="W46" s="1828" t="s">
        <v>20</v>
      </c>
      <c r="X46" s="1816"/>
      <c r="Y46" s="1828" t="s">
        <v>21</v>
      </c>
      <c r="Z46" s="1816"/>
      <c r="AA46" s="1828" t="s">
        <v>22</v>
      </c>
      <c r="AB46" s="1816"/>
      <c r="AC46" s="1828" t="s">
        <v>23</v>
      </c>
      <c r="AD46" s="1816"/>
      <c r="AE46" s="1828" t="s">
        <v>24</v>
      </c>
      <c r="AF46" s="1816"/>
      <c r="AG46" s="1828" t="s">
        <v>25</v>
      </c>
      <c r="AH46" s="1816"/>
      <c r="AI46" s="1828" t="s">
        <v>26</v>
      </c>
      <c r="AJ46" s="1816"/>
      <c r="AK46" s="1828" t="s">
        <v>27</v>
      </c>
      <c r="AL46" s="1816"/>
      <c r="AM46" s="1845"/>
      <c r="AN46" s="1845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CG46" s="13"/>
      <c r="CH46" s="13"/>
      <c r="CI46" s="13"/>
      <c r="CJ46" s="13"/>
      <c r="CK46" s="13"/>
      <c r="CL46" s="13"/>
      <c r="CM46" s="13"/>
    </row>
    <row r="47" spans="1:91" ht="16.350000000000001" customHeight="1" x14ac:dyDescent="0.2">
      <c r="A47" s="1824"/>
      <c r="B47" s="1658" t="s">
        <v>32</v>
      </c>
      <c r="C47" s="15" t="s">
        <v>41</v>
      </c>
      <c r="D47" s="1690" t="s">
        <v>34</v>
      </c>
      <c r="E47" s="1684" t="s">
        <v>41</v>
      </c>
      <c r="F47" s="1686" t="s">
        <v>34</v>
      </c>
      <c r="G47" s="1684" t="s">
        <v>41</v>
      </c>
      <c r="H47" s="1686" t="s">
        <v>34</v>
      </c>
      <c r="I47" s="1684" t="s">
        <v>41</v>
      </c>
      <c r="J47" s="1686" t="s">
        <v>34</v>
      </c>
      <c r="K47" s="1684" t="s">
        <v>41</v>
      </c>
      <c r="L47" s="1686" t="s">
        <v>34</v>
      </c>
      <c r="M47" s="1684" t="s">
        <v>41</v>
      </c>
      <c r="N47" s="1686" t="s">
        <v>34</v>
      </c>
      <c r="O47" s="1684" t="s">
        <v>41</v>
      </c>
      <c r="P47" s="1686" t="s">
        <v>34</v>
      </c>
      <c r="Q47" s="1684" t="s">
        <v>41</v>
      </c>
      <c r="R47" s="1686" t="s">
        <v>34</v>
      </c>
      <c r="S47" s="1684" t="s">
        <v>41</v>
      </c>
      <c r="T47" s="1686" t="s">
        <v>34</v>
      </c>
      <c r="U47" s="1684" t="s">
        <v>41</v>
      </c>
      <c r="V47" s="1686" t="s">
        <v>34</v>
      </c>
      <c r="W47" s="1684" t="s">
        <v>41</v>
      </c>
      <c r="X47" s="1686" t="s">
        <v>34</v>
      </c>
      <c r="Y47" s="1684" t="s">
        <v>41</v>
      </c>
      <c r="Z47" s="1686" t="s">
        <v>34</v>
      </c>
      <c r="AA47" s="1684" t="s">
        <v>41</v>
      </c>
      <c r="AB47" s="1686" t="s">
        <v>34</v>
      </c>
      <c r="AC47" s="1684" t="s">
        <v>41</v>
      </c>
      <c r="AD47" s="1686" t="s">
        <v>34</v>
      </c>
      <c r="AE47" s="1684" t="s">
        <v>41</v>
      </c>
      <c r="AF47" s="1686" t="s">
        <v>34</v>
      </c>
      <c r="AG47" s="1684" t="s">
        <v>41</v>
      </c>
      <c r="AH47" s="1686" t="s">
        <v>34</v>
      </c>
      <c r="AI47" s="1684" t="s">
        <v>41</v>
      </c>
      <c r="AJ47" s="1686" t="s">
        <v>34</v>
      </c>
      <c r="AK47" s="1684" t="s">
        <v>41</v>
      </c>
      <c r="AL47" s="1686" t="s">
        <v>34</v>
      </c>
      <c r="AM47" s="1820"/>
      <c r="AN47" s="1820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CG47" s="13"/>
      <c r="CH47" s="13"/>
      <c r="CI47" s="13"/>
      <c r="CJ47" s="13"/>
      <c r="CK47" s="13"/>
      <c r="CL47" s="13"/>
      <c r="CM47" s="13"/>
    </row>
    <row r="48" spans="1:91" ht="16.350000000000001" customHeight="1" x14ac:dyDescent="0.2">
      <c r="A48" s="1662" t="s">
        <v>42</v>
      </c>
      <c r="B48" s="1663">
        <f t="shared" ref="B48:B53" si="6">SUM(C48+D48)</f>
        <v>0</v>
      </c>
      <c r="C48" s="1718">
        <f t="shared" ref="C48:D53" si="7">SUM(E48+G48+I48+K48+M48+O48+Q48+S48+U48+W48+Y48+AA48+AC48+AE48+AG48+AI48+AK48)</f>
        <v>0</v>
      </c>
      <c r="D48" s="1719">
        <f t="shared" si="7"/>
        <v>0</v>
      </c>
      <c r="E48" s="1714"/>
      <c r="F48" s="1720"/>
      <c r="G48" s="1714"/>
      <c r="H48" s="1720"/>
      <c r="I48" s="1714"/>
      <c r="J48" s="1715"/>
      <c r="K48" s="1714"/>
      <c r="L48" s="1715"/>
      <c r="M48" s="1714"/>
      <c r="N48" s="1715"/>
      <c r="O48" s="1721"/>
      <c r="P48" s="1715"/>
      <c r="Q48" s="1721"/>
      <c r="R48" s="1715"/>
      <c r="S48" s="1721"/>
      <c r="T48" s="1715"/>
      <c r="U48" s="1721"/>
      <c r="V48" s="1715"/>
      <c r="W48" s="1721"/>
      <c r="X48" s="1715"/>
      <c r="Y48" s="1721"/>
      <c r="Z48" s="1715"/>
      <c r="AA48" s="1721"/>
      <c r="AB48" s="1715"/>
      <c r="AC48" s="1721"/>
      <c r="AD48" s="1715"/>
      <c r="AE48" s="1721"/>
      <c r="AF48" s="1715"/>
      <c r="AG48" s="1721"/>
      <c r="AH48" s="1715"/>
      <c r="AI48" s="1721"/>
      <c r="AJ48" s="1715"/>
      <c r="AK48" s="1721"/>
      <c r="AL48" s="1715"/>
      <c r="AM48" s="1716"/>
      <c r="AN48" s="1716"/>
      <c r="AO48" s="71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CG48" s="13">
        <v>0</v>
      </c>
      <c r="CH48" s="13">
        <v>0</v>
      </c>
      <c r="CI48" s="13"/>
      <c r="CJ48" s="13"/>
      <c r="CK48" s="13"/>
      <c r="CL48" s="13"/>
      <c r="CM48" s="13"/>
    </row>
    <row r="49" spans="1:104" ht="16.350000000000001" customHeight="1" x14ac:dyDescent="0.2">
      <c r="A49" s="30" t="s">
        <v>43</v>
      </c>
      <c r="B49" s="63">
        <f t="shared" si="6"/>
        <v>0</v>
      </c>
      <c r="C49" s="64">
        <f t="shared" si="7"/>
        <v>0</v>
      </c>
      <c r="D49" s="73">
        <f t="shared" si="7"/>
        <v>0</v>
      </c>
      <c r="E49" s="34"/>
      <c r="F49" s="74"/>
      <c r="G49" s="34"/>
      <c r="H49" s="74"/>
      <c r="I49" s="34"/>
      <c r="J49" s="35"/>
      <c r="K49" s="34"/>
      <c r="L49" s="35"/>
      <c r="M49" s="34"/>
      <c r="N49" s="35"/>
      <c r="O49" s="75"/>
      <c r="P49" s="35"/>
      <c r="Q49" s="75"/>
      <c r="R49" s="35"/>
      <c r="S49" s="75"/>
      <c r="T49" s="35"/>
      <c r="U49" s="75"/>
      <c r="V49" s="35"/>
      <c r="W49" s="75"/>
      <c r="X49" s="35"/>
      <c r="Y49" s="75"/>
      <c r="Z49" s="35"/>
      <c r="AA49" s="75"/>
      <c r="AB49" s="35"/>
      <c r="AC49" s="75"/>
      <c r="AD49" s="35"/>
      <c r="AE49" s="75"/>
      <c r="AF49" s="35"/>
      <c r="AG49" s="75"/>
      <c r="AH49" s="35"/>
      <c r="AI49" s="75"/>
      <c r="AJ49" s="35"/>
      <c r="AK49" s="75"/>
      <c r="AL49" s="35"/>
      <c r="AM49" s="36"/>
      <c r="AN49" s="36"/>
      <c r="AO49" s="71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CG49" s="13">
        <v>0</v>
      </c>
      <c r="CH49" s="13">
        <v>0</v>
      </c>
      <c r="CI49" s="13"/>
      <c r="CJ49" s="13"/>
      <c r="CK49" s="13"/>
      <c r="CL49" s="13"/>
      <c r="CM49" s="13"/>
    </row>
    <row r="50" spans="1:104" ht="16.350000000000001" customHeight="1" x14ac:dyDescent="0.2">
      <c r="A50" s="30" t="s">
        <v>44</v>
      </c>
      <c r="B50" s="63">
        <f t="shared" si="6"/>
        <v>0</v>
      </c>
      <c r="C50" s="64">
        <f t="shared" si="7"/>
        <v>0</v>
      </c>
      <c r="D50" s="73">
        <f t="shared" si="7"/>
        <v>0</v>
      </c>
      <c r="E50" s="34"/>
      <c r="F50" s="74"/>
      <c r="G50" s="34"/>
      <c r="H50" s="74"/>
      <c r="I50" s="34"/>
      <c r="J50" s="35"/>
      <c r="K50" s="34"/>
      <c r="L50" s="35"/>
      <c r="M50" s="34"/>
      <c r="N50" s="35"/>
      <c r="O50" s="75"/>
      <c r="P50" s="35"/>
      <c r="Q50" s="75"/>
      <c r="R50" s="35"/>
      <c r="S50" s="75"/>
      <c r="T50" s="35"/>
      <c r="U50" s="75"/>
      <c r="V50" s="35"/>
      <c r="W50" s="75"/>
      <c r="X50" s="35"/>
      <c r="Y50" s="75"/>
      <c r="Z50" s="35"/>
      <c r="AA50" s="75"/>
      <c r="AB50" s="35"/>
      <c r="AC50" s="75"/>
      <c r="AD50" s="35"/>
      <c r="AE50" s="75"/>
      <c r="AF50" s="35"/>
      <c r="AG50" s="75"/>
      <c r="AH50" s="35"/>
      <c r="AI50" s="75"/>
      <c r="AJ50" s="35"/>
      <c r="AK50" s="75"/>
      <c r="AL50" s="35"/>
      <c r="AM50" s="36"/>
      <c r="AN50" s="36"/>
      <c r="AO50" s="71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CG50" s="13">
        <v>0</v>
      </c>
      <c r="CH50" s="13">
        <v>0</v>
      </c>
      <c r="CI50" s="13"/>
      <c r="CJ50" s="13"/>
      <c r="CK50" s="13"/>
      <c r="CL50" s="13"/>
      <c r="CM50" s="13"/>
    </row>
    <row r="51" spans="1:104" ht="16.350000000000001" customHeight="1" x14ac:dyDescent="0.2">
      <c r="A51" s="30" t="s">
        <v>47</v>
      </c>
      <c r="B51" s="63">
        <f t="shared" si="6"/>
        <v>0</v>
      </c>
      <c r="C51" s="64">
        <f t="shared" si="7"/>
        <v>0</v>
      </c>
      <c r="D51" s="73">
        <f t="shared" si="7"/>
        <v>0</v>
      </c>
      <c r="E51" s="34"/>
      <c r="F51" s="74"/>
      <c r="G51" s="34"/>
      <c r="H51" s="74"/>
      <c r="I51" s="34"/>
      <c r="J51" s="35"/>
      <c r="K51" s="34"/>
      <c r="L51" s="35"/>
      <c r="M51" s="34"/>
      <c r="N51" s="35"/>
      <c r="O51" s="75"/>
      <c r="P51" s="35"/>
      <c r="Q51" s="75"/>
      <c r="R51" s="35"/>
      <c r="S51" s="75"/>
      <c r="T51" s="35"/>
      <c r="U51" s="75"/>
      <c r="V51" s="35"/>
      <c r="W51" s="75"/>
      <c r="X51" s="35"/>
      <c r="Y51" s="75"/>
      <c r="Z51" s="35"/>
      <c r="AA51" s="75"/>
      <c r="AB51" s="35"/>
      <c r="AC51" s="75"/>
      <c r="AD51" s="35"/>
      <c r="AE51" s="75"/>
      <c r="AF51" s="35"/>
      <c r="AG51" s="75"/>
      <c r="AH51" s="35"/>
      <c r="AI51" s="75"/>
      <c r="AJ51" s="35"/>
      <c r="AK51" s="75"/>
      <c r="AL51" s="35"/>
      <c r="AM51" s="36"/>
      <c r="AN51" s="36"/>
      <c r="AO51" s="71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CG51" s="13">
        <v>0</v>
      </c>
      <c r="CH51" s="13">
        <v>0</v>
      </c>
      <c r="CI51" s="13"/>
      <c r="CJ51" s="13"/>
      <c r="CK51" s="13"/>
      <c r="CL51" s="13"/>
      <c r="CM51" s="13"/>
    </row>
    <row r="52" spans="1:104" ht="16.350000000000001" customHeight="1" x14ac:dyDescent="0.2">
      <c r="A52" s="30" t="s">
        <v>48</v>
      </c>
      <c r="B52" s="63">
        <f t="shared" si="6"/>
        <v>0</v>
      </c>
      <c r="C52" s="64">
        <f t="shared" si="7"/>
        <v>0</v>
      </c>
      <c r="D52" s="73">
        <f t="shared" si="7"/>
        <v>0</v>
      </c>
      <c r="E52" s="34"/>
      <c r="F52" s="74"/>
      <c r="G52" s="34"/>
      <c r="H52" s="74"/>
      <c r="I52" s="34"/>
      <c r="J52" s="35"/>
      <c r="K52" s="34"/>
      <c r="L52" s="35"/>
      <c r="M52" s="34"/>
      <c r="N52" s="35"/>
      <c r="O52" s="75"/>
      <c r="P52" s="35"/>
      <c r="Q52" s="75"/>
      <c r="R52" s="35"/>
      <c r="S52" s="75"/>
      <c r="T52" s="35"/>
      <c r="U52" s="75"/>
      <c r="V52" s="35"/>
      <c r="W52" s="75"/>
      <c r="X52" s="35"/>
      <c r="Y52" s="75"/>
      <c r="Z52" s="35"/>
      <c r="AA52" s="75"/>
      <c r="AB52" s="35"/>
      <c r="AC52" s="75"/>
      <c r="AD52" s="35"/>
      <c r="AE52" s="75"/>
      <c r="AF52" s="35"/>
      <c r="AG52" s="75"/>
      <c r="AH52" s="35"/>
      <c r="AI52" s="75"/>
      <c r="AJ52" s="35"/>
      <c r="AK52" s="75"/>
      <c r="AL52" s="35"/>
      <c r="AM52" s="36"/>
      <c r="AN52" s="36"/>
      <c r="AO52" s="71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CG52" s="13">
        <v>0</v>
      </c>
      <c r="CH52" s="13">
        <v>0</v>
      </c>
      <c r="CI52" s="13"/>
      <c r="CJ52" s="13"/>
      <c r="CK52" s="13"/>
      <c r="CL52" s="13"/>
      <c r="CM52" s="13"/>
    </row>
    <row r="53" spans="1:104" ht="16.350000000000001" customHeight="1" x14ac:dyDescent="0.2">
      <c r="A53" s="93" t="s">
        <v>49</v>
      </c>
      <c r="B53" s="77">
        <f t="shared" si="6"/>
        <v>0</v>
      </c>
      <c r="C53" s="78">
        <f t="shared" si="7"/>
        <v>0</v>
      </c>
      <c r="D53" s="49">
        <f t="shared" si="7"/>
        <v>0</v>
      </c>
      <c r="E53" s="50"/>
      <c r="F53" s="79"/>
      <c r="G53" s="50"/>
      <c r="H53" s="79"/>
      <c r="I53" s="50"/>
      <c r="J53" s="51"/>
      <c r="K53" s="50"/>
      <c r="L53" s="51"/>
      <c r="M53" s="50"/>
      <c r="N53" s="51"/>
      <c r="O53" s="80"/>
      <c r="P53" s="51"/>
      <c r="Q53" s="80"/>
      <c r="R53" s="51"/>
      <c r="S53" s="80"/>
      <c r="T53" s="51"/>
      <c r="U53" s="80"/>
      <c r="V53" s="51"/>
      <c r="W53" s="80"/>
      <c r="X53" s="51"/>
      <c r="Y53" s="80"/>
      <c r="Z53" s="51"/>
      <c r="AA53" s="80"/>
      <c r="AB53" s="51"/>
      <c r="AC53" s="80"/>
      <c r="AD53" s="51"/>
      <c r="AE53" s="80"/>
      <c r="AF53" s="51"/>
      <c r="AG53" s="80"/>
      <c r="AH53" s="51"/>
      <c r="AI53" s="80"/>
      <c r="AJ53" s="51"/>
      <c r="AK53" s="80"/>
      <c r="AL53" s="51"/>
      <c r="AM53" s="52"/>
      <c r="AN53" s="52"/>
      <c r="AO53" s="71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CG53" s="13">
        <v>0</v>
      </c>
      <c r="CH53" s="13">
        <v>0</v>
      </c>
      <c r="CI53" s="13"/>
      <c r="CJ53" s="13"/>
      <c r="CK53" s="13"/>
      <c r="CL53" s="13"/>
      <c r="CM53" s="13"/>
    </row>
    <row r="54" spans="1:104" s="100" customFormat="1" ht="32.1" customHeight="1" x14ac:dyDescent="0.2">
      <c r="A54" s="96" t="s">
        <v>52</v>
      </c>
      <c r="B54" s="96"/>
      <c r="C54" s="96"/>
      <c r="D54" s="96"/>
      <c r="E54" s="96"/>
      <c r="F54" s="96"/>
      <c r="G54" s="96"/>
      <c r="H54" s="96"/>
      <c r="I54" s="96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8"/>
      <c r="AP54" s="8"/>
      <c r="AQ54" s="8"/>
      <c r="AR54" s="85"/>
      <c r="AS54" s="85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98"/>
      <c r="CB54" s="98"/>
      <c r="CC54" s="98"/>
      <c r="CD54" s="98"/>
      <c r="CE54" s="98"/>
      <c r="CF54" s="98"/>
      <c r="CG54" s="99"/>
      <c r="CH54" s="99"/>
      <c r="CI54" s="99"/>
      <c r="CJ54" s="99"/>
      <c r="CK54" s="99"/>
      <c r="CL54" s="99"/>
      <c r="CM54" s="99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</row>
    <row r="55" spans="1:104" ht="16.350000000000001" customHeight="1" x14ac:dyDescent="0.2">
      <c r="A55" s="1797" t="s">
        <v>53</v>
      </c>
      <c r="B55" s="1893" t="s">
        <v>54</v>
      </c>
      <c r="C55" s="1894"/>
      <c r="D55" s="1895"/>
      <c r="E55" s="1899" t="s">
        <v>6</v>
      </c>
      <c r="F55" s="1900"/>
      <c r="G55" s="1900"/>
      <c r="H55" s="1900"/>
      <c r="I55" s="1900"/>
      <c r="J55" s="1900"/>
      <c r="K55" s="1900"/>
      <c r="L55" s="1900"/>
      <c r="M55" s="1900"/>
      <c r="N55" s="1900"/>
      <c r="O55" s="1900"/>
      <c r="P55" s="1900"/>
      <c r="Q55" s="1900"/>
      <c r="R55" s="1900"/>
      <c r="S55" s="1900"/>
      <c r="T55" s="1900"/>
      <c r="U55" s="1900"/>
      <c r="V55" s="1900"/>
      <c r="W55" s="1900"/>
      <c r="X55" s="1900"/>
      <c r="Y55" s="1900"/>
      <c r="Z55" s="1900"/>
      <c r="AA55" s="1900"/>
      <c r="AB55" s="1900"/>
      <c r="AC55" s="1900"/>
      <c r="AD55" s="1900"/>
      <c r="AE55" s="1900"/>
      <c r="AF55" s="1900"/>
      <c r="AG55" s="1900"/>
      <c r="AH55" s="1900"/>
      <c r="AI55" s="1900"/>
      <c r="AJ55" s="1900"/>
      <c r="AK55" s="1900"/>
      <c r="AL55" s="1901"/>
      <c r="AM55" s="1902" t="s">
        <v>55</v>
      </c>
      <c r="AN55" s="1903"/>
      <c r="AO55" s="7"/>
      <c r="AP55" s="7"/>
      <c r="AQ55" s="7"/>
      <c r="AR55" s="101"/>
      <c r="AS55" s="101"/>
      <c r="AT55" s="7"/>
      <c r="BX55" s="2"/>
      <c r="BY55" s="2"/>
      <c r="CG55" s="13"/>
      <c r="CH55" s="13"/>
      <c r="CI55" s="13"/>
      <c r="CJ55" s="13"/>
      <c r="CK55" s="13"/>
      <c r="CL55" s="13"/>
      <c r="CM55" s="13"/>
    </row>
    <row r="56" spans="1:104" ht="16.350000000000001" customHeight="1" x14ac:dyDescent="0.2">
      <c r="A56" s="1892"/>
      <c r="B56" s="1896"/>
      <c r="C56" s="1897"/>
      <c r="D56" s="1898"/>
      <c r="E56" s="1808" t="s">
        <v>11</v>
      </c>
      <c r="F56" s="1809"/>
      <c r="G56" s="1808" t="s">
        <v>12</v>
      </c>
      <c r="H56" s="1809"/>
      <c r="I56" s="1808" t="s">
        <v>13</v>
      </c>
      <c r="J56" s="1809"/>
      <c r="K56" s="1808" t="s">
        <v>14</v>
      </c>
      <c r="L56" s="1809"/>
      <c r="M56" s="1808" t="s">
        <v>15</v>
      </c>
      <c r="N56" s="1809"/>
      <c r="O56" s="1828" t="s">
        <v>16</v>
      </c>
      <c r="P56" s="1816"/>
      <c r="Q56" s="1828" t="s">
        <v>17</v>
      </c>
      <c r="R56" s="1816"/>
      <c r="S56" s="1828" t="s">
        <v>18</v>
      </c>
      <c r="T56" s="1816"/>
      <c r="U56" s="1828" t="s">
        <v>19</v>
      </c>
      <c r="V56" s="1829"/>
      <c r="W56" s="1828" t="s">
        <v>20</v>
      </c>
      <c r="X56" s="1816"/>
      <c r="Y56" s="1828" t="s">
        <v>21</v>
      </c>
      <c r="Z56" s="1816"/>
      <c r="AA56" s="1828" t="s">
        <v>22</v>
      </c>
      <c r="AB56" s="1816"/>
      <c r="AC56" s="1828" t="s">
        <v>23</v>
      </c>
      <c r="AD56" s="1816"/>
      <c r="AE56" s="1828" t="s">
        <v>24</v>
      </c>
      <c r="AF56" s="1816"/>
      <c r="AG56" s="1828" t="s">
        <v>25</v>
      </c>
      <c r="AH56" s="1816"/>
      <c r="AI56" s="1828" t="s">
        <v>26</v>
      </c>
      <c r="AJ56" s="1816"/>
      <c r="AK56" s="1828" t="s">
        <v>27</v>
      </c>
      <c r="AL56" s="1816"/>
      <c r="AM56" s="1904"/>
      <c r="AN56" s="1905"/>
      <c r="AO56" s="101"/>
      <c r="AP56" s="101"/>
      <c r="AQ56" s="101"/>
      <c r="AR56" s="101"/>
      <c r="AS56" s="101"/>
      <c r="AT56" s="101"/>
      <c r="AU56" s="12"/>
      <c r="AV56" s="12"/>
      <c r="AW56" s="12"/>
      <c r="AX56" s="12"/>
      <c r="AY56" s="12"/>
      <c r="AZ56" s="12"/>
      <c r="BA56" s="12"/>
      <c r="BB56" s="12"/>
      <c r="BC56" s="12"/>
      <c r="BX56" s="2"/>
      <c r="BY56" s="2"/>
      <c r="CG56" s="13"/>
      <c r="CH56" s="13"/>
      <c r="CI56" s="13"/>
      <c r="CJ56" s="13"/>
      <c r="CK56" s="13"/>
      <c r="CL56" s="13"/>
      <c r="CM56" s="13"/>
    </row>
    <row r="57" spans="1:104" ht="32.1" customHeight="1" x14ac:dyDescent="0.2">
      <c r="A57" s="1800"/>
      <c r="B57" s="1706" t="s">
        <v>32</v>
      </c>
      <c r="C57" s="1702" t="s">
        <v>33</v>
      </c>
      <c r="D57" s="1692" t="s">
        <v>34</v>
      </c>
      <c r="E57" s="1709" t="s">
        <v>33</v>
      </c>
      <c r="F57" s="1692" t="s">
        <v>34</v>
      </c>
      <c r="G57" s="1709" t="s">
        <v>33</v>
      </c>
      <c r="H57" s="1692" t="s">
        <v>34</v>
      </c>
      <c r="I57" s="1709" t="s">
        <v>33</v>
      </c>
      <c r="J57" s="1692" t="s">
        <v>34</v>
      </c>
      <c r="K57" s="1709" t="s">
        <v>33</v>
      </c>
      <c r="L57" s="1692" t="s">
        <v>34</v>
      </c>
      <c r="M57" s="1709" t="s">
        <v>33</v>
      </c>
      <c r="N57" s="1692" t="s">
        <v>34</v>
      </c>
      <c r="O57" s="1709" t="s">
        <v>33</v>
      </c>
      <c r="P57" s="1692" t="s">
        <v>34</v>
      </c>
      <c r="Q57" s="1709" t="s">
        <v>33</v>
      </c>
      <c r="R57" s="1692" t="s">
        <v>34</v>
      </c>
      <c r="S57" s="1709" t="s">
        <v>33</v>
      </c>
      <c r="T57" s="1692" t="s">
        <v>34</v>
      </c>
      <c r="U57" s="1709" t="s">
        <v>33</v>
      </c>
      <c r="V57" s="1705" t="s">
        <v>34</v>
      </c>
      <c r="W57" s="1709" t="s">
        <v>33</v>
      </c>
      <c r="X57" s="1692" t="s">
        <v>34</v>
      </c>
      <c r="Y57" s="1709" t="s">
        <v>33</v>
      </c>
      <c r="Z57" s="1692" t="s">
        <v>34</v>
      </c>
      <c r="AA57" s="1709" t="s">
        <v>33</v>
      </c>
      <c r="AB57" s="1692" t="s">
        <v>34</v>
      </c>
      <c r="AC57" s="1709" t="s">
        <v>33</v>
      </c>
      <c r="AD57" s="1692" t="s">
        <v>34</v>
      </c>
      <c r="AE57" s="1709" t="s">
        <v>33</v>
      </c>
      <c r="AF57" s="1692" t="s">
        <v>34</v>
      </c>
      <c r="AG57" s="1709" t="s">
        <v>33</v>
      </c>
      <c r="AH57" s="1692" t="s">
        <v>34</v>
      </c>
      <c r="AI57" s="1709" t="s">
        <v>33</v>
      </c>
      <c r="AJ57" s="1692" t="s">
        <v>34</v>
      </c>
      <c r="AK57" s="1709" t="s">
        <v>33</v>
      </c>
      <c r="AL57" s="1692" t="s">
        <v>34</v>
      </c>
      <c r="AM57" s="104" t="s">
        <v>56</v>
      </c>
      <c r="AN57" s="1692" t="s">
        <v>57</v>
      </c>
      <c r="AO57" s="101"/>
      <c r="AP57" s="101"/>
      <c r="AQ57" s="101"/>
      <c r="AR57" s="101"/>
      <c r="AS57" s="101"/>
      <c r="AT57" s="101"/>
      <c r="AU57" s="12"/>
      <c r="AV57" s="12"/>
      <c r="AW57" s="12"/>
      <c r="AX57" s="12"/>
      <c r="AY57" s="12"/>
      <c r="AZ57" s="12"/>
      <c r="BA57" s="12"/>
      <c r="BB57" s="12"/>
      <c r="BC57" s="12"/>
      <c r="BX57" s="2"/>
      <c r="BY57" s="2"/>
      <c r="CG57" s="13"/>
      <c r="CH57" s="13"/>
      <c r="CI57" s="13"/>
      <c r="CJ57" s="13"/>
      <c r="CK57" s="13"/>
      <c r="CL57" s="13"/>
      <c r="CM57" s="13"/>
    </row>
    <row r="58" spans="1:104" ht="16.350000000000001" customHeight="1" x14ac:dyDescent="0.2">
      <c r="A58" s="1722" t="s">
        <v>58</v>
      </c>
      <c r="B58" s="1663">
        <f t="shared" ref="B58:B63" si="8">SUM(C58+D58)</f>
        <v>54</v>
      </c>
      <c r="C58" s="1718">
        <f t="shared" ref="C58:D63" si="9">SUM(E58+G58+I58+K58+M58+O58+Q58+S58+U58+W58+Y58+AA58+AC58+AE58+AG58+AI58+AK58)</f>
        <v>30</v>
      </c>
      <c r="D58" s="1719">
        <f t="shared" si="9"/>
        <v>24</v>
      </c>
      <c r="E58" s="1714"/>
      <c r="F58" s="1720">
        <v>3</v>
      </c>
      <c r="G58" s="1714">
        <v>2</v>
      </c>
      <c r="H58" s="1715">
        <v>3</v>
      </c>
      <c r="I58" s="1714"/>
      <c r="J58" s="1715"/>
      <c r="K58" s="1714"/>
      <c r="L58" s="1715"/>
      <c r="M58" s="1714">
        <v>2</v>
      </c>
      <c r="N58" s="1715">
        <v>1</v>
      </c>
      <c r="O58" s="1714">
        <v>3</v>
      </c>
      <c r="P58" s="1715">
        <v>1</v>
      </c>
      <c r="Q58" s="1714">
        <v>2</v>
      </c>
      <c r="R58" s="1715">
        <v>1</v>
      </c>
      <c r="S58" s="1714">
        <v>2</v>
      </c>
      <c r="T58" s="1715"/>
      <c r="U58" s="1714">
        <v>1</v>
      </c>
      <c r="V58" s="1723">
        <v>1</v>
      </c>
      <c r="W58" s="1714">
        <v>2</v>
      </c>
      <c r="X58" s="1715">
        <v>3</v>
      </c>
      <c r="Y58" s="1714">
        <v>1</v>
      </c>
      <c r="Z58" s="1715"/>
      <c r="AA58" s="1714">
        <v>2</v>
      </c>
      <c r="AB58" s="1715"/>
      <c r="AC58" s="1714"/>
      <c r="AD58" s="1715"/>
      <c r="AE58" s="1714">
        <v>4</v>
      </c>
      <c r="AF58" s="1715">
        <v>2</v>
      </c>
      <c r="AG58" s="1714">
        <v>6</v>
      </c>
      <c r="AH58" s="1715">
        <v>1</v>
      </c>
      <c r="AI58" s="1714">
        <v>3</v>
      </c>
      <c r="AJ58" s="1715">
        <v>1</v>
      </c>
      <c r="AK58" s="1721"/>
      <c r="AL58" s="1715">
        <v>7</v>
      </c>
      <c r="AM58" s="1721"/>
      <c r="AN58" s="1715">
        <v>54</v>
      </c>
      <c r="AO58" s="487" t="str">
        <f>CA58</f>
        <v/>
      </c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12"/>
      <c r="BB58" s="12"/>
      <c r="BC58" s="12"/>
      <c r="BX58" s="2"/>
      <c r="BY58" s="2"/>
      <c r="CA58" s="488" t="str">
        <f>IF(CG58=1,"* La suma de las Herramientas de Categorización debe ser igual al total. ","")</f>
        <v/>
      </c>
      <c r="CG58" s="489">
        <f>IF(B58&lt;&gt;(AM58+AN58),1,0)</f>
        <v>0</v>
      </c>
      <c r="CH58" s="13"/>
      <c r="CI58" s="13"/>
      <c r="CJ58" s="13"/>
      <c r="CK58" s="13"/>
      <c r="CL58" s="13"/>
      <c r="CM58" s="13"/>
    </row>
    <row r="59" spans="1:104" ht="16.350000000000001" customHeight="1" x14ac:dyDescent="0.2">
      <c r="A59" s="109" t="s">
        <v>59</v>
      </c>
      <c r="B59" s="63">
        <f t="shared" si="8"/>
        <v>574</v>
      </c>
      <c r="C59" s="64">
        <f t="shared" si="9"/>
        <v>315</v>
      </c>
      <c r="D59" s="73">
        <f t="shared" si="9"/>
        <v>259</v>
      </c>
      <c r="E59" s="34">
        <v>46</v>
      </c>
      <c r="F59" s="74">
        <v>37</v>
      </c>
      <c r="G59" s="34">
        <v>7</v>
      </c>
      <c r="H59" s="35">
        <v>11</v>
      </c>
      <c r="I59" s="34">
        <v>9</v>
      </c>
      <c r="J59" s="35">
        <v>9</v>
      </c>
      <c r="K59" s="34">
        <v>8</v>
      </c>
      <c r="L59" s="35">
        <v>22</v>
      </c>
      <c r="M59" s="34">
        <v>15</v>
      </c>
      <c r="N59" s="35">
        <v>14</v>
      </c>
      <c r="O59" s="34">
        <v>13</v>
      </c>
      <c r="P59" s="35">
        <v>7</v>
      </c>
      <c r="Q59" s="34">
        <v>24</v>
      </c>
      <c r="R59" s="35">
        <v>8</v>
      </c>
      <c r="S59" s="34">
        <v>22</v>
      </c>
      <c r="T59" s="35">
        <v>7</v>
      </c>
      <c r="U59" s="34">
        <v>9</v>
      </c>
      <c r="V59" s="110">
        <v>11</v>
      </c>
      <c r="W59" s="34">
        <v>22</v>
      </c>
      <c r="X59" s="35">
        <v>9</v>
      </c>
      <c r="Y59" s="34">
        <v>19</v>
      </c>
      <c r="Z59" s="35">
        <v>11</v>
      </c>
      <c r="AA59" s="34">
        <v>12</v>
      </c>
      <c r="AB59" s="35">
        <v>15</v>
      </c>
      <c r="AC59" s="34">
        <v>19</v>
      </c>
      <c r="AD59" s="35">
        <v>19</v>
      </c>
      <c r="AE59" s="34">
        <v>22</v>
      </c>
      <c r="AF59" s="35">
        <v>8</v>
      </c>
      <c r="AG59" s="34">
        <v>31</v>
      </c>
      <c r="AH59" s="35">
        <v>11</v>
      </c>
      <c r="AI59" s="34">
        <v>15</v>
      </c>
      <c r="AJ59" s="35">
        <v>19</v>
      </c>
      <c r="AK59" s="75">
        <v>22</v>
      </c>
      <c r="AL59" s="35">
        <v>41</v>
      </c>
      <c r="AM59" s="75"/>
      <c r="AN59" s="35">
        <v>574</v>
      </c>
      <c r="AO59" s="487" t="str">
        <f>CA59</f>
        <v/>
      </c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12"/>
      <c r="BB59" s="12"/>
      <c r="BC59" s="12"/>
      <c r="BX59" s="2"/>
      <c r="BY59" s="2"/>
      <c r="CA59" s="488" t="str">
        <f>IF(CG59=1,"* La suma de las Herramientas de Categorización debe ser igual al total. ","")</f>
        <v/>
      </c>
      <c r="CG59" s="489">
        <f>IF(B59&lt;&gt;(AM59+AN59),1,0)</f>
        <v>0</v>
      </c>
      <c r="CH59" s="13"/>
      <c r="CI59" s="13"/>
      <c r="CJ59" s="13"/>
      <c r="CK59" s="13"/>
      <c r="CL59" s="13"/>
      <c r="CM59" s="13"/>
    </row>
    <row r="60" spans="1:104" ht="16.350000000000001" customHeight="1" x14ac:dyDescent="0.2">
      <c r="A60" s="109" t="s">
        <v>60</v>
      </c>
      <c r="B60" s="63">
        <f t="shared" si="8"/>
        <v>2383</v>
      </c>
      <c r="C60" s="64">
        <f t="shared" si="9"/>
        <v>1244</v>
      </c>
      <c r="D60" s="73">
        <f t="shared" si="9"/>
        <v>1139</v>
      </c>
      <c r="E60" s="34">
        <v>215</v>
      </c>
      <c r="F60" s="74">
        <v>170</v>
      </c>
      <c r="G60" s="34">
        <v>89</v>
      </c>
      <c r="H60" s="35">
        <v>61</v>
      </c>
      <c r="I60" s="34">
        <v>57</v>
      </c>
      <c r="J60" s="35">
        <v>44</v>
      </c>
      <c r="K60" s="34">
        <v>47</v>
      </c>
      <c r="L60" s="35">
        <v>59</v>
      </c>
      <c r="M60" s="34">
        <v>73</v>
      </c>
      <c r="N60" s="35">
        <v>61</v>
      </c>
      <c r="O60" s="34">
        <v>75</v>
      </c>
      <c r="P60" s="35">
        <v>51</v>
      </c>
      <c r="Q60" s="34">
        <v>55</v>
      </c>
      <c r="R60" s="35">
        <v>64</v>
      </c>
      <c r="S60" s="34">
        <v>59</v>
      </c>
      <c r="T60" s="35">
        <v>49</v>
      </c>
      <c r="U60" s="34">
        <v>56</v>
      </c>
      <c r="V60" s="110">
        <v>53</v>
      </c>
      <c r="W60" s="34">
        <v>44</v>
      </c>
      <c r="X60" s="35">
        <v>57</v>
      </c>
      <c r="Y60" s="34">
        <v>60</v>
      </c>
      <c r="Z60" s="35">
        <v>51</v>
      </c>
      <c r="AA60" s="34">
        <v>88</v>
      </c>
      <c r="AB60" s="35">
        <v>70</v>
      </c>
      <c r="AC60" s="34">
        <v>64</v>
      </c>
      <c r="AD60" s="35">
        <v>62</v>
      </c>
      <c r="AE60" s="34">
        <v>65</v>
      </c>
      <c r="AF60" s="35">
        <v>69</v>
      </c>
      <c r="AG60" s="34">
        <v>73</v>
      </c>
      <c r="AH60" s="35">
        <v>57</v>
      </c>
      <c r="AI60" s="34">
        <v>49</v>
      </c>
      <c r="AJ60" s="35">
        <v>63</v>
      </c>
      <c r="AK60" s="75">
        <v>75</v>
      </c>
      <c r="AL60" s="35">
        <v>98</v>
      </c>
      <c r="AM60" s="75"/>
      <c r="AN60" s="35">
        <v>2383</v>
      </c>
      <c r="AO60" s="487" t="str">
        <f>CA60</f>
        <v/>
      </c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12"/>
      <c r="BB60" s="12"/>
      <c r="BC60" s="12"/>
      <c r="BX60" s="2"/>
      <c r="BY60" s="2"/>
      <c r="CA60" s="488" t="str">
        <f>IF(CG60=1,"* La suma de las Herramientas de Categorización debe ser igual al total. ","")</f>
        <v/>
      </c>
      <c r="CG60" s="489">
        <f>IF(B60&lt;&gt;(AM60+AN60),1,0)</f>
        <v>0</v>
      </c>
      <c r="CH60" s="13"/>
      <c r="CI60" s="13"/>
      <c r="CJ60" s="13"/>
      <c r="CK60" s="13"/>
      <c r="CL60" s="13"/>
      <c r="CM60" s="13"/>
    </row>
    <row r="61" spans="1:104" ht="16.350000000000001" customHeight="1" x14ac:dyDescent="0.2">
      <c r="A61" s="109" t="s">
        <v>61</v>
      </c>
      <c r="B61" s="63">
        <f t="shared" si="8"/>
        <v>566</v>
      </c>
      <c r="C61" s="64">
        <f t="shared" si="9"/>
        <v>263</v>
      </c>
      <c r="D61" s="73">
        <f t="shared" si="9"/>
        <v>303</v>
      </c>
      <c r="E61" s="34">
        <v>89</v>
      </c>
      <c r="F61" s="74">
        <v>95</v>
      </c>
      <c r="G61" s="34">
        <v>28</v>
      </c>
      <c r="H61" s="35">
        <v>39</v>
      </c>
      <c r="I61" s="34">
        <v>23</v>
      </c>
      <c r="J61" s="35">
        <v>11</v>
      </c>
      <c r="K61" s="34">
        <v>5</v>
      </c>
      <c r="L61" s="35">
        <v>9</v>
      </c>
      <c r="M61" s="34">
        <v>11</v>
      </c>
      <c r="N61" s="35">
        <v>17</v>
      </c>
      <c r="O61" s="34">
        <v>19</v>
      </c>
      <c r="P61" s="35">
        <v>21</v>
      </c>
      <c r="Q61" s="34">
        <v>16</v>
      </c>
      <c r="R61" s="35">
        <v>22</v>
      </c>
      <c r="S61" s="34">
        <v>15</v>
      </c>
      <c r="T61" s="35">
        <v>11</v>
      </c>
      <c r="U61" s="34">
        <v>4</v>
      </c>
      <c r="V61" s="110">
        <v>14</v>
      </c>
      <c r="W61" s="34">
        <v>6</v>
      </c>
      <c r="X61" s="35">
        <v>5</v>
      </c>
      <c r="Y61" s="34">
        <v>8</v>
      </c>
      <c r="Z61" s="35">
        <v>11</v>
      </c>
      <c r="AA61" s="34">
        <v>12</v>
      </c>
      <c r="AB61" s="35">
        <v>21</v>
      </c>
      <c r="AC61" s="34">
        <v>6</v>
      </c>
      <c r="AD61" s="35">
        <v>7</v>
      </c>
      <c r="AE61" s="34">
        <v>4</v>
      </c>
      <c r="AF61" s="35">
        <v>3</v>
      </c>
      <c r="AG61" s="34">
        <v>6</v>
      </c>
      <c r="AH61" s="35">
        <v>8</v>
      </c>
      <c r="AI61" s="34">
        <v>3</v>
      </c>
      <c r="AJ61" s="35">
        <v>4</v>
      </c>
      <c r="AK61" s="75">
        <v>8</v>
      </c>
      <c r="AL61" s="35">
        <v>5</v>
      </c>
      <c r="AM61" s="75"/>
      <c r="AN61" s="35">
        <v>566</v>
      </c>
      <c r="AO61" s="487" t="str">
        <f>CA61</f>
        <v/>
      </c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12"/>
      <c r="BB61" s="12"/>
      <c r="BC61" s="12"/>
      <c r="BX61" s="2"/>
      <c r="BY61" s="2"/>
      <c r="CA61" s="488" t="str">
        <f>IF(CG61=1,"* La suma de las Herramientas de Categorización debe ser igual al total. ","")</f>
        <v/>
      </c>
      <c r="CG61" s="489">
        <f>IF(B61&lt;&gt;(AM61+AN61),1,0)</f>
        <v>0</v>
      </c>
      <c r="CH61" s="13"/>
      <c r="CI61" s="13"/>
      <c r="CJ61" s="13"/>
      <c r="CK61" s="13"/>
      <c r="CL61" s="13"/>
      <c r="CM61" s="13"/>
    </row>
    <row r="62" spans="1:104" ht="16.350000000000001" customHeight="1" x14ac:dyDescent="0.2">
      <c r="A62" s="111" t="s">
        <v>62</v>
      </c>
      <c r="B62" s="112">
        <f t="shared" si="8"/>
        <v>65</v>
      </c>
      <c r="C62" s="113">
        <f t="shared" si="9"/>
        <v>26</v>
      </c>
      <c r="D62" s="114">
        <f t="shared" si="9"/>
        <v>39</v>
      </c>
      <c r="E62" s="115">
        <v>9</v>
      </c>
      <c r="F62" s="116">
        <v>11</v>
      </c>
      <c r="G62" s="115">
        <v>6</v>
      </c>
      <c r="H62" s="117">
        <v>3</v>
      </c>
      <c r="I62" s="115">
        <v>2</v>
      </c>
      <c r="J62" s="117">
        <v>7</v>
      </c>
      <c r="K62" s="115"/>
      <c r="L62" s="117"/>
      <c r="M62" s="115">
        <v>1</v>
      </c>
      <c r="N62" s="117">
        <v>4</v>
      </c>
      <c r="O62" s="115"/>
      <c r="P62" s="117">
        <v>2</v>
      </c>
      <c r="Q62" s="115">
        <v>1</v>
      </c>
      <c r="R62" s="117">
        <v>2</v>
      </c>
      <c r="S62" s="115">
        <v>1</v>
      </c>
      <c r="T62" s="117">
        <v>2</v>
      </c>
      <c r="U62" s="115"/>
      <c r="V62" s="118">
        <v>1</v>
      </c>
      <c r="W62" s="115">
        <v>1</v>
      </c>
      <c r="X62" s="117"/>
      <c r="Y62" s="115">
        <v>3</v>
      </c>
      <c r="Z62" s="117">
        <v>3</v>
      </c>
      <c r="AA62" s="115"/>
      <c r="AB62" s="117">
        <v>1</v>
      </c>
      <c r="AC62" s="115">
        <v>1</v>
      </c>
      <c r="AD62" s="117">
        <v>1</v>
      </c>
      <c r="AE62" s="115"/>
      <c r="AF62" s="117"/>
      <c r="AG62" s="115">
        <v>1</v>
      </c>
      <c r="AH62" s="117"/>
      <c r="AI62" s="115"/>
      <c r="AJ62" s="117"/>
      <c r="AK62" s="119"/>
      <c r="AL62" s="117">
        <v>2</v>
      </c>
      <c r="AM62" s="119"/>
      <c r="AN62" s="117">
        <v>65</v>
      </c>
      <c r="AO62" s="487" t="str">
        <f>CA62</f>
        <v/>
      </c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12"/>
      <c r="BB62" s="12"/>
      <c r="BC62" s="12"/>
      <c r="BX62" s="2"/>
      <c r="BY62" s="2"/>
      <c r="CA62" s="488" t="str">
        <f>IF(CG62=1,"* La suma de las Herramientas de Categorización debe ser igual al total. ","")</f>
        <v/>
      </c>
      <c r="CG62" s="489">
        <f>IF(B62&lt;&gt;(AM62+AN62),1,0)</f>
        <v>0</v>
      </c>
      <c r="CH62" s="13"/>
      <c r="CI62" s="13"/>
      <c r="CJ62" s="13"/>
      <c r="CK62" s="13"/>
      <c r="CL62" s="13"/>
      <c r="CM62" s="13"/>
    </row>
    <row r="63" spans="1:104" ht="16.350000000000001" customHeight="1" x14ac:dyDescent="0.2">
      <c r="A63" s="120" t="s">
        <v>63</v>
      </c>
      <c r="B63" s="77">
        <f t="shared" si="8"/>
        <v>0</v>
      </c>
      <c r="C63" s="78">
        <f t="shared" si="9"/>
        <v>0</v>
      </c>
      <c r="D63" s="49">
        <f t="shared" si="9"/>
        <v>0</v>
      </c>
      <c r="E63" s="50"/>
      <c r="F63" s="79"/>
      <c r="G63" s="50"/>
      <c r="H63" s="51"/>
      <c r="I63" s="50"/>
      <c r="J63" s="51"/>
      <c r="K63" s="50"/>
      <c r="L63" s="51"/>
      <c r="M63" s="50"/>
      <c r="N63" s="51"/>
      <c r="O63" s="50"/>
      <c r="P63" s="51"/>
      <c r="Q63" s="50"/>
      <c r="R63" s="51"/>
      <c r="S63" s="50"/>
      <c r="T63" s="51"/>
      <c r="U63" s="50"/>
      <c r="V63" s="121"/>
      <c r="W63" s="50"/>
      <c r="X63" s="51"/>
      <c r="Y63" s="50"/>
      <c r="Z63" s="51"/>
      <c r="AA63" s="50"/>
      <c r="AB63" s="51"/>
      <c r="AC63" s="50"/>
      <c r="AD63" s="51"/>
      <c r="AE63" s="50"/>
      <c r="AF63" s="51"/>
      <c r="AG63" s="50"/>
      <c r="AH63" s="51"/>
      <c r="AI63" s="50"/>
      <c r="AJ63" s="51"/>
      <c r="AK63" s="80"/>
      <c r="AL63" s="51"/>
      <c r="AM63" s="54"/>
      <c r="AN63" s="54"/>
      <c r="AO63" s="71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12"/>
      <c r="BB63" s="12"/>
      <c r="BC63" s="12"/>
      <c r="BX63" s="2"/>
      <c r="BY63" s="2"/>
      <c r="CG63" s="13">
        <v>0</v>
      </c>
      <c r="CH63" s="13"/>
      <c r="CI63" s="13"/>
      <c r="CJ63" s="13"/>
      <c r="CK63" s="13"/>
      <c r="CL63" s="13"/>
      <c r="CM63" s="13"/>
    </row>
    <row r="64" spans="1:104" ht="16.350000000000001" customHeight="1" x14ac:dyDescent="0.2">
      <c r="A64" s="1691" t="s">
        <v>54</v>
      </c>
      <c r="B64" s="1724">
        <f t="shared" ref="B64:AL64" si="10">SUM(B58:B63)</f>
        <v>3642</v>
      </c>
      <c r="C64" s="1725">
        <f t="shared" si="10"/>
        <v>1878</v>
      </c>
      <c r="D64" s="124">
        <f t="shared" si="10"/>
        <v>1764</v>
      </c>
      <c r="E64" s="1726">
        <f t="shared" si="10"/>
        <v>359</v>
      </c>
      <c r="F64" s="126">
        <f t="shared" si="10"/>
        <v>316</v>
      </c>
      <c r="G64" s="1726">
        <f t="shared" si="10"/>
        <v>132</v>
      </c>
      <c r="H64" s="1727">
        <f t="shared" si="10"/>
        <v>117</v>
      </c>
      <c r="I64" s="1726">
        <f t="shared" si="10"/>
        <v>91</v>
      </c>
      <c r="J64" s="1727">
        <f t="shared" si="10"/>
        <v>71</v>
      </c>
      <c r="K64" s="1726">
        <f t="shared" si="10"/>
        <v>60</v>
      </c>
      <c r="L64" s="1727">
        <f t="shared" si="10"/>
        <v>90</v>
      </c>
      <c r="M64" s="1726">
        <f t="shared" si="10"/>
        <v>102</v>
      </c>
      <c r="N64" s="1727">
        <f t="shared" si="10"/>
        <v>97</v>
      </c>
      <c r="O64" s="1726">
        <f t="shared" si="10"/>
        <v>110</v>
      </c>
      <c r="P64" s="1727">
        <f t="shared" si="10"/>
        <v>82</v>
      </c>
      <c r="Q64" s="1726">
        <f t="shared" si="10"/>
        <v>98</v>
      </c>
      <c r="R64" s="1727">
        <f t="shared" si="10"/>
        <v>97</v>
      </c>
      <c r="S64" s="1726">
        <f t="shared" si="10"/>
        <v>99</v>
      </c>
      <c r="T64" s="1727">
        <f t="shared" si="10"/>
        <v>69</v>
      </c>
      <c r="U64" s="128">
        <f t="shared" si="10"/>
        <v>70</v>
      </c>
      <c r="V64" s="1728">
        <f t="shared" si="10"/>
        <v>80</v>
      </c>
      <c r="W64" s="1726">
        <f t="shared" si="10"/>
        <v>75</v>
      </c>
      <c r="X64" s="1727">
        <f t="shared" si="10"/>
        <v>74</v>
      </c>
      <c r="Y64" s="1726">
        <f t="shared" si="10"/>
        <v>91</v>
      </c>
      <c r="Z64" s="1727">
        <f t="shared" si="10"/>
        <v>76</v>
      </c>
      <c r="AA64" s="1726">
        <f t="shared" si="10"/>
        <v>114</v>
      </c>
      <c r="AB64" s="1727">
        <f t="shared" si="10"/>
        <v>107</v>
      </c>
      <c r="AC64" s="1726">
        <f t="shared" si="10"/>
        <v>90</v>
      </c>
      <c r="AD64" s="1727">
        <f t="shared" si="10"/>
        <v>89</v>
      </c>
      <c r="AE64" s="1726">
        <f t="shared" si="10"/>
        <v>95</v>
      </c>
      <c r="AF64" s="1727">
        <f t="shared" si="10"/>
        <v>82</v>
      </c>
      <c r="AG64" s="1726">
        <f t="shared" si="10"/>
        <v>117</v>
      </c>
      <c r="AH64" s="1727">
        <f t="shared" si="10"/>
        <v>77</v>
      </c>
      <c r="AI64" s="1726">
        <f t="shared" si="10"/>
        <v>70</v>
      </c>
      <c r="AJ64" s="1727">
        <f t="shared" si="10"/>
        <v>87</v>
      </c>
      <c r="AK64" s="130">
        <f t="shared" si="10"/>
        <v>105</v>
      </c>
      <c r="AL64" s="1727">
        <f t="shared" si="10"/>
        <v>153</v>
      </c>
      <c r="AM64" s="130">
        <f>SUM(AM58:AM62)</f>
        <v>0</v>
      </c>
      <c r="AN64" s="1727">
        <f>SUM(AN58:AN62)</f>
        <v>3642</v>
      </c>
      <c r="AO64" s="13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7"/>
      <c r="BE64" s="7"/>
      <c r="BX64" s="2"/>
      <c r="BY64" s="2"/>
      <c r="CG64" s="13"/>
      <c r="CH64" s="13"/>
      <c r="CI64" s="13"/>
      <c r="CJ64" s="13"/>
      <c r="CK64" s="13"/>
      <c r="CL64" s="13"/>
      <c r="CM64" s="13"/>
    </row>
    <row r="65" spans="1:91" ht="32.1" customHeight="1" x14ac:dyDescent="0.2">
      <c r="A65" s="96" t="s">
        <v>64</v>
      </c>
      <c r="B65" s="132"/>
      <c r="C65" s="132"/>
      <c r="D65" s="132"/>
      <c r="E65" s="132"/>
      <c r="F65" s="132"/>
      <c r="G65" s="132"/>
      <c r="H65" s="132"/>
      <c r="I65" s="82"/>
      <c r="J65" s="82"/>
      <c r="K65" s="82"/>
      <c r="L65" s="82"/>
      <c r="M65" s="82"/>
      <c r="N65" s="82"/>
      <c r="O65" s="82"/>
      <c r="P65" s="8"/>
      <c r="Q65" s="8"/>
      <c r="R65" s="8"/>
      <c r="S65" s="8"/>
      <c r="T65" s="8"/>
      <c r="U65" s="8"/>
      <c r="V65" s="8"/>
      <c r="W65" s="8"/>
      <c r="X65" s="8"/>
      <c r="Y65" s="8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X65" s="2"/>
      <c r="BY65" s="2"/>
      <c r="BZ65" s="2"/>
      <c r="CG65" s="13"/>
      <c r="CH65" s="13"/>
      <c r="CI65" s="13"/>
      <c r="CJ65" s="13"/>
      <c r="CK65" s="13"/>
      <c r="CL65" s="13"/>
      <c r="CM65" s="13"/>
    </row>
    <row r="66" spans="1:91" ht="32.1" customHeight="1" x14ac:dyDescent="0.2">
      <c r="A66" s="1684" t="s">
        <v>65</v>
      </c>
      <c r="B66" s="1701" t="s">
        <v>5</v>
      </c>
      <c r="C66" s="1701" t="s">
        <v>66</v>
      </c>
      <c r="D66" s="1701" t="s">
        <v>67</v>
      </c>
      <c r="E66" s="1701" t="s">
        <v>68</v>
      </c>
      <c r="F66" s="1"/>
      <c r="G66" s="8"/>
      <c r="H66" s="8"/>
      <c r="I66" s="8"/>
      <c r="J66" s="8"/>
      <c r="K66" s="8"/>
      <c r="L66" s="8"/>
      <c r="M66" s="8"/>
      <c r="N66" s="97" t="s">
        <v>69</v>
      </c>
      <c r="O66" s="8"/>
      <c r="P66" s="8"/>
      <c r="Q66" s="8"/>
      <c r="R66" s="7"/>
      <c r="S66" s="7"/>
      <c r="T66" s="7"/>
      <c r="U66" s="7"/>
      <c r="V66" s="7"/>
      <c r="W66" s="7"/>
      <c r="X66" s="8"/>
      <c r="Y66" s="8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CG66" s="13"/>
      <c r="CH66" s="13"/>
      <c r="CI66" s="13"/>
      <c r="CJ66" s="13"/>
      <c r="CK66" s="13"/>
      <c r="CL66" s="13"/>
      <c r="CM66" s="13"/>
    </row>
    <row r="67" spans="1:91" ht="16.350000000000001" customHeight="1" x14ac:dyDescent="0.2">
      <c r="A67" s="1729" t="s">
        <v>70</v>
      </c>
      <c r="B67" s="1730">
        <f t="shared" ref="B67:B85" si="11">SUM(C67:E67)</f>
        <v>14</v>
      </c>
      <c r="C67" s="1716">
        <v>14</v>
      </c>
      <c r="D67" s="1716"/>
      <c r="E67" s="1716"/>
      <c r="F67" s="136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7"/>
      <c r="S67" s="7"/>
      <c r="T67" s="7"/>
      <c r="U67" s="7"/>
      <c r="V67" s="7"/>
      <c r="W67" s="7"/>
      <c r="X67" s="8"/>
      <c r="Y67" s="8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CG67" s="13"/>
      <c r="CH67" s="13"/>
      <c r="CI67" s="13"/>
      <c r="CJ67" s="13"/>
      <c r="CK67" s="13"/>
      <c r="CL67" s="13"/>
      <c r="CM67" s="13"/>
    </row>
    <row r="68" spans="1:91" ht="16.350000000000001" customHeight="1" x14ac:dyDescent="0.2">
      <c r="A68" s="137" t="s">
        <v>71</v>
      </c>
      <c r="B68" s="138">
        <f t="shared" si="11"/>
        <v>0</v>
      </c>
      <c r="C68" s="36"/>
      <c r="D68" s="36"/>
      <c r="E68" s="36"/>
      <c r="F68" s="136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7"/>
      <c r="S68" s="7"/>
      <c r="T68" s="7"/>
      <c r="U68" s="7"/>
      <c r="V68" s="7"/>
      <c r="W68" s="7"/>
      <c r="X68" s="8"/>
      <c r="Y68" s="8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CG68" s="13"/>
      <c r="CH68" s="13"/>
      <c r="CI68" s="13"/>
      <c r="CJ68" s="13"/>
      <c r="CK68" s="13"/>
      <c r="CL68" s="13"/>
      <c r="CM68" s="13"/>
    </row>
    <row r="69" spans="1:91" ht="16.350000000000001" customHeight="1" x14ac:dyDescent="0.2">
      <c r="A69" s="137" t="s">
        <v>72</v>
      </c>
      <c r="B69" s="138">
        <f t="shared" si="11"/>
        <v>0</v>
      </c>
      <c r="C69" s="36"/>
      <c r="D69" s="36"/>
      <c r="E69" s="36"/>
      <c r="F69" s="136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7"/>
      <c r="S69" s="7"/>
      <c r="T69" s="7"/>
      <c r="U69" s="7"/>
      <c r="V69" s="7"/>
      <c r="W69" s="7"/>
      <c r="X69" s="8"/>
      <c r="Y69" s="8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CG69" s="13"/>
      <c r="CH69" s="13"/>
      <c r="CI69" s="13"/>
      <c r="CJ69" s="13"/>
      <c r="CK69" s="13"/>
      <c r="CL69" s="13"/>
      <c r="CM69" s="13"/>
    </row>
    <row r="70" spans="1:91" ht="16.350000000000001" customHeight="1" x14ac:dyDescent="0.2">
      <c r="A70" s="137" t="s">
        <v>73</v>
      </c>
      <c r="B70" s="138">
        <f t="shared" si="11"/>
        <v>174</v>
      </c>
      <c r="C70" s="36">
        <v>174</v>
      </c>
      <c r="D70" s="36"/>
      <c r="E70" s="36"/>
      <c r="F70" s="136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7"/>
      <c r="S70" s="7"/>
      <c r="T70" s="7"/>
      <c r="U70" s="7"/>
      <c r="V70" s="7"/>
      <c r="W70" s="7"/>
      <c r="X70" s="8"/>
      <c r="Y70" s="8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CG70" s="13"/>
      <c r="CH70" s="13"/>
      <c r="CI70" s="13"/>
      <c r="CJ70" s="13"/>
      <c r="CK70" s="13"/>
      <c r="CL70" s="13"/>
      <c r="CM70" s="13"/>
    </row>
    <row r="71" spans="1:91" ht="16.350000000000001" customHeight="1" x14ac:dyDescent="0.2">
      <c r="A71" s="137" t="s">
        <v>74</v>
      </c>
      <c r="B71" s="138">
        <f t="shared" si="11"/>
        <v>0</v>
      </c>
      <c r="C71" s="36"/>
      <c r="D71" s="36"/>
      <c r="E71" s="36"/>
      <c r="F71" s="136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7"/>
      <c r="S71" s="7"/>
      <c r="T71" s="7"/>
      <c r="U71" s="7"/>
      <c r="V71" s="7"/>
      <c r="W71" s="7"/>
      <c r="X71" s="8"/>
      <c r="Y71" s="8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CG71" s="13"/>
      <c r="CH71" s="13"/>
      <c r="CI71" s="13"/>
      <c r="CJ71" s="13"/>
      <c r="CK71" s="13"/>
      <c r="CL71" s="13"/>
      <c r="CM71" s="13"/>
    </row>
    <row r="72" spans="1:91" ht="16.350000000000001" customHeight="1" x14ac:dyDescent="0.2">
      <c r="A72" s="137" t="s">
        <v>75</v>
      </c>
      <c r="B72" s="138">
        <f t="shared" si="11"/>
        <v>0</v>
      </c>
      <c r="C72" s="36"/>
      <c r="D72" s="36"/>
      <c r="E72" s="36"/>
      <c r="F72" s="136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7"/>
      <c r="S72" s="7"/>
      <c r="T72" s="7"/>
      <c r="U72" s="7"/>
      <c r="V72" s="7"/>
      <c r="W72" s="7"/>
      <c r="X72" s="8"/>
      <c r="Y72" s="8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CG72" s="13"/>
      <c r="CH72" s="13"/>
      <c r="CI72" s="13"/>
      <c r="CJ72" s="13"/>
      <c r="CK72" s="13"/>
      <c r="CL72" s="13"/>
      <c r="CM72" s="13"/>
    </row>
    <row r="73" spans="1:91" ht="16.350000000000001" customHeight="1" x14ac:dyDescent="0.2">
      <c r="A73" s="137" t="s">
        <v>76</v>
      </c>
      <c r="B73" s="138">
        <f t="shared" si="11"/>
        <v>21</v>
      </c>
      <c r="C73" s="36">
        <v>21</v>
      </c>
      <c r="D73" s="36"/>
      <c r="E73" s="36"/>
      <c r="F73" s="136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7"/>
      <c r="S73" s="7"/>
      <c r="T73" s="7"/>
      <c r="U73" s="7"/>
      <c r="V73" s="7"/>
      <c r="W73" s="7"/>
      <c r="X73" s="8"/>
      <c r="Y73" s="8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CG73" s="13"/>
      <c r="CH73" s="13"/>
      <c r="CI73" s="13"/>
      <c r="CJ73" s="13"/>
      <c r="CK73" s="13"/>
      <c r="CL73" s="13"/>
      <c r="CM73" s="13"/>
    </row>
    <row r="74" spans="1:91" ht="16.350000000000001" customHeight="1" x14ac:dyDescent="0.2">
      <c r="A74" s="137" t="s">
        <v>77</v>
      </c>
      <c r="B74" s="138">
        <f t="shared" si="11"/>
        <v>0</v>
      </c>
      <c r="C74" s="36"/>
      <c r="D74" s="36"/>
      <c r="E74" s="36"/>
      <c r="F74" s="136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7"/>
      <c r="S74" s="7"/>
      <c r="T74" s="7"/>
      <c r="U74" s="7"/>
      <c r="V74" s="7"/>
      <c r="W74" s="7"/>
      <c r="X74" s="8"/>
      <c r="Y74" s="8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CG74" s="13"/>
      <c r="CH74" s="13"/>
      <c r="CI74" s="13"/>
      <c r="CJ74" s="13"/>
      <c r="CK74" s="13"/>
      <c r="CL74" s="13"/>
      <c r="CM74" s="13"/>
    </row>
    <row r="75" spans="1:91" ht="16.350000000000001" customHeight="1" x14ac:dyDescent="0.2">
      <c r="A75" s="137" t="s">
        <v>78</v>
      </c>
      <c r="B75" s="138">
        <f t="shared" si="11"/>
        <v>0</v>
      </c>
      <c r="C75" s="36"/>
      <c r="D75" s="36"/>
      <c r="E75" s="36"/>
      <c r="F75" s="136"/>
      <c r="G75" s="139"/>
      <c r="H75" s="139"/>
      <c r="I75" s="8"/>
      <c r="J75" s="8"/>
      <c r="K75" s="8"/>
      <c r="L75" s="8"/>
      <c r="M75" s="8"/>
      <c r="N75" s="8"/>
      <c r="O75" s="8"/>
      <c r="P75" s="8"/>
      <c r="Q75" s="8"/>
      <c r="R75" s="7"/>
      <c r="S75" s="7"/>
      <c r="T75" s="7"/>
      <c r="U75" s="7"/>
      <c r="V75" s="7"/>
      <c r="W75" s="7"/>
      <c r="X75" s="8"/>
      <c r="Y75" s="8"/>
      <c r="CG75" s="13"/>
      <c r="CH75" s="13"/>
      <c r="CI75" s="13"/>
      <c r="CJ75" s="13"/>
      <c r="CK75" s="13"/>
      <c r="CL75" s="13"/>
      <c r="CM75" s="13"/>
    </row>
    <row r="76" spans="1:91" ht="16.350000000000001" customHeight="1" x14ac:dyDescent="0.2">
      <c r="A76" s="137" t="s">
        <v>79</v>
      </c>
      <c r="B76" s="138">
        <f t="shared" si="11"/>
        <v>0</v>
      </c>
      <c r="C76" s="36"/>
      <c r="D76" s="36"/>
      <c r="E76" s="36"/>
      <c r="F76" s="136"/>
      <c r="G76" s="139"/>
      <c r="H76" s="139"/>
      <c r="I76" s="8"/>
      <c r="J76" s="8"/>
      <c r="K76" s="8"/>
      <c r="L76" s="8"/>
      <c r="M76" s="8"/>
      <c r="N76" s="8"/>
      <c r="O76" s="8"/>
      <c r="P76" s="8"/>
      <c r="Q76" s="8"/>
      <c r="R76" s="7"/>
      <c r="S76" s="7"/>
      <c r="T76" s="7"/>
      <c r="U76" s="7"/>
      <c r="V76" s="7"/>
      <c r="W76" s="7"/>
      <c r="X76" s="8"/>
      <c r="Y76" s="8"/>
      <c r="CG76" s="13"/>
      <c r="CH76" s="13"/>
      <c r="CI76" s="13"/>
      <c r="CJ76" s="13"/>
      <c r="CK76" s="13"/>
      <c r="CL76" s="13"/>
      <c r="CM76" s="13"/>
    </row>
    <row r="77" spans="1:91" ht="16.350000000000001" customHeight="1" x14ac:dyDescent="0.2">
      <c r="A77" s="137" t="s">
        <v>80</v>
      </c>
      <c r="B77" s="138">
        <f t="shared" si="11"/>
        <v>0</v>
      </c>
      <c r="C77" s="36"/>
      <c r="D77" s="36"/>
      <c r="E77" s="36"/>
      <c r="F77" s="136"/>
      <c r="G77" s="139"/>
      <c r="H77" s="139"/>
      <c r="I77" s="8"/>
      <c r="J77" s="8"/>
      <c r="K77" s="8"/>
      <c r="L77" s="8"/>
      <c r="M77" s="8"/>
      <c r="N77" s="8"/>
      <c r="O77" s="8"/>
      <c r="P77" s="8"/>
      <c r="Q77" s="8"/>
      <c r="R77" s="7"/>
      <c r="S77" s="7"/>
      <c r="T77" s="7"/>
      <c r="U77" s="7"/>
      <c r="V77" s="7"/>
      <c r="W77" s="7"/>
      <c r="X77" s="8"/>
      <c r="Y77" s="8"/>
      <c r="CG77" s="13"/>
      <c r="CH77" s="13"/>
      <c r="CI77" s="13"/>
      <c r="CJ77" s="13"/>
      <c r="CK77" s="13"/>
      <c r="CL77" s="13"/>
      <c r="CM77" s="13"/>
    </row>
    <row r="78" spans="1:91" ht="16.350000000000001" customHeight="1" x14ac:dyDescent="0.2">
      <c r="A78" s="140" t="s">
        <v>81</v>
      </c>
      <c r="B78" s="138">
        <f t="shared" si="11"/>
        <v>0</v>
      </c>
      <c r="C78" s="36"/>
      <c r="D78" s="36"/>
      <c r="E78" s="36"/>
      <c r="F78" s="136"/>
      <c r="G78" s="139"/>
      <c r="H78" s="139"/>
      <c r="I78" s="8"/>
      <c r="J78" s="8"/>
      <c r="K78" s="8"/>
      <c r="L78" s="8"/>
      <c r="M78" s="8"/>
      <c r="N78" s="8"/>
      <c r="O78" s="8"/>
      <c r="P78" s="8"/>
      <c r="Q78" s="8"/>
      <c r="R78" s="7"/>
      <c r="S78" s="7"/>
      <c r="T78" s="7"/>
      <c r="U78" s="7"/>
      <c r="V78" s="7"/>
      <c r="W78" s="7"/>
      <c r="X78" s="8"/>
      <c r="Y78" s="8"/>
      <c r="CG78" s="13"/>
      <c r="CH78" s="13"/>
      <c r="CI78" s="13"/>
      <c r="CJ78" s="13"/>
      <c r="CK78" s="13"/>
      <c r="CL78" s="13"/>
      <c r="CM78" s="13"/>
    </row>
    <row r="79" spans="1:91" ht="16.350000000000001" customHeight="1" x14ac:dyDescent="0.2">
      <c r="A79" s="137" t="s">
        <v>82</v>
      </c>
      <c r="B79" s="138">
        <f t="shared" si="11"/>
        <v>187</v>
      </c>
      <c r="C79" s="36">
        <v>187</v>
      </c>
      <c r="D79" s="36"/>
      <c r="E79" s="36"/>
      <c r="F79" s="136"/>
      <c r="G79" s="139"/>
      <c r="H79" s="139"/>
      <c r="I79" s="8"/>
      <c r="J79" s="8"/>
      <c r="K79" s="8"/>
      <c r="L79" s="8"/>
      <c r="M79" s="8"/>
      <c r="N79" s="8"/>
      <c r="O79" s="8"/>
      <c r="P79" s="8"/>
      <c r="Q79" s="8"/>
      <c r="R79" s="7"/>
      <c r="S79" s="7"/>
      <c r="T79" s="7"/>
      <c r="U79" s="7"/>
      <c r="V79" s="7"/>
      <c r="W79" s="7"/>
      <c r="X79" s="8"/>
      <c r="Y79" s="8"/>
      <c r="CG79" s="13"/>
      <c r="CH79" s="13"/>
      <c r="CI79" s="13"/>
      <c r="CJ79" s="13"/>
      <c r="CK79" s="13"/>
      <c r="CL79" s="13"/>
      <c r="CM79" s="13"/>
    </row>
    <row r="80" spans="1:91" ht="16.350000000000001" customHeight="1" x14ac:dyDescent="0.2">
      <c r="A80" s="137" t="s">
        <v>83</v>
      </c>
      <c r="B80" s="138">
        <f t="shared" si="11"/>
        <v>0</v>
      </c>
      <c r="C80" s="36"/>
      <c r="D80" s="36"/>
      <c r="E80" s="36"/>
      <c r="F80" s="136"/>
      <c r="G80" s="139"/>
      <c r="H80" s="139"/>
      <c r="I80" s="8"/>
      <c r="J80" s="8"/>
      <c r="K80" s="8"/>
      <c r="L80" s="8"/>
      <c r="M80" s="8"/>
      <c r="N80" s="8"/>
      <c r="O80" s="8"/>
      <c r="P80" s="8"/>
      <c r="Q80" s="8"/>
      <c r="R80" s="7"/>
      <c r="S80" s="7"/>
      <c r="T80" s="7"/>
      <c r="U80" s="7"/>
      <c r="V80" s="7"/>
      <c r="W80" s="7"/>
      <c r="X80" s="8"/>
      <c r="Y80" s="8"/>
      <c r="CG80" s="13"/>
      <c r="CH80" s="13"/>
      <c r="CI80" s="13"/>
      <c r="CJ80" s="13"/>
      <c r="CK80" s="13"/>
      <c r="CL80" s="13"/>
      <c r="CM80" s="13"/>
    </row>
    <row r="81" spans="1:91" ht="16.350000000000001" customHeight="1" x14ac:dyDescent="0.2">
      <c r="A81" s="137" t="s">
        <v>84</v>
      </c>
      <c r="B81" s="138">
        <f t="shared" si="11"/>
        <v>204</v>
      </c>
      <c r="C81" s="36">
        <v>204</v>
      </c>
      <c r="D81" s="36"/>
      <c r="E81" s="36"/>
      <c r="F81" s="136"/>
      <c r="G81" s="139"/>
      <c r="H81" s="139"/>
      <c r="I81" s="8"/>
      <c r="J81" s="8"/>
      <c r="K81" s="8"/>
      <c r="L81" s="8"/>
      <c r="M81" s="8"/>
      <c r="N81" s="8"/>
      <c r="O81" s="8"/>
      <c r="P81" s="8"/>
      <c r="Q81" s="8"/>
      <c r="R81" s="7"/>
      <c r="S81" s="7"/>
      <c r="T81" s="7"/>
      <c r="U81" s="7"/>
      <c r="V81" s="7"/>
      <c r="W81" s="7"/>
      <c r="X81" s="8"/>
      <c r="Y81" s="8"/>
      <c r="CG81" s="13"/>
      <c r="CH81" s="13"/>
      <c r="CI81" s="13"/>
      <c r="CJ81" s="13"/>
      <c r="CK81" s="13"/>
      <c r="CL81" s="13"/>
      <c r="CM81" s="13"/>
    </row>
    <row r="82" spans="1:91" ht="16.350000000000001" customHeight="1" x14ac:dyDescent="0.2">
      <c r="A82" s="137" t="s">
        <v>85</v>
      </c>
      <c r="B82" s="138">
        <f t="shared" si="11"/>
        <v>0</v>
      </c>
      <c r="C82" s="36"/>
      <c r="D82" s="36"/>
      <c r="E82" s="36"/>
      <c r="F82" s="136"/>
      <c r="G82" s="139"/>
      <c r="H82" s="139"/>
      <c r="I82" s="8"/>
      <c r="J82" s="8"/>
      <c r="K82" s="8"/>
      <c r="L82" s="8"/>
      <c r="M82" s="8"/>
      <c r="N82" s="8"/>
      <c r="O82" s="8"/>
      <c r="P82" s="8"/>
      <c r="Q82" s="8"/>
      <c r="R82" s="7"/>
      <c r="S82" s="7"/>
      <c r="T82" s="7"/>
      <c r="U82" s="7"/>
      <c r="V82" s="7"/>
      <c r="W82" s="7"/>
      <c r="X82" s="8"/>
      <c r="Y82" s="8"/>
      <c r="CG82" s="13"/>
      <c r="CH82" s="13"/>
      <c r="CI82" s="13"/>
      <c r="CJ82" s="13"/>
      <c r="CK82" s="13"/>
      <c r="CL82" s="13"/>
      <c r="CM82" s="13"/>
    </row>
    <row r="83" spans="1:91" ht="16.350000000000001" customHeight="1" x14ac:dyDescent="0.2">
      <c r="A83" s="137" t="s">
        <v>86</v>
      </c>
      <c r="B83" s="138">
        <f t="shared" si="11"/>
        <v>0</v>
      </c>
      <c r="C83" s="36"/>
      <c r="D83" s="36"/>
      <c r="E83" s="36"/>
      <c r="F83" s="136"/>
      <c r="G83" s="139"/>
      <c r="H83" s="139"/>
      <c r="I83" s="8"/>
      <c r="J83" s="8"/>
      <c r="K83" s="8"/>
      <c r="L83" s="8"/>
      <c r="M83" s="8"/>
      <c r="N83" s="8"/>
      <c r="O83" s="8"/>
      <c r="P83" s="8"/>
      <c r="Q83" s="8"/>
      <c r="R83" s="7"/>
      <c r="S83" s="7"/>
      <c r="T83" s="7"/>
      <c r="U83" s="7"/>
      <c r="V83" s="7"/>
      <c r="W83" s="7"/>
      <c r="X83" s="8"/>
      <c r="Y83" s="8"/>
      <c r="CG83" s="13"/>
      <c r="CH83" s="13"/>
      <c r="CI83" s="13"/>
      <c r="CJ83" s="13"/>
      <c r="CK83" s="13"/>
      <c r="CL83" s="13"/>
      <c r="CM83" s="13"/>
    </row>
    <row r="84" spans="1:91" ht="16.350000000000001" customHeight="1" x14ac:dyDescent="0.2">
      <c r="A84" s="137" t="s">
        <v>87</v>
      </c>
      <c r="B84" s="138">
        <f t="shared" si="11"/>
        <v>0</v>
      </c>
      <c r="C84" s="36"/>
      <c r="D84" s="36"/>
      <c r="E84" s="36"/>
      <c r="F84" s="136"/>
      <c r="G84" s="139"/>
      <c r="H84" s="139"/>
      <c r="I84" s="8"/>
      <c r="J84" s="8"/>
      <c r="K84" s="8"/>
      <c r="L84" s="8"/>
      <c r="M84" s="8"/>
      <c r="N84" s="8"/>
      <c r="O84" s="8"/>
      <c r="P84" s="8"/>
      <c r="Q84" s="8"/>
      <c r="R84" s="7"/>
      <c r="S84" s="7"/>
      <c r="T84" s="7"/>
      <c r="U84" s="7"/>
      <c r="V84" s="7"/>
      <c r="W84" s="7"/>
      <c r="X84" s="8"/>
      <c r="Y84" s="8"/>
      <c r="CG84" s="13"/>
      <c r="CH84" s="13"/>
      <c r="CI84" s="13"/>
      <c r="CJ84" s="13"/>
      <c r="CK84" s="13"/>
      <c r="CL84" s="13"/>
      <c r="CM84" s="13"/>
    </row>
    <row r="85" spans="1:91" ht="16.350000000000001" customHeight="1" x14ac:dyDescent="0.2">
      <c r="A85" s="137" t="s">
        <v>88</v>
      </c>
      <c r="B85" s="141">
        <f t="shared" si="11"/>
        <v>0</v>
      </c>
      <c r="C85" s="142"/>
      <c r="D85" s="142"/>
      <c r="E85" s="142"/>
      <c r="F85" s="136"/>
      <c r="G85" s="139"/>
      <c r="H85" s="139"/>
      <c r="I85" s="8"/>
      <c r="J85" s="8"/>
      <c r="K85" s="8"/>
      <c r="L85" s="8"/>
      <c r="M85" s="8"/>
      <c r="N85" s="8"/>
      <c r="O85" s="8"/>
      <c r="P85" s="8"/>
      <c r="Q85" s="8"/>
      <c r="R85" s="7"/>
      <c r="S85" s="7"/>
      <c r="T85" s="7"/>
      <c r="U85" s="7"/>
      <c r="V85" s="7"/>
      <c r="W85" s="7"/>
      <c r="X85" s="8"/>
      <c r="Y85" s="8"/>
      <c r="CG85" s="13"/>
      <c r="CH85" s="13"/>
      <c r="CI85" s="13"/>
      <c r="CJ85" s="13"/>
      <c r="CK85" s="13"/>
      <c r="CL85" s="13"/>
      <c r="CM85" s="13"/>
    </row>
    <row r="86" spans="1:91" ht="16.350000000000001" customHeight="1" x14ac:dyDescent="0.2">
      <c r="A86" s="1691" t="s">
        <v>54</v>
      </c>
      <c r="B86" s="143">
        <f>SUM(B67:B85)</f>
        <v>600</v>
      </c>
      <c r="C86" s="143">
        <f>SUM(C67:C85)</f>
        <v>600</v>
      </c>
      <c r="D86" s="143">
        <f>SUM(D67:D85)</f>
        <v>0</v>
      </c>
      <c r="E86" s="143">
        <f>SUM(E67:E85)</f>
        <v>0</v>
      </c>
      <c r="F86" s="136"/>
      <c r="G86" s="139"/>
      <c r="H86" s="139"/>
      <c r="I86" s="8"/>
      <c r="J86" s="8"/>
      <c r="K86" s="8"/>
      <c r="L86" s="8"/>
      <c r="M86" s="8"/>
      <c r="N86" s="8"/>
      <c r="O86" s="8"/>
      <c r="P86" s="8"/>
      <c r="Q86" s="8"/>
      <c r="R86" s="7"/>
      <c r="S86" s="7"/>
      <c r="T86" s="7"/>
      <c r="U86" s="7"/>
      <c r="V86" s="83"/>
      <c r="W86" s="7"/>
      <c r="X86" s="8"/>
      <c r="Y86" s="8"/>
      <c r="CG86" s="13"/>
      <c r="CH86" s="13"/>
      <c r="CI86" s="13"/>
      <c r="CJ86" s="13"/>
      <c r="CK86" s="13"/>
      <c r="CL86" s="13"/>
      <c r="CM86" s="13"/>
    </row>
    <row r="87" spans="1:91" ht="32.1" customHeight="1" x14ac:dyDescent="0.2">
      <c r="A87" s="82" t="s">
        <v>89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BX87" s="2"/>
      <c r="BY87" s="2"/>
      <c r="BZ87" s="2"/>
      <c r="CG87" s="13"/>
      <c r="CH87" s="13"/>
      <c r="CI87" s="13"/>
      <c r="CJ87" s="13"/>
      <c r="CK87" s="13"/>
      <c r="CL87" s="13"/>
      <c r="CM87" s="13"/>
    </row>
    <row r="88" spans="1:91" ht="16.350000000000001" customHeight="1" x14ac:dyDescent="0.2">
      <c r="A88" s="1796" t="s">
        <v>90</v>
      </c>
      <c r="B88" s="1798"/>
      <c r="C88" s="1796" t="s">
        <v>5</v>
      </c>
      <c r="D88" s="1797"/>
      <c r="E88" s="1798"/>
      <c r="F88" s="1808" t="s">
        <v>6</v>
      </c>
      <c r="G88" s="1869"/>
      <c r="H88" s="1869"/>
      <c r="I88" s="1869"/>
      <c r="J88" s="1869"/>
      <c r="K88" s="1869"/>
      <c r="L88" s="1869"/>
      <c r="M88" s="1869"/>
      <c r="N88" s="1869"/>
      <c r="O88" s="1869"/>
      <c r="P88" s="1869"/>
      <c r="Q88" s="1869"/>
      <c r="R88" s="1869"/>
      <c r="S88" s="1869"/>
      <c r="T88" s="1869"/>
      <c r="U88" s="1869"/>
      <c r="V88" s="1869"/>
      <c r="W88" s="1869"/>
      <c r="X88" s="1869"/>
      <c r="Y88" s="1869"/>
      <c r="Z88" s="1869"/>
      <c r="AA88" s="1869"/>
      <c r="AB88" s="1869"/>
      <c r="AC88" s="1869"/>
      <c r="AD88" s="1869"/>
      <c r="AE88" s="1869"/>
      <c r="AF88" s="1869"/>
      <c r="AG88" s="1869"/>
      <c r="AH88" s="1869"/>
      <c r="AI88" s="1869"/>
      <c r="AJ88" s="1869"/>
      <c r="AK88" s="1869"/>
      <c r="AL88" s="1869"/>
      <c r="AM88" s="1809"/>
      <c r="AN88" s="1819" t="s">
        <v>7</v>
      </c>
      <c r="AO88" s="1819" t="s">
        <v>91</v>
      </c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CG88" s="13"/>
      <c r="CH88" s="13"/>
      <c r="CI88" s="13"/>
      <c r="CJ88" s="13"/>
      <c r="CK88" s="13"/>
      <c r="CL88" s="13"/>
      <c r="CM88" s="13"/>
    </row>
    <row r="89" spans="1:91" ht="16.350000000000001" customHeight="1" x14ac:dyDescent="0.2">
      <c r="A89" s="1886"/>
      <c r="B89" s="1807"/>
      <c r="C89" s="1799"/>
      <c r="D89" s="1800"/>
      <c r="E89" s="1801"/>
      <c r="F89" s="1808" t="s">
        <v>11</v>
      </c>
      <c r="G89" s="1809"/>
      <c r="H89" s="1869" t="s">
        <v>12</v>
      </c>
      <c r="I89" s="1869"/>
      <c r="J89" s="1808" t="s">
        <v>13</v>
      </c>
      <c r="K89" s="1809"/>
      <c r="L89" s="1869" t="s">
        <v>14</v>
      </c>
      <c r="M89" s="1869"/>
      <c r="N89" s="1808" t="s">
        <v>15</v>
      </c>
      <c r="O89" s="1809"/>
      <c r="P89" s="1869" t="s">
        <v>16</v>
      </c>
      <c r="Q89" s="1869"/>
      <c r="R89" s="1808" t="s">
        <v>17</v>
      </c>
      <c r="S89" s="1809"/>
      <c r="T89" s="1869" t="s">
        <v>18</v>
      </c>
      <c r="U89" s="1869"/>
      <c r="V89" s="1808" t="s">
        <v>19</v>
      </c>
      <c r="W89" s="1809"/>
      <c r="X89" s="1869" t="s">
        <v>20</v>
      </c>
      <c r="Y89" s="1809"/>
      <c r="Z89" s="1808" t="s">
        <v>21</v>
      </c>
      <c r="AA89" s="1869"/>
      <c r="AB89" s="1808" t="s">
        <v>22</v>
      </c>
      <c r="AC89" s="1809"/>
      <c r="AD89" s="1869" t="s">
        <v>23</v>
      </c>
      <c r="AE89" s="1869"/>
      <c r="AF89" s="1808" t="s">
        <v>24</v>
      </c>
      <c r="AG89" s="1809"/>
      <c r="AH89" s="1869" t="s">
        <v>25</v>
      </c>
      <c r="AI89" s="1869"/>
      <c r="AJ89" s="1808" t="s">
        <v>26</v>
      </c>
      <c r="AK89" s="1809"/>
      <c r="AL89" s="1869" t="s">
        <v>27</v>
      </c>
      <c r="AM89" s="1809"/>
      <c r="AN89" s="1845"/>
      <c r="AO89" s="1845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CG89" s="13"/>
      <c r="CH89" s="13"/>
      <c r="CI89" s="13"/>
      <c r="CJ89" s="13"/>
      <c r="CK89" s="13"/>
      <c r="CL89" s="13"/>
      <c r="CM89" s="13"/>
    </row>
    <row r="90" spans="1:91" ht="16.350000000000001" customHeight="1" x14ac:dyDescent="0.2">
      <c r="A90" s="1799"/>
      <c r="B90" s="1800"/>
      <c r="C90" s="61" t="s">
        <v>32</v>
      </c>
      <c r="D90" s="1731" t="s">
        <v>41</v>
      </c>
      <c r="E90" s="1692" t="s">
        <v>34</v>
      </c>
      <c r="F90" s="1691" t="s">
        <v>41</v>
      </c>
      <c r="G90" s="1692" t="s">
        <v>34</v>
      </c>
      <c r="H90" s="1705" t="s">
        <v>41</v>
      </c>
      <c r="I90" s="1705" t="s">
        <v>34</v>
      </c>
      <c r="J90" s="1691" t="s">
        <v>41</v>
      </c>
      <c r="K90" s="1692" t="s">
        <v>34</v>
      </c>
      <c r="L90" s="1705" t="s">
        <v>41</v>
      </c>
      <c r="M90" s="1705" t="s">
        <v>34</v>
      </c>
      <c r="N90" s="1691" t="s">
        <v>41</v>
      </c>
      <c r="O90" s="1692" t="s">
        <v>34</v>
      </c>
      <c r="P90" s="1705" t="s">
        <v>41</v>
      </c>
      <c r="Q90" s="1705" t="s">
        <v>34</v>
      </c>
      <c r="R90" s="1691" t="s">
        <v>41</v>
      </c>
      <c r="S90" s="1692" t="s">
        <v>34</v>
      </c>
      <c r="T90" s="1705" t="s">
        <v>41</v>
      </c>
      <c r="U90" s="1705" t="s">
        <v>34</v>
      </c>
      <c r="V90" s="1691" t="s">
        <v>41</v>
      </c>
      <c r="W90" s="1692" t="s">
        <v>34</v>
      </c>
      <c r="X90" s="1705" t="s">
        <v>41</v>
      </c>
      <c r="Y90" s="1692" t="s">
        <v>34</v>
      </c>
      <c r="Z90" s="1691" t="s">
        <v>41</v>
      </c>
      <c r="AA90" s="1705" t="s">
        <v>34</v>
      </c>
      <c r="AB90" s="1691" t="s">
        <v>41</v>
      </c>
      <c r="AC90" s="1692" t="s">
        <v>34</v>
      </c>
      <c r="AD90" s="1705" t="s">
        <v>41</v>
      </c>
      <c r="AE90" s="1705" t="s">
        <v>34</v>
      </c>
      <c r="AF90" s="1691" t="s">
        <v>41</v>
      </c>
      <c r="AG90" s="1692" t="s">
        <v>34</v>
      </c>
      <c r="AH90" s="1705" t="s">
        <v>41</v>
      </c>
      <c r="AI90" s="1705" t="s">
        <v>34</v>
      </c>
      <c r="AJ90" s="1691" t="s">
        <v>41</v>
      </c>
      <c r="AK90" s="1692" t="s">
        <v>34</v>
      </c>
      <c r="AL90" s="1705" t="s">
        <v>41</v>
      </c>
      <c r="AM90" s="1692" t="s">
        <v>34</v>
      </c>
      <c r="AN90" s="1820"/>
      <c r="AO90" s="1820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CG90" s="13"/>
      <c r="CH90" s="13"/>
      <c r="CI90" s="13"/>
      <c r="CJ90" s="13"/>
      <c r="CK90" s="13"/>
      <c r="CL90" s="13"/>
      <c r="CM90" s="13"/>
    </row>
    <row r="91" spans="1:91" ht="16.350000000000001" customHeight="1" x14ac:dyDescent="0.2">
      <c r="A91" s="1808" t="s">
        <v>92</v>
      </c>
      <c r="B91" s="1809"/>
      <c r="C91" s="1663">
        <f t="shared" ref="C91:AN91" si="12">SUM(C92:C98)</f>
        <v>636</v>
      </c>
      <c r="D91" s="1664">
        <f>SUM(D92:D98)</f>
        <v>287</v>
      </c>
      <c r="E91" s="1719">
        <f>SUM(E92:E98)</f>
        <v>349</v>
      </c>
      <c r="F91" s="122">
        <f t="shared" si="12"/>
        <v>18</v>
      </c>
      <c r="G91" s="1732">
        <f t="shared" si="12"/>
        <v>13</v>
      </c>
      <c r="H91" s="122">
        <f t="shared" si="12"/>
        <v>5</v>
      </c>
      <c r="I91" s="1732">
        <f t="shared" si="12"/>
        <v>4</v>
      </c>
      <c r="J91" s="122">
        <f t="shared" si="12"/>
        <v>9</v>
      </c>
      <c r="K91" s="1732">
        <f t="shared" si="12"/>
        <v>5</v>
      </c>
      <c r="L91" s="122">
        <f t="shared" si="12"/>
        <v>3</v>
      </c>
      <c r="M91" s="1732">
        <f t="shared" si="12"/>
        <v>22</v>
      </c>
      <c r="N91" s="122">
        <f t="shared" si="12"/>
        <v>13</v>
      </c>
      <c r="O91" s="1732">
        <f t="shared" si="12"/>
        <v>38</v>
      </c>
      <c r="P91" s="122">
        <f t="shared" si="12"/>
        <v>12</v>
      </c>
      <c r="Q91" s="1732">
        <f t="shared" si="12"/>
        <v>38</v>
      </c>
      <c r="R91" s="122">
        <f t="shared" si="12"/>
        <v>17</v>
      </c>
      <c r="S91" s="1732">
        <f t="shared" si="12"/>
        <v>38</v>
      </c>
      <c r="T91" s="122">
        <f t="shared" si="12"/>
        <v>10</v>
      </c>
      <c r="U91" s="1732">
        <f t="shared" si="12"/>
        <v>23</v>
      </c>
      <c r="V91" s="122">
        <f t="shared" si="12"/>
        <v>11</v>
      </c>
      <c r="W91" s="1732">
        <f t="shared" si="12"/>
        <v>17</v>
      </c>
      <c r="X91" s="122">
        <f t="shared" si="12"/>
        <v>15</v>
      </c>
      <c r="Y91" s="1732">
        <f t="shared" si="12"/>
        <v>18</v>
      </c>
      <c r="Z91" s="122">
        <f t="shared" si="12"/>
        <v>20</v>
      </c>
      <c r="AA91" s="1732">
        <f t="shared" si="12"/>
        <v>10</v>
      </c>
      <c r="AB91" s="122">
        <f t="shared" si="12"/>
        <v>20</v>
      </c>
      <c r="AC91" s="1732">
        <f t="shared" si="12"/>
        <v>13</v>
      </c>
      <c r="AD91" s="122">
        <f t="shared" si="12"/>
        <v>18</v>
      </c>
      <c r="AE91" s="1732">
        <f t="shared" si="12"/>
        <v>11</v>
      </c>
      <c r="AF91" s="122">
        <f t="shared" si="12"/>
        <v>27</v>
      </c>
      <c r="AG91" s="1732">
        <f t="shared" si="12"/>
        <v>17</v>
      </c>
      <c r="AH91" s="122">
        <f t="shared" si="12"/>
        <v>39</v>
      </c>
      <c r="AI91" s="1732">
        <f t="shared" si="12"/>
        <v>9</v>
      </c>
      <c r="AJ91" s="122">
        <f t="shared" si="12"/>
        <v>28</v>
      </c>
      <c r="AK91" s="1732">
        <f t="shared" si="12"/>
        <v>25</v>
      </c>
      <c r="AL91" s="122">
        <f t="shared" si="12"/>
        <v>22</v>
      </c>
      <c r="AM91" s="1732">
        <f t="shared" si="12"/>
        <v>48</v>
      </c>
      <c r="AN91" s="1733">
        <f t="shared" si="12"/>
        <v>596</v>
      </c>
      <c r="AO91" s="1733">
        <f>SUM(AO92:AO94)</f>
        <v>0</v>
      </c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CG91" s="13">
        <v>0</v>
      </c>
      <c r="CH91" s="13">
        <v>0</v>
      </c>
      <c r="CI91" s="13"/>
      <c r="CJ91" s="13"/>
      <c r="CK91" s="13"/>
      <c r="CL91" s="13"/>
      <c r="CM91" s="13"/>
    </row>
    <row r="92" spans="1:91" ht="16.350000000000001" customHeight="1" x14ac:dyDescent="0.2">
      <c r="A92" s="1819" t="s">
        <v>93</v>
      </c>
      <c r="B92" s="1697" t="s">
        <v>94</v>
      </c>
      <c r="C92" s="1663">
        <f t="shared" ref="C92:C98" si="13">SUM(D92+E92)</f>
        <v>435</v>
      </c>
      <c r="D92" s="1664">
        <f>SUM(F92+H92+J92+L92+N92+P92+R92+T92+V92+X92+Z92+AB92+AD92+AF92+AH92+AJ92+AL92)</f>
        <v>174</v>
      </c>
      <c r="E92" s="1719">
        <f>SUM(G92+I92+K92+M92+O92+Q92+S92+U92+W92+Y92+AA92+AC92+AE92+AG92+AI92+AK92+AM92)</f>
        <v>261</v>
      </c>
      <c r="F92" s="1665">
        <v>16</v>
      </c>
      <c r="G92" s="1734">
        <v>10</v>
      </c>
      <c r="H92" s="1667">
        <v>5</v>
      </c>
      <c r="I92" s="1668">
        <v>3</v>
      </c>
      <c r="J92" s="1667">
        <v>9</v>
      </c>
      <c r="K92" s="1668">
        <v>4</v>
      </c>
      <c r="L92" s="1665">
        <v>1</v>
      </c>
      <c r="M92" s="1734">
        <v>17</v>
      </c>
      <c r="N92" s="1667">
        <v>9</v>
      </c>
      <c r="O92" s="1668">
        <v>31</v>
      </c>
      <c r="P92" s="1667">
        <v>8</v>
      </c>
      <c r="Q92" s="1668">
        <v>36</v>
      </c>
      <c r="R92" s="1667">
        <v>8</v>
      </c>
      <c r="S92" s="1668">
        <v>31</v>
      </c>
      <c r="T92" s="1667">
        <v>6</v>
      </c>
      <c r="U92" s="1668">
        <v>20</v>
      </c>
      <c r="V92" s="1667">
        <v>4</v>
      </c>
      <c r="W92" s="1668">
        <v>12</v>
      </c>
      <c r="X92" s="1667">
        <v>10</v>
      </c>
      <c r="Y92" s="1668">
        <v>14</v>
      </c>
      <c r="Z92" s="1667">
        <v>9</v>
      </c>
      <c r="AA92" s="1668">
        <v>5</v>
      </c>
      <c r="AB92" s="1667">
        <v>13</v>
      </c>
      <c r="AC92" s="1668">
        <v>7</v>
      </c>
      <c r="AD92" s="1667">
        <v>10</v>
      </c>
      <c r="AE92" s="1668">
        <v>6</v>
      </c>
      <c r="AF92" s="1667">
        <v>20</v>
      </c>
      <c r="AG92" s="1668">
        <v>15</v>
      </c>
      <c r="AH92" s="1667">
        <v>17</v>
      </c>
      <c r="AI92" s="1668">
        <v>6</v>
      </c>
      <c r="AJ92" s="1667">
        <v>14</v>
      </c>
      <c r="AK92" s="1668">
        <v>16</v>
      </c>
      <c r="AL92" s="1667">
        <v>15</v>
      </c>
      <c r="AM92" s="1668">
        <v>28</v>
      </c>
      <c r="AN92" s="1670">
        <v>412</v>
      </c>
      <c r="AO92" s="1670">
        <v>0</v>
      </c>
      <c r="AP92" s="71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12"/>
      <c r="BB92" s="12"/>
      <c r="CG92" s="13">
        <v>0</v>
      </c>
      <c r="CH92" s="13">
        <v>0</v>
      </c>
      <c r="CI92" s="13">
        <v>0</v>
      </c>
      <c r="CJ92" s="13">
        <v>0</v>
      </c>
      <c r="CK92" s="13"/>
      <c r="CL92" s="13"/>
      <c r="CM92" s="13"/>
    </row>
    <row r="93" spans="1:91" ht="16.350000000000001" customHeight="1" x14ac:dyDescent="0.2">
      <c r="A93" s="1845"/>
      <c r="B93" s="148" t="s">
        <v>95</v>
      </c>
      <c r="C93" s="112">
        <f t="shared" si="13"/>
        <v>62</v>
      </c>
      <c r="D93" s="32">
        <f t="shared" ref="D93:E98" si="14">SUM(F93+H93+J93+L93+N93+P93+R93+T93+V93+X93+Z93+AB93+AD93+AF93+AH93+AJ93+AL93)</f>
        <v>35</v>
      </c>
      <c r="E93" s="149">
        <f t="shared" si="14"/>
        <v>27</v>
      </c>
      <c r="F93" s="150"/>
      <c r="G93" s="151"/>
      <c r="H93" s="152"/>
      <c r="I93" s="153"/>
      <c r="J93" s="150"/>
      <c r="K93" s="154"/>
      <c r="L93" s="152"/>
      <c r="M93" s="155">
        <v>1</v>
      </c>
      <c r="N93" s="150">
        <v>2</v>
      </c>
      <c r="O93" s="154"/>
      <c r="P93" s="153">
        <v>1</v>
      </c>
      <c r="Q93" s="155"/>
      <c r="R93" s="156">
        <v>1</v>
      </c>
      <c r="S93" s="154">
        <v>1</v>
      </c>
      <c r="T93" s="153"/>
      <c r="U93" s="155">
        <v>2</v>
      </c>
      <c r="V93" s="156">
        <v>3</v>
      </c>
      <c r="W93" s="154">
        <v>2</v>
      </c>
      <c r="X93" s="153">
        <v>2</v>
      </c>
      <c r="Y93" s="154"/>
      <c r="Z93" s="156">
        <v>4</v>
      </c>
      <c r="AA93" s="155">
        <v>3</v>
      </c>
      <c r="AB93" s="156">
        <v>5</v>
      </c>
      <c r="AC93" s="154">
        <v>3</v>
      </c>
      <c r="AD93" s="153">
        <v>3</v>
      </c>
      <c r="AE93" s="155">
        <v>2</v>
      </c>
      <c r="AF93" s="156">
        <v>1</v>
      </c>
      <c r="AG93" s="154">
        <v>1</v>
      </c>
      <c r="AH93" s="153">
        <v>8</v>
      </c>
      <c r="AI93" s="155">
        <v>2</v>
      </c>
      <c r="AJ93" s="156">
        <v>5</v>
      </c>
      <c r="AK93" s="154">
        <v>2</v>
      </c>
      <c r="AL93" s="153"/>
      <c r="AM93" s="154">
        <v>8</v>
      </c>
      <c r="AN93" s="157">
        <v>62</v>
      </c>
      <c r="AO93" s="157">
        <v>0</v>
      </c>
      <c r="AP93" s="71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12"/>
      <c r="BB93" s="12"/>
      <c r="CG93" s="13">
        <v>0</v>
      </c>
      <c r="CH93" s="13">
        <v>0</v>
      </c>
      <c r="CI93" s="13">
        <v>0</v>
      </c>
      <c r="CJ93" s="13">
        <v>0</v>
      </c>
      <c r="CK93" s="13"/>
      <c r="CL93" s="13"/>
      <c r="CM93" s="13"/>
    </row>
    <row r="94" spans="1:91" ht="16.350000000000001" customHeight="1" thickBot="1" x14ac:dyDescent="0.25">
      <c r="A94" s="1887"/>
      <c r="B94" s="158" t="s">
        <v>96</v>
      </c>
      <c r="C94" s="159">
        <f t="shared" si="13"/>
        <v>18</v>
      </c>
      <c r="D94" s="160">
        <f t="shared" si="14"/>
        <v>14</v>
      </c>
      <c r="E94" s="161">
        <f t="shared" si="14"/>
        <v>4</v>
      </c>
      <c r="F94" s="162"/>
      <c r="G94" s="163"/>
      <c r="H94" s="164"/>
      <c r="I94" s="165"/>
      <c r="J94" s="162"/>
      <c r="K94" s="166"/>
      <c r="L94" s="164"/>
      <c r="M94" s="167"/>
      <c r="N94" s="162"/>
      <c r="O94" s="166">
        <v>2</v>
      </c>
      <c r="P94" s="165">
        <v>1</v>
      </c>
      <c r="Q94" s="167"/>
      <c r="R94" s="168"/>
      <c r="S94" s="166"/>
      <c r="T94" s="165"/>
      <c r="U94" s="167"/>
      <c r="V94" s="168"/>
      <c r="W94" s="166"/>
      <c r="X94" s="165"/>
      <c r="Y94" s="166"/>
      <c r="Z94" s="168">
        <v>1</v>
      </c>
      <c r="AA94" s="167">
        <v>1</v>
      </c>
      <c r="AB94" s="168">
        <v>1</v>
      </c>
      <c r="AC94" s="166"/>
      <c r="AD94" s="165">
        <v>1</v>
      </c>
      <c r="AE94" s="167"/>
      <c r="AF94" s="168">
        <v>2</v>
      </c>
      <c r="AG94" s="166"/>
      <c r="AH94" s="165">
        <v>5</v>
      </c>
      <c r="AI94" s="167"/>
      <c r="AJ94" s="168">
        <v>1</v>
      </c>
      <c r="AK94" s="166">
        <v>1</v>
      </c>
      <c r="AL94" s="165">
        <v>2</v>
      </c>
      <c r="AM94" s="166"/>
      <c r="AN94" s="169">
        <v>16</v>
      </c>
      <c r="AO94" s="169">
        <v>0</v>
      </c>
      <c r="AP94" s="71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12"/>
      <c r="BB94" s="12"/>
      <c r="CG94" s="13">
        <v>0</v>
      </c>
      <c r="CH94" s="13">
        <v>0</v>
      </c>
      <c r="CI94" s="13">
        <v>0</v>
      </c>
      <c r="CJ94" s="13">
        <v>0</v>
      </c>
      <c r="CK94" s="13"/>
      <c r="CL94" s="13"/>
      <c r="CM94" s="13"/>
    </row>
    <row r="95" spans="1:91" ht="16.350000000000001" customHeight="1" thickTop="1" x14ac:dyDescent="0.2">
      <c r="A95" s="1888" t="s">
        <v>97</v>
      </c>
      <c r="B95" s="1889"/>
      <c r="C95" s="170">
        <f t="shared" si="13"/>
        <v>18</v>
      </c>
      <c r="D95" s="64">
        <f t="shared" si="14"/>
        <v>8</v>
      </c>
      <c r="E95" s="171">
        <f t="shared" si="14"/>
        <v>10</v>
      </c>
      <c r="F95" s="172"/>
      <c r="G95" s="173"/>
      <c r="H95" s="174"/>
      <c r="I95" s="175"/>
      <c r="J95" s="176"/>
      <c r="K95" s="173"/>
      <c r="L95" s="174"/>
      <c r="M95" s="177">
        <v>1</v>
      </c>
      <c r="N95" s="176"/>
      <c r="O95" s="173">
        <v>2</v>
      </c>
      <c r="P95" s="175">
        <v>1</v>
      </c>
      <c r="Q95" s="177">
        <v>1</v>
      </c>
      <c r="R95" s="178">
        <v>2</v>
      </c>
      <c r="S95" s="173">
        <v>3</v>
      </c>
      <c r="T95" s="175"/>
      <c r="U95" s="177"/>
      <c r="V95" s="178"/>
      <c r="W95" s="173"/>
      <c r="X95" s="175">
        <v>1</v>
      </c>
      <c r="Y95" s="173"/>
      <c r="Z95" s="178">
        <v>1</v>
      </c>
      <c r="AA95" s="177">
        <v>1</v>
      </c>
      <c r="AB95" s="178"/>
      <c r="AC95" s="173">
        <v>1</v>
      </c>
      <c r="AD95" s="175"/>
      <c r="AE95" s="177"/>
      <c r="AF95" s="178">
        <v>1</v>
      </c>
      <c r="AG95" s="173"/>
      <c r="AH95" s="175">
        <v>2</v>
      </c>
      <c r="AI95" s="177"/>
      <c r="AJ95" s="178"/>
      <c r="AK95" s="173"/>
      <c r="AL95" s="175"/>
      <c r="AM95" s="173">
        <v>1</v>
      </c>
      <c r="AN95" s="179">
        <v>17</v>
      </c>
      <c r="AO95" s="497"/>
      <c r="AP95" s="71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12"/>
      <c r="BB95" s="12"/>
      <c r="CG95" s="13">
        <v>0</v>
      </c>
      <c r="CH95" s="13">
        <v>0</v>
      </c>
      <c r="CI95" s="13"/>
      <c r="CJ95" s="13"/>
      <c r="CK95" s="13"/>
      <c r="CL95" s="13"/>
      <c r="CM95" s="13"/>
    </row>
    <row r="96" spans="1:91" ht="16.350000000000001" customHeight="1" x14ac:dyDescent="0.2">
      <c r="A96" s="1890" t="s">
        <v>98</v>
      </c>
      <c r="B96" s="1891"/>
      <c r="C96" s="31">
        <f t="shared" si="13"/>
        <v>25</v>
      </c>
      <c r="D96" s="64">
        <f t="shared" si="14"/>
        <v>13</v>
      </c>
      <c r="E96" s="181">
        <f t="shared" si="14"/>
        <v>12</v>
      </c>
      <c r="F96" s="182"/>
      <c r="G96" s="183">
        <v>2</v>
      </c>
      <c r="H96" s="184"/>
      <c r="I96" s="185"/>
      <c r="J96" s="172"/>
      <c r="K96" s="186">
        <v>1</v>
      </c>
      <c r="L96" s="184"/>
      <c r="M96" s="187"/>
      <c r="N96" s="172"/>
      <c r="O96" s="186">
        <v>3</v>
      </c>
      <c r="P96" s="185"/>
      <c r="Q96" s="187"/>
      <c r="R96" s="188">
        <v>1</v>
      </c>
      <c r="S96" s="186">
        <v>2</v>
      </c>
      <c r="T96" s="185">
        <v>1</v>
      </c>
      <c r="U96" s="187"/>
      <c r="V96" s="188">
        <v>4</v>
      </c>
      <c r="W96" s="186"/>
      <c r="X96" s="185"/>
      <c r="Y96" s="186"/>
      <c r="Z96" s="188"/>
      <c r="AA96" s="187"/>
      <c r="AB96" s="188"/>
      <c r="AC96" s="186"/>
      <c r="AD96" s="185">
        <v>1</v>
      </c>
      <c r="AE96" s="187"/>
      <c r="AF96" s="188">
        <v>1</v>
      </c>
      <c r="AG96" s="186"/>
      <c r="AH96" s="185">
        <v>5</v>
      </c>
      <c r="AI96" s="187">
        <v>1</v>
      </c>
      <c r="AJ96" s="188"/>
      <c r="AK96" s="186">
        <v>1</v>
      </c>
      <c r="AL96" s="185"/>
      <c r="AM96" s="186">
        <v>2</v>
      </c>
      <c r="AN96" s="189">
        <v>19</v>
      </c>
      <c r="AO96" s="498"/>
      <c r="AP96" s="71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12"/>
      <c r="BB96" s="12"/>
      <c r="CG96" s="13">
        <v>0</v>
      </c>
      <c r="CH96" s="13">
        <v>0</v>
      </c>
      <c r="CI96" s="13"/>
      <c r="CJ96" s="13"/>
      <c r="CK96" s="13"/>
      <c r="CL96" s="13"/>
      <c r="CM96" s="13"/>
    </row>
    <row r="97" spans="1:91" ht="16.350000000000001" customHeight="1" x14ac:dyDescent="0.2">
      <c r="A97" s="1890" t="s">
        <v>99</v>
      </c>
      <c r="B97" s="1891"/>
      <c r="C97" s="112">
        <f t="shared" si="13"/>
        <v>67</v>
      </c>
      <c r="D97" s="32">
        <f t="shared" si="14"/>
        <v>33</v>
      </c>
      <c r="E97" s="191">
        <f t="shared" si="14"/>
        <v>34</v>
      </c>
      <c r="F97" s="150">
        <v>1</v>
      </c>
      <c r="G97" s="151">
        <v>1</v>
      </c>
      <c r="H97" s="152"/>
      <c r="I97" s="153">
        <v>1</v>
      </c>
      <c r="J97" s="150"/>
      <c r="K97" s="154"/>
      <c r="L97" s="152">
        <v>2</v>
      </c>
      <c r="M97" s="155">
        <v>3</v>
      </c>
      <c r="N97" s="150"/>
      <c r="O97" s="154"/>
      <c r="P97" s="153"/>
      <c r="Q97" s="155">
        <v>1</v>
      </c>
      <c r="R97" s="156">
        <v>3</v>
      </c>
      <c r="S97" s="154">
        <v>1</v>
      </c>
      <c r="T97" s="153">
        <v>3</v>
      </c>
      <c r="U97" s="155">
        <v>1</v>
      </c>
      <c r="V97" s="156"/>
      <c r="W97" s="154">
        <v>3</v>
      </c>
      <c r="X97" s="153">
        <v>1</v>
      </c>
      <c r="Y97" s="154">
        <v>4</v>
      </c>
      <c r="Z97" s="156">
        <v>4</v>
      </c>
      <c r="AA97" s="155"/>
      <c r="AB97" s="156">
        <v>1</v>
      </c>
      <c r="AC97" s="154">
        <v>2</v>
      </c>
      <c r="AD97" s="153">
        <v>3</v>
      </c>
      <c r="AE97" s="155">
        <v>2</v>
      </c>
      <c r="AF97" s="156">
        <v>1</v>
      </c>
      <c r="AG97" s="154">
        <v>1</v>
      </c>
      <c r="AH97" s="153">
        <v>2</v>
      </c>
      <c r="AI97" s="155"/>
      <c r="AJ97" s="156">
        <v>7</v>
      </c>
      <c r="AK97" s="154">
        <v>5</v>
      </c>
      <c r="AL97" s="153">
        <v>5</v>
      </c>
      <c r="AM97" s="154">
        <v>9</v>
      </c>
      <c r="AN97" s="157">
        <v>62</v>
      </c>
      <c r="AO97" s="499"/>
      <c r="AP97" s="71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12"/>
      <c r="BB97" s="12"/>
      <c r="CG97" s="13">
        <v>0</v>
      </c>
      <c r="CH97" s="13">
        <v>0</v>
      </c>
      <c r="CI97" s="13"/>
      <c r="CJ97" s="13"/>
      <c r="CK97" s="13"/>
      <c r="CL97" s="13"/>
      <c r="CM97" s="13"/>
    </row>
    <row r="98" spans="1:91" ht="16.350000000000001" customHeight="1" x14ac:dyDescent="0.2">
      <c r="A98" s="1850" t="s">
        <v>100</v>
      </c>
      <c r="B98" s="1851"/>
      <c r="C98" s="77">
        <f t="shared" si="13"/>
        <v>11</v>
      </c>
      <c r="D98" s="78">
        <f t="shared" si="14"/>
        <v>10</v>
      </c>
      <c r="E98" s="193">
        <f t="shared" si="14"/>
        <v>1</v>
      </c>
      <c r="F98" s="194">
        <v>1</v>
      </c>
      <c r="G98" s="195"/>
      <c r="H98" s="196"/>
      <c r="I98" s="197"/>
      <c r="J98" s="194"/>
      <c r="K98" s="198"/>
      <c r="L98" s="196"/>
      <c r="M98" s="199"/>
      <c r="N98" s="194">
        <v>2</v>
      </c>
      <c r="O98" s="198"/>
      <c r="P98" s="197">
        <v>1</v>
      </c>
      <c r="Q98" s="199"/>
      <c r="R98" s="200">
        <v>2</v>
      </c>
      <c r="S98" s="198"/>
      <c r="T98" s="197"/>
      <c r="U98" s="199"/>
      <c r="V98" s="200"/>
      <c r="W98" s="198"/>
      <c r="X98" s="197">
        <v>1</v>
      </c>
      <c r="Y98" s="198"/>
      <c r="Z98" s="200">
        <v>1</v>
      </c>
      <c r="AA98" s="199"/>
      <c r="AB98" s="200"/>
      <c r="AC98" s="198"/>
      <c r="AD98" s="197"/>
      <c r="AE98" s="199">
        <v>1</v>
      </c>
      <c r="AF98" s="200">
        <v>1</v>
      </c>
      <c r="AG98" s="198"/>
      <c r="AH98" s="197"/>
      <c r="AI98" s="199"/>
      <c r="AJ98" s="200">
        <v>1</v>
      </c>
      <c r="AK98" s="198"/>
      <c r="AL98" s="197"/>
      <c r="AM98" s="198"/>
      <c r="AN98" s="201">
        <v>8</v>
      </c>
      <c r="AO98" s="500"/>
      <c r="AP98" s="71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12"/>
      <c r="BB98" s="12"/>
      <c r="CG98" s="13">
        <v>0</v>
      </c>
      <c r="CH98" s="13">
        <v>0</v>
      </c>
      <c r="CI98" s="13"/>
      <c r="CJ98" s="13"/>
      <c r="CK98" s="13"/>
      <c r="CL98" s="13"/>
      <c r="CM98" s="13"/>
    </row>
    <row r="99" spans="1:91" ht="32.1" customHeight="1" x14ac:dyDescent="0.2">
      <c r="A99" s="82" t="s">
        <v>101</v>
      </c>
      <c r="B99" s="8"/>
      <c r="C99" s="8"/>
      <c r="D99" s="8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X99" s="2"/>
      <c r="BY99" s="2"/>
      <c r="BZ99" s="2"/>
      <c r="CG99" s="13"/>
      <c r="CH99" s="13"/>
      <c r="CI99" s="13"/>
      <c r="CJ99" s="13"/>
      <c r="CK99" s="13"/>
      <c r="CL99" s="13"/>
      <c r="CM99" s="13"/>
    </row>
    <row r="100" spans="1:91" ht="16.350000000000001" customHeight="1" x14ac:dyDescent="0.2">
      <c r="A100" s="1808" t="s">
        <v>102</v>
      </c>
      <c r="B100" s="1869"/>
      <c r="C100" s="1809"/>
      <c r="D100" s="1701" t="s">
        <v>54</v>
      </c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CG100" s="13"/>
      <c r="CH100" s="13"/>
      <c r="CI100" s="13"/>
      <c r="CJ100" s="13"/>
      <c r="CK100" s="13"/>
      <c r="CL100" s="13"/>
      <c r="CM100" s="13"/>
    </row>
    <row r="101" spans="1:91" ht="25.35" customHeight="1" x14ac:dyDescent="0.2">
      <c r="A101" s="1796" t="s">
        <v>103</v>
      </c>
      <c r="B101" s="1798"/>
      <c r="C101" s="1735" t="s">
        <v>104</v>
      </c>
      <c r="D101" s="1736"/>
      <c r="E101" s="136"/>
      <c r="CG101" s="13"/>
      <c r="CH101" s="13"/>
      <c r="CI101" s="13"/>
      <c r="CJ101" s="13"/>
      <c r="CK101" s="13"/>
      <c r="CL101" s="13"/>
      <c r="CM101" s="13"/>
    </row>
    <row r="102" spans="1:91" ht="25.35" customHeight="1" x14ac:dyDescent="0.2">
      <c r="A102" s="1886"/>
      <c r="B102" s="1807"/>
      <c r="C102" s="1703" t="s">
        <v>105</v>
      </c>
      <c r="D102" s="157"/>
      <c r="E102" s="136"/>
      <c r="CG102" s="13"/>
      <c r="CH102" s="13"/>
      <c r="CI102" s="13"/>
      <c r="CJ102" s="13"/>
      <c r="CK102" s="13"/>
      <c r="CL102" s="13"/>
      <c r="CM102" s="13"/>
    </row>
    <row r="103" spans="1:91" ht="25.35" customHeight="1" x14ac:dyDescent="0.2">
      <c r="A103" s="1799"/>
      <c r="B103" s="1801"/>
      <c r="C103" s="1704" t="s">
        <v>106</v>
      </c>
      <c r="D103" s="207"/>
      <c r="E103" s="136"/>
      <c r="CG103" s="13"/>
      <c r="CH103" s="13"/>
      <c r="CI103" s="13"/>
      <c r="CJ103" s="13"/>
      <c r="CK103" s="13"/>
      <c r="CL103" s="13"/>
      <c r="CM103" s="13"/>
    </row>
    <row r="104" spans="1:91" ht="32.1" customHeight="1" x14ac:dyDescent="0.2">
      <c r="A104" s="81" t="s">
        <v>107</v>
      </c>
      <c r="B104" s="83"/>
      <c r="C104" s="208"/>
      <c r="D104" s="208"/>
      <c r="E104" s="209"/>
      <c r="F104" s="210"/>
      <c r="G104" s="210"/>
      <c r="H104" s="100"/>
      <c r="I104" s="210"/>
      <c r="J104" s="83"/>
      <c r="K104" s="211"/>
      <c r="L104" s="212"/>
      <c r="M104" s="211"/>
      <c r="N104" s="211"/>
      <c r="O104" s="213"/>
      <c r="P104" s="83"/>
      <c r="Q104" s="211"/>
      <c r="R104" s="213"/>
      <c r="S104" s="83"/>
      <c r="T104" s="211"/>
      <c r="U104" s="83"/>
      <c r="V104" s="83"/>
      <c r="W104" s="213"/>
      <c r="X104" s="213"/>
      <c r="Y104" s="213"/>
      <c r="Z104" s="214"/>
      <c r="AA104" s="83"/>
      <c r="AB104" s="213"/>
      <c r="AC104" s="213"/>
      <c r="AD104" s="213"/>
      <c r="AE104" s="213"/>
      <c r="AF104" s="214"/>
      <c r="AG104" s="83"/>
      <c r="AH104" s="213"/>
      <c r="AI104" s="213"/>
      <c r="AJ104" s="213"/>
      <c r="AK104" s="83"/>
      <c r="AL104" s="211"/>
      <c r="AM104" s="213"/>
      <c r="AN104" s="211"/>
      <c r="AO104" s="215"/>
      <c r="AP104" s="83"/>
      <c r="BX104" s="2"/>
      <c r="BY104" s="2"/>
      <c r="BZ104" s="2"/>
      <c r="CG104" s="13"/>
      <c r="CH104" s="13"/>
      <c r="CI104" s="13"/>
      <c r="CJ104" s="13"/>
      <c r="CK104" s="13"/>
      <c r="CL104" s="13"/>
      <c r="CM104" s="13"/>
    </row>
    <row r="105" spans="1:91" ht="16.350000000000001" customHeight="1" x14ac:dyDescent="0.2">
      <c r="A105" s="1822" t="s">
        <v>90</v>
      </c>
      <c r="B105" s="1793"/>
      <c r="C105" s="1796" t="s">
        <v>5</v>
      </c>
      <c r="D105" s="1797"/>
      <c r="E105" s="1798"/>
      <c r="F105" s="1808" t="s">
        <v>6</v>
      </c>
      <c r="G105" s="1869"/>
      <c r="H105" s="1869"/>
      <c r="I105" s="1869"/>
      <c r="J105" s="1869"/>
      <c r="K105" s="1869"/>
      <c r="L105" s="1869"/>
      <c r="M105" s="1869"/>
      <c r="N105" s="1869"/>
      <c r="O105" s="1869"/>
      <c r="P105" s="1869"/>
      <c r="Q105" s="1869"/>
      <c r="R105" s="1869"/>
      <c r="S105" s="1869"/>
      <c r="T105" s="1869"/>
      <c r="U105" s="1869"/>
      <c r="V105" s="1869"/>
      <c r="W105" s="1869"/>
      <c r="X105" s="1869"/>
      <c r="Y105" s="1869"/>
      <c r="Z105" s="1869"/>
      <c r="AA105" s="1869"/>
      <c r="AB105" s="1869"/>
      <c r="AC105" s="1869"/>
      <c r="AD105" s="1869"/>
      <c r="AE105" s="1869"/>
      <c r="AF105" s="1869"/>
      <c r="AG105" s="1869"/>
      <c r="AH105" s="1869"/>
      <c r="AI105" s="1869"/>
      <c r="AJ105" s="1869"/>
      <c r="AK105" s="1869"/>
      <c r="AL105" s="1869"/>
      <c r="AM105" s="1809"/>
      <c r="AN105" s="1819" t="s">
        <v>7</v>
      </c>
      <c r="AO105" s="216"/>
      <c r="CG105" s="13"/>
      <c r="CH105" s="13"/>
      <c r="CI105" s="13"/>
      <c r="CJ105" s="13"/>
      <c r="CK105" s="13"/>
      <c r="CL105" s="13"/>
      <c r="CM105" s="13"/>
    </row>
    <row r="106" spans="1:91" ht="16.350000000000001" customHeight="1" x14ac:dyDescent="0.2">
      <c r="A106" s="1826"/>
      <c r="B106" s="1794"/>
      <c r="C106" s="1799"/>
      <c r="D106" s="1800"/>
      <c r="E106" s="1801"/>
      <c r="F106" s="1808" t="s">
        <v>11</v>
      </c>
      <c r="G106" s="1809"/>
      <c r="H106" s="1808" t="s">
        <v>12</v>
      </c>
      <c r="I106" s="1809"/>
      <c r="J106" s="1808" t="s">
        <v>13</v>
      </c>
      <c r="K106" s="1809"/>
      <c r="L106" s="1808" t="s">
        <v>14</v>
      </c>
      <c r="M106" s="1809"/>
      <c r="N106" s="1808" t="s">
        <v>15</v>
      </c>
      <c r="O106" s="1809"/>
      <c r="P106" s="1828" t="s">
        <v>16</v>
      </c>
      <c r="Q106" s="1816"/>
      <c r="R106" s="1828" t="s">
        <v>17</v>
      </c>
      <c r="S106" s="1816"/>
      <c r="T106" s="1828" t="s">
        <v>18</v>
      </c>
      <c r="U106" s="1816"/>
      <c r="V106" s="1828" t="s">
        <v>19</v>
      </c>
      <c r="W106" s="1816"/>
      <c r="X106" s="1828" t="s">
        <v>20</v>
      </c>
      <c r="Y106" s="1816"/>
      <c r="Z106" s="1828" t="s">
        <v>21</v>
      </c>
      <c r="AA106" s="1816"/>
      <c r="AB106" s="1828" t="s">
        <v>22</v>
      </c>
      <c r="AC106" s="1816"/>
      <c r="AD106" s="1829" t="s">
        <v>23</v>
      </c>
      <c r="AE106" s="1829"/>
      <c r="AF106" s="1828" t="s">
        <v>24</v>
      </c>
      <c r="AG106" s="1816"/>
      <c r="AH106" s="1829" t="s">
        <v>25</v>
      </c>
      <c r="AI106" s="1829"/>
      <c r="AJ106" s="1828" t="s">
        <v>26</v>
      </c>
      <c r="AK106" s="1816"/>
      <c r="AL106" s="1829" t="s">
        <v>27</v>
      </c>
      <c r="AM106" s="1816"/>
      <c r="AN106" s="1845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CG106" s="13"/>
      <c r="CH106" s="13"/>
      <c r="CI106" s="13"/>
      <c r="CJ106" s="13"/>
      <c r="CK106" s="13"/>
      <c r="CL106" s="13"/>
      <c r="CM106" s="13"/>
    </row>
    <row r="107" spans="1:91" ht="16.350000000000001" customHeight="1" x14ac:dyDescent="0.2">
      <c r="A107" s="1824"/>
      <c r="B107" s="1795"/>
      <c r="C107" s="58" t="s">
        <v>32</v>
      </c>
      <c r="D107" s="1659" t="s">
        <v>41</v>
      </c>
      <c r="E107" s="1692" t="s">
        <v>34</v>
      </c>
      <c r="F107" s="1691" t="s">
        <v>41</v>
      </c>
      <c r="G107" s="1692" t="s">
        <v>34</v>
      </c>
      <c r="H107" s="1691" t="s">
        <v>41</v>
      </c>
      <c r="I107" s="1692" t="s">
        <v>34</v>
      </c>
      <c r="J107" s="1691" t="s">
        <v>41</v>
      </c>
      <c r="K107" s="1692" t="s">
        <v>34</v>
      </c>
      <c r="L107" s="1691" t="s">
        <v>41</v>
      </c>
      <c r="M107" s="1692" t="s">
        <v>34</v>
      </c>
      <c r="N107" s="1691" t="s">
        <v>41</v>
      </c>
      <c r="O107" s="1692" t="s">
        <v>34</v>
      </c>
      <c r="P107" s="1691" t="s">
        <v>41</v>
      </c>
      <c r="Q107" s="1692" t="s">
        <v>34</v>
      </c>
      <c r="R107" s="1691" t="s">
        <v>41</v>
      </c>
      <c r="S107" s="1692" t="s">
        <v>34</v>
      </c>
      <c r="T107" s="1691" t="s">
        <v>41</v>
      </c>
      <c r="U107" s="1692" t="s">
        <v>34</v>
      </c>
      <c r="V107" s="1691" t="s">
        <v>41</v>
      </c>
      <c r="W107" s="1692" t="s">
        <v>34</v>
      </c>
      <c r="X107" s="1691" t="s">
        <v>41</v>
      </c>
      <c r="Y107" s="1692" t="s">
        <v>34</v>
      </c>
      <c r="Z107" s="1691" t="s">
        <v>41</v>
      </c>
      <c r="AA107" s="1692" t="s">
        <v>34</v>
      </c>
      <c r="AB107" s="1691" t="s">
        <v>41</v>
      </c>
      <c r="AC107" s="1692" t="s">
        <v>34</v>
      </c>
      <c r="AD107" s="1705" t="s">
        <v>41</v>
      </c>
      <c r="AE107" s="1705" t="s">
        <v>34</v>
      </c>
      <c r="AF107" s="1691" t="s">
        <v>41</v>
      </c>
      <c r="AG107" s="1692" t="s">
        <v>34</v>
      </c>
      <c r="AH107" s="1705" t="s">
        <v>41</v>
      </c>
      <c r="AI107" s="1705" t="s">
        <v>34</v>
      </c>
      <c r="AJ107" s="1691" t="s">
        <v>41</v>
      </c>
      <c r="AK107" s="1692" t="s">
        <v>34</v>
      </c>
      <c r="AL107" s="1705" t="s">
        <v>41</v>
      </c>
      <c r="AM107" s="1692" t="s">
        <v>34</v>
      </c>
      <c r="AN107" s="1820"/>
      <c r="AO107" s="217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CG107" s="13"/>
      <c r="CH107" s="13"/>
      <c r="CI107" s="13"/>
      <c r="CJ107" s="13"/>
      <c r="CK107" s="13"/>
      <c r="CL107" s="13"/>
      <c r="CM107" s="13"/>
    </row>
    <row r="108" spans="1:91" ht="16.350000000000001" customHeight="1" x14ac:dyDescent="0.2">
      <c r="A108" s="2111" t="s">
        <v>108</v>
      </c>
      <c r="B108" s="2112"/>
      <c r="C108" s="170">
        <f>SUM(D108+E108)</f>
        <v>0</v>
      </c>
      <c r="D108" s="218">
        <f t="shared" ref="D108:E110" si="15">SUM(F108+H108+J108+L108+N108+P108+R108+T108+V108+X108+Z108+AB108+AD108+AF108+AH108+AJ108+AL108)</f>
        <v>0</v>
      </c>
      <c r="E108" s="65">
        <f t="shared" si="15"/>
        <v>0</v>
      </c>
      <c r="F108" s="219"/>
      <c r="G108" s="220"/>
      <c r="H108" s="219"/>
      <c r="I108" s="220"/>
      <c r="J108" s="219"/>
      <c r="K108" s="220"/>
      <c r="L108" s="219"/>
      <c r="M108" s="220"/>
      <c r="N108" s="219"/>
      <c r="O108" s="220"/>
      <c r="P108" s="219"/>
      <c r="Q108" s="220"/>
      <c r="R108" s="219"/>
      <c r="S108" s="220"/>
      <c r="T108" s="219"/>
      <c r="U108" s="220"/>
      <c r="V108" s="219"/>
      <c r="W108" s="220"/>
      <c r="X108" s="219"/>
      <c r="Y108" s="220"/>
      <c r="Z108" s="219"/>
      <c r="AA108" s="220"/>
      <c r="AB108" s="219"/>
      <c r="AC108" s="220"/>
      <c r="AD108" s="221"/>
      <c r="AE108" s="222"/>
      <c r="AF108" s="219"/>
      <c r="AG108" s="220"/>
      <c r="AH108" s="221"/>
      <c r="AI108" s="222"/>
      <c r="AJ108" s="219"/>
      <c r="AK108" s="220"/>
      <c r="AL108" s="221"/>
      <c r="AM108" s="220"/>
      <c r="AN108" s="223"/>
      <c r="AO108" s="71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12"/>
      <c r="CG108" s="13">
        <v>0</v>
      </c>
      <c r="CH108" s="13">
        <v>0</v>
      </c>
      <c r="CI108" s="13"/>
      <c r="CJ108" s="13"/>
      <c r="CK108" s="13"/>
      <c r="CL108" s="13"/>
      <c r="CM108" s="13"/>
    </row>
    <row r="109" spans="1:91" ht="16.350000000000001" customHeight="1" x14ac:dyDescent="0.2">
      <c r="A109" s="1848" t="s">
        <v>109</v>
      </c>
      <c r="B109" s="1849"/>
      <c r="C109" s="63">
        <f>SUM(D109+E109)</f>
        <v>7</v>
      </c>
      <c r="D109" s="64">
        <f t="shared" si="15"/>
        <v>4</v>
      </c>
      <c r="E109" s="73">
        <f t="shared" si="15"/>
        <v>3</v>
      </c>
      <c r="F109" s="224"/>
      <c r="G109" s="225"/>
      <c r="H109" s="224"/>
      <c r="I109" s="225"/>
      <c r="J109" s="224"/>
      <c r="K109" s="225"/>
      <c r="L109" s="224"/>
      <c r="M109" s="225"/>
      <c r="N109" s="224"/>
      <c r="O109" s="225"/>
      <c r="P109" s="224"/>
      <c r="Q109" s="225"/>
      <c r="R109" s="224"/>
      <c r="S109" s="225"/>
      <c r="T109" s="224"/>
      <c r="U109" s="225"/>
      <c r="V109" s="224"/>
      <c r="W109" s="225"/>
      <c r="X109" s="224"/>
      <c r="Y109" s="225"/>
      <c r="Z109" s="224">
        <v>1</v>
      </c>
      <c r="AA109" s="225"/>
      <c r="AB109" s="224"/>
      <c r="AC109" s="225">
        <v>1</v>
      </c>
      <c r="AD109" s="226"/>
      <c r="AE109" s="227"/>
      <c r="AF109" s="224">
        <v>1</v>
      </c>
      <c r="AG109" s="225"/>
      <c r="AH109" s="226">
        <v>1</v>
      </c>
      <c r="AI109" s="227"/>
      <c r="AJ109" s="224">
        <v>1</v>
      </c>
      <c r="AK109" s="225"/>
      <c r="AL109" s="226"/>
      <c r="AM109" s="225">
        <v>2</v>
      </c>
      <c r="AN109" s="228">
        <v>7</v>
      </c>
      <c r="AO109" s="71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12"/>
      <c r="CG109" s="13">
        <v>0</v>
      </c>
      <c r="CH109" s="13">
        <v>0</v>
      </c>
      <c r="CI109" s="13"/>
      <c r="CJ109" s="13"/>
      <c r="CK109" s="13"/>
      <c r="CL109" s="13"/>
      <c r="CM109" s="13"/>
    </row>
    <row r="110" spans="1:91" ht="16.350000000000001" customHeight="1" x14ac:dyDescent="0.2">
      <c r="A110" s="1883" t="s">
        <v>110</v>
      </c>
      <c r="B110" s="1884"/>
      <c r="C110" s="77">
        <f>SUM(D110+E110)</f>
        <v>2</v>
      </c>
      <c r="D110" s="78">
        <f t="shared" si="15"/>
        <v>1</v>
      </c>
      <c r="E110" s="49">
        <f t="shared" si="15"/>
        <v>1</v>
      </c>
      <c r="F110" s="229"/>
      <c r="G110" s="230"/>
      <c r="H110" s="229"/>
      <c r="I110" s="230"/>
      <c r="J110" s="229"/>
      <c r="K110" s="230"/>
      <c r="L110" s="229"/>
      <c r="M110" s="230"/>
      <c r="N110" s="229"/>
      <c r="O110" s="230"/>
      <c r="P110" s="229"/>
      <c r="Q110" s="230"/>
      <c r="R110" s="229"/>
      <c r="S110" s="230"/>
      <c r="T110" s="229"/>
      <c r="U110" s="230"/>
      <c r="V110" s="229"/>
      <c r="W110" s="230"/>
      <c r="X110" s="229"/>
      <c r="Y110" s="230"/>
      <c r="Z110" s="229"/>
      <c r="AA110" s="230"/>
      <c r="AB110" s="229"/>
      <c r="AC110" s="230"/>
      <c r="AD110" s="231"/>
      <c r="AE110" s="232"/>
      <c r="AF110" s="229"/>
      <c r="AG110" s="230"/>
      <c r="AH110" s="231"/>
      <c r="AI110" s="232"/>
      <c r="AJ110" s="229"/>
      <c r="AK110" s="230">
        <v>1</v>
      </c>
      <c r="AL110" s="231">
        <v>1</v>
      </c>
      <c r="AM110" s="230"/>
      <c r="AN110" s="233">
        <v>2</v>
      </c>
      <c r="AO110" s="71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12"/>
      <c r="CG110" s="13">
        <v>0</v>
      </c>
      <c r="CH110" s="13">
        <v>0</v>
      </c>
      <c r="CI110" s="13"/>
      <c r="CJ110" s="13"/>
      <c r="CK110" s="13"/>
      <c r="CL110" s="13"/>
      <c r="CM110" s="13"/>
    </row>
    <row r="111" spans="1:91" ht="32.1" customHeight="1" x14ac:dyDescent="0.2">
      <c r="A111" s="82" t="s">
        <v>111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X111" s="2"/>
      <c r="BY111" s="2"/>
      <c r="BZ111" s="2"/>
      <c r="CG111" s="13"/>
      <c r="CH111" s="13"/>
      <c r="CI111" s="13"/>
      <c r="CJ111" s="13"/>
      <c r="CK111" s="13"/>
      <c r="CL111" s="13"/>
      <c r="CM111" s="13"/>
    </row>
    <row r="112" spans="1:91" ht="16.350000000000001" customHeight="1" x14ac:dyDescent="0.2">
      <c r="A112" s="1822" t="s">
        <v>112</v>
      </c>
      <c r="B112" s="1793"/>
      <c r="C112" s="1822" t="s">
        <v>54</v>
      </c>
      <c r="D112" s="1823"/>
      <c r="E112" s="1793"/>
      <c r="F112" s="1808" t="s">
        <v>113</v>
      </c>
      <c r="G112" s="1809"/>
      <c r="H112" s="1885" t="s">
        <v>114</v>
      </c>
      <c r="I112" s="1809"/>
      <c r="J112" s="1808" t="s">
        <v>115</v>
      </c>
      <c r="K112" s="1809"/>
      <c r="L112" s="1808" t="s">
        <v>116</v>
      </c>
      <c r="M112" s="1809"/>
      <c r="N112" s="1808" t="s">
        <v>117</v>
      </c>
      <c r="O112" s="1809"/>
      <c r="P112" s="1828" t="s">
        <v>118</v>
      </c>
      <c r="Q112" s="1816"/>
      <c r="R112" s="1828" t="s">
        <v>119</v>
      </c>
      <c r="S112" s="1816"/>
      <c r="T112" s="1828" t="s">
        <v>120</v>
      </c>
      <c r="U112" s="1829"/>
      <c r="V112" s="1828" t="s">
        <v>121</v>
      </c>
      <c r="W112" s="1829"/>
      <c r="X112" s="1881" t="s">
        <v>122</v>
      </c>
      <c r="Y112" s="1959" t="s">
        <v>123</v>
      </c>
      <c r="Z112" s="1829"/>
      <c r="AA112" s="1829"/>
      <c r="AB112" s="1816"/>
      <c r="AC112" s="1834" t="s">
        <v>124</v>
      </c>
      <c r="AD112" s="1876"/>
      <c r="AE112" s="1829" t="s">
        <v>125</v>
      </c>
      <c r="AF112" s="1829"/>
      <c r="AG112" s="1829"/>
      <c r="AH112" s="1816"/>
      <c r="AI112" s="1819" t="s">
        <v>126</v>
      </c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CG112" s="13"/>
      <c r="CH112" s="13"/>
      <c r="CI112" s="13"/>
      <c r="CJ112" s="13"/>
      <c r="CK112" s="13"/>
      <c r="CL112" s="13"/>
      <c r="CM112" s="13"/>
    </row>
    <row r="113" spans="1:91" ht="25.35" customHeight="1" x14ac:dyDescent="0.2">
      <c r="A113" s="1824"/>
      <c r="B113" s="1795"/>
      <c r="C113" s="58" t="s">
        <v>32</v>
      </c>
      <c r="D113" s="1659" t="s">
        <v>33</v>
      </c>
      <c r="E113" s="1694" t="s">
        <v>34</v>
      </c>
      <c r="F113" s="61" t="s">
        <v>41</v>
      </c>
      <c r="G113" s="1710" t="s">
        <v>34</v>
      </c>
      <c r="H113" s="61" t="s">
        <v>41</v>
      </c>
      <c r="I113" s="1710" t="s">
        <v>34</v>
      </c>
      <c r="J113" s="61" t="s">
        <v>41</v>
      </c>
      <c r="K113" s="1710" t="s">
        <v>34</v>
      </c>
      <c r="L113" s="61" t="s">
        <v>41</v>
      </c>
      <c r="M113" s="1710" t="s">
        <v>34</v>
      </c>
      <c r="N113" s="61" t="s">
        <v>41</v>
      </c>
      <c r="O113" s="1710" t="s">
        <v>34</v>
      </c>
      <c r="P113" s="61" t="s">
        <v>41</v>
      </c>
      <c r="Q113" s="1710" t="s">
        <v>34</v>
      </c>
      <c r="R113" s="61" t="s">
        <v>41</v>
      </c>
      <c r="S113" s="1710" t="s">
        <v>34</v>
      </c>
      <c r="T113" s="61" t="s">
        <v>41</v>
      </c>
      <c r="U113" s="1737" t="s">
        <v>34</v>
      </c>
      <c r="V113" s="61" t="s">
        <v>41</v>
      </c>
      <c r="W113" s="1737" t="s">
        <v>34</v>
      </c>
      <c r="X113" s="1882"/>
      <c r="Y113" s="237" t="s">
        <v>127</v>
      </c>
      <c r="Z113" s="238" t="s">
        <v>128</v>
      </c>
      <c r="AA113" s="1696" t="s">
        <v>129</v>
      </c>
      <c r="AB113" s="1701" t="s">
        <v>130</v>
      </c>
      <c r="AC113" s="1687" t="s">
        <v>131</v>
      </c>
      <c r="AD113" s="404" t="s">
        <v>132</v>
      </c>
      <c r="AE113" s="1738" t="s">
        <v>133</v>
      </c>
      <c r="AF113" s="1701" t="s">
        <v>134</v>
      </c>
      <c r="AG113" s="243" t="s">
        <v>135</v>
      </c>
      <c r="AH113" s="1701" t="s">
        <v>136</v>
      </c>
      <c r="AI113" s="1820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CG113" s="13"/>
      <c r="CH113" s="13"/>
      <c r="CI113" s="13"/>
      <c r="CJ113" s="13"/>
      <c r="CK113" s="13"/>
      <c r="CL113" s="13"/>
      <c r="CM113" s="13"/>
    </row>
    <row r="114" spans="1:91" ht="16.350000000000001" customHeight="1" x14ac:dyDescent="0.2">
      <c r="A114" s="2111" t="s">
        <v>137</v>
      </c>
      <c r="B114" s="2112"/>
      <c r="C114" s="1663">
        <f>SUM(D114+E114)</f>
        <v>6</v>
      </c>
      <c r="D114" s="1718">
        <f>SUM(F114+H114+J114+L114+N114+P114+R114+T114+V114)</f>
        <v>2</v>
      </c>
      <c r="E114" s="1719">
        <f>SUM(G114+I114+K114+M114+O114+Q114+S114+U114+W114)</f>
        <v>4</v>
      </c>
      <c r="F114" s="1734"/>
      <c r="G114" s="1739"/>
      <c r="H114" s="1665"/>
      <c r="I114" s="1668">
        <v>1</v>
      </c>
      <c r="J114" s="1734">
        <v>1</v>
      </c>
      <c r="K114" s="1739"/>
      <c r="L114" s="1665"/>
      <c r="M114" s="1668">
        <v>1</v>
      </c>
      <c r="N114" s="1734">
        <v>1</v>
      </c>
      <c r="O114" s="1739">
        <v>1</v>
      </c>
      <c r="P114" s="1665"/>
      <c r="Q114" s="1668">
        <v>1</v>
      </c>
      <c r="R114" s="1734"/>
      <c r="S114" s="1739"/>
      <c r="T114" s="1665"/>
      <c r="U114" s="1668"/>
      <c r="V114" s="1734"/>
      <c r="W114" s="1740"/>
      <c r="X114" s="1667">
        <v>1</v>
      </c>
      <c r="Y114" s="1741">
        <v>3</v>
      </c>
      <c r="Z114" s="1665">
        <v>3</v>
      </c>
      <c r="AA114" s="1742"/>
      <c r="AB114" s="1743"/>
      <c r="AC114" s="1740">
        <v>4</v>
      </c>
      <c r="AD114" s="1744">
        <v>2</v>
      </c>
      <c r="AE114" s="1741"/>
      <c r="AF114" s="1670"/>
      <c r="AG114" s="1670">
        <v>4</v>
      </c>
      <c r="AH114" s="1670"/>
      <c r="AI114" s="1670">
        <v>2</v>
      </c>
      <c r="AJ114" s="71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12"/>
      <c r="AW114" s="12"/>
      <c r="AX114" s="12"/>
      <c r="AY114" s="12"/>
      <c r="AZ114" s="12"/>
      <c r="BA114" s="12"/>
      <c r="CG114" s="13">
        <v>0</v>
      </c>
      <c r="CH114" s="13">
        <v>0</v>
      </c>
      <c r="CI114" s="13">
        <v>0</v>
      </c>
      <c r="CJ114" s="13"/>
      <c r="CK114" s="13"/>
      <c r="CL114" s="13"/>
      <c r="CM114" s="13"/>
    </row>
    <row r="115" spans="1:91" ht="16.350000000000001" customHeight="1" x14ac:dyDescent="0.2">
      <c r="A115" s="1879" t="s">
        <v>138</v>
      </c>
      <c r="B115" s="1880"/>
      <c r="C115" s="246">
        <f>SUM(D115+E115)</f>
        <v>44</v>
      </c>
      <c r="D115" s="247">
        <f>SUM(F115+H115+J115+L115+N115+P115+R115+T115+V115)</f>
        <v>27</v>
      </c>
      <c r="E115" s="248">
        <f>SUM(G115+I115+K115+M115+O115+Q115+S115+U115+W115)</f>
        <v>17</v>
      </c>
      <c r="F115" s="249"/>
      <c r="G115" s="250"/>
      <c r="H115" s="251"/>
      <c r="I115" s="252"/>
      <c r="J115" s="249">
        <v>4</v>
      </c>
      <c r="K115" s="250">
        <v>4</v>
      </c>
      <c r="L115" s="251">
        <v>11</v>
      </c>
      <c r="M115" s="252">
        <v>3</v>
      </c>
      <c r="N115" s="249">
        <v>6</v>
      </c>
      <c r="O115" s="250">
        <v>5</v>
      </c>
      <c r="P115" s="251">
        <v>1</v>
      </c>
      <c r="Q115" s="252">
        <v>3</v>
      </c>
      <c r="R115" s="249">
        <v>5</v>
      </c>
      <c r="S115" s="250">
        <v>1</v>
      </c>
      <c r="T115" s="251"/>
      <c r="U115" s="252">
        <v>1</v>
      </c>
      <c r="V115" s="249"/>
      <c r="W115" s="253"/>
      <c r="X115" s="254">
        <v>1</v>
      </c>
      <c r="Y115" s="255"/>
      <c r="Z115" s="256"/>
      <c r="AA115" s="257">
        <v>13</v>
      </c>
      <c r="AB115" s="257">
        <v>31</v>
      </c>
      <c r="AC115" s="254">
        <v>17</v>
      </c>
      <c r="AD115" s="258">
        <v>27</v>
      </c>
      <c r="AE115" s="259">
        <v>11</v>
      </c>
      <c r="AF115" s="260"/>
      <c r="AG115" s="260">
        <v>22</v>
      </c>
      <c r="AH115" s="260">
        <v>4</v>
      </c>
      <c r="AI115" s="260">
        <v>7</v>
      </c>
      <c r="AJ115" s="71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12"/>
      <c r="AW115" s="12"/>
      <c r="AX115" s="12"/>
      <c r="CG115" s="13">
        <v>0</v>
      </c>
      <c r="CH115" s="13">
        <v>0</v>
      </c>
      <c r="CI115" s="13">
        <v>0</v>
      </c>
      <c r="CJ115" s="13"/>
      <c r="CK115" s="13"/>
      <c r="CL115" s="13"/>
      <c r="CM115" s="13"/>
    </row>
    <row r="116" spans="1:91" ht="32.1" customHeight="1" x14ac:dyDescent="0.2">
      <c r="A116" s="82" t="s">
        <v>139</v>
      </c>
      <c r="B116" s="11"/>
      <c r="C116" s="11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"/>
      <c r="V116" s="8"/>
      <c r="W116" s="8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BX116" s="2"/>
      <c r="BY116" s="2"/>
      <c r="BZ116" s="2"/>
      <c r="CG116" s="13"/>
      <c r="CH116" s="13"/>
      <c r="CI116" s="13"/>
      <c r="CJ116" s="13"/>
      <c r="CK116" s="13"/>
      <c r="CL116" s="13"/>
      <c r="CM116" s="13"/>
    </row>
    <row r="117" spans="1:91" ht="16.350000000000001" customHeight="1" x14ac:dyDescent="0.2">
      <c r="A117" s="1822" t="s">
        <v>112</v>
      </c>
      <c r="B117" s="1793"/>
      <c r="C117" s="1817" t="s">
        <v>54</v>
      </c>
      <c r="D117" s="1808" t="s">
        <v>6</v>
      </c>
      <c r="E117" s="1869"/>
      <c r="F117" s="1869"/>
      <c r="G117" s="1869"/>
      <c r="H117" s="1869"/>
      <c r="I117" s="1812"/>
      <c r="J117" s="1798" t="s">
        <v>7</v>
      </c>
      <c r="K117" s="8"/>
      <c r="L117" s="7"/>
      <c r="M117" s="7"/>
      <c r="N117" s="7"/>
      <c r="O117" s="7"/>
      <c r="P117" s="7"/>
      <c r="Q117" s="7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BR117" s="3"/>
      <c r="BS117" s="3"/>
      <c r="BT117" s="3"/>
      <c r="CG117" s="13"/>
      <c r="CH117" s="13"/>
      <c r="CI117" s="13"/>
      <c r="CJ117" s="13"/>
      <c r="CK117" s="13"/>
      <c r="CL117" s="13"/>
      <c r="CM117" s="13"/>
    </row>
    <row r="118" spans="1:91" ht="21.6" customHeight="1" x14ac:dyDescent="0.2">
      <c r="A118" s="1824"/>
      <c r="B118" s="1795"/>
      <c r="C118" s="1818"/>
      <c r="D118" s="61" t="s">
        <v>13</v>
      </c>
      <c r="E118" s="1731" t="s">
        <v>14</v>
      </c>
      <c r="F118" s="1731" t="s">
        <v>15</v>
      </c>
      <c r="G118" s="1731" t="s">
        <v>140</v>
      </c>
      <c r="H118" s="1731" t="s">
        <v>141</v>
      </c>
      <c r="I118" s="1745" t="s">
        <v>142</v>
      </c>
      <c r="J118" s="1801"/>
      <c r="K118" s="8"/>
      <c r="L118" s="7"/>
      <c r="M118" s="7"/>
      <c r="N118" s="7"/>
      <c r="O118" s="7"/>
      <c r="P118" s="7"/>
      <c r="Q118" s="7"/>
      <c r="BR118" s="3"/>
      <c r="BS118" s="3"/>
      <c r="BT118" s="3"/>
      <c r="CG118" s="13"/>
      <c r="CH118" s="13"/>
      <c r="CI118" s="13"/>
      <c r="CJ118" s="13"/>
      <c r="CK118" s="13"/>
      <c r="CL118" s="13"/>
      <c r="CM118" s="13"/>
    </row>
    <row r="119" spans="1:91" ht="26.25" customHeight="1" x14ac:dyDescent="0.2">
      <c r="A119" s="1819" t="s">
        <v>143</v>
      </c>
      <c r="B119" s="1746" t="s">
        <v>144</v>
      </c>
      <c r="C119" s="1747">
        <f>SUM(D119:I119)</f>
        <v>0</v>
      </c>
      <c r="D119" s="1714"/>
      <c r="E119" s="1717"/>
      <c r="F119" s="1717"/>
      <c r="G119" s="1717"/>
      <c r="H119" s="1717"/>
      <c r="I119" s="1565"/>
      <c r="J119" s="1720"/>
      <c r="K119" s="71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12"/>
      <c r="X119" s="12"/>
      <c r="Y119" s="12"/>
      <c r="BR119" s="3"/>
      <c r="BS119" s="3"/>
      <c r="BT119" s="3"/>
      <c r="CG119" s="13"/>
      <c r="CH119" s="13">
        <v>0</v>
      </c>
      <c r="CI119" s="13">
        <v>0</v>
      </c>
      <c r="CJ119" s="13"/>
      <c r="CK119" s="13"/>
      <c r="CL119" s="13"/>
      <c r="CM119" s="13"/>
    </row>
    <row r="120" spans="1:91" ht="18" customHeight="1" x14ac:dyDescent="0.2">
      <c r="A120" s="1820"/>
      <c r="B120" s="264" t="s">
        <v>145</v>
      </c>
      <c r="C120" s="265">
        <f>SUM(D120:I120)</f>
        <v>0</v>
      </c>
      <c r="D120" s="50"/>
      <c r="E120" s="266"/>
      <c r="F120" s="266"/>
      <c r="G120" s="266"/>
      <c r="H120" s="266"/>
      <c r="I120" s="267"/>
      <c r="J120" s="79"/>
      <c r="K120" s="71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12"/>
      <c r="X120" s="12"/>
      <c r="Y120" s="12"/>
      <c r="BR120" s="3"/>
      <c r="BS120" s="3"/>
      <c r="BT120" s="3"/>
      <c r="CG120" s="13"/>
      <c r="CH120" s="13">
        <v>0</v>
      </c>
      <c r="CI120" s="13">
        <v>0</v>
      </c>
      <c r="CJ120" s="13"/>
      <c r="CK120" s="13"/>
      <c r="CL120" s="13"/>
      <c r="CM120" s="13"/>
    </row>
    <row r="121" spans="1:91" ht="32.1" customHeight="1" x14ac:dyDescent="0.2">
      <c r="A121" s="82" t="s">
        <v>146</v>
      </c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"/>
      <c r="P121" s="8"/>
      <c r="Q121" s="85"/>
      <c r="R121" s="85"/>
      <c r="S121" s="85"/>
      <c r="T121" s="85"/>
      <c r="U121" s="85"/>
      <c r="V121" s="85"/>
      <c r="W121" s="85"/>
      <c r="X121" s="12"/>
      <c r="Y121" s="12"/>
      <c r="Z121" s="12"/>
      <c r="AA121" s="12"/>
      <c r="AB121" s="12"/>
      <c r="AC121" s="12"/>
      <c r="AD121" s="12"/>
      <c r="AE121" s="12"/>
      <c r="BX121" s="2"/>
      <c r="BY121" s="2"/>
      <c r="BZ121" s="2"/>
      <c r="CG121" s="13"/>
      <c r="CH121" s="13"/>
      <c r="CI121" s="13"/>
      <c r="CJ121" s="13"/>
      <c r="CK121" s="13"/>
      <c r="CL121" s="13"/>
      <c r="CM121" s="13"/>
    </row>
    <row r="122" spans="1:91" ht="16.350000000000001" customHeight="1" x14ac:dyDescent="0.2">
      <c r="A122" s="1819" t="s">
        <v>147</v>
      </c>
      <c r="B122" s="1819" t="s">
        <v>148</v>
      </c>
      <c r="C122" s="8"/>
      <c r="D122" s="26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CG122" s="13"/>
      <c r="CH122" s="13"/>
      <c r="CI122" s="13"/>
      <c r="CJ122" s="13"/>
      <c r="CK122" s="13"/>
      <c r="CL122" s="13"/>
      <c r="CM122" s="13"/>
    </row>
    <row r="123" spans="1:91" ht="16.350000000000001" customHeight="1" x14ac:dyDescent="0.2">
      <c r="A123" s="1820"/>
      <c r="B123" s="1820"/>
      <c r="C123" s="8"/>
      <c r="D123" s="26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CG123" s="13"/>
      <c r="CH123" s="13"/>
      <c r="CI123" s="13"/>
      <c r="CJ123" s="13"/>
      <c r="CK123" s="13"/>
      <c r="CL123" s="13"/>
      <c r="CM123" s="13"/>
    </row>
    <row r="124" spans="1:91" ht="16.350000000000001" customHeight="1" x14ac:dyDescent="0.2">
      <c r="A124" s="1748" t="s">
        <v>149</v>
      </c>
      <c r="B124" s="1716">
        <v>3</v>
      </c>
      <c r="C124" s="136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CG124" s="13"/>
      <c r="CH124" s="13"/>
      <c r="CI124" s="13"/>
      <c r="CJ124" s="13"/>
      <c r="CK124" s="13"/>
      <c r="CL124" s="13"/>
      <c r="CM124" s="13"/>
    </row>
    <row r="125" spans="1:91" ht="16.350000000000001" customHeight="1" x14ac:dyDescent="0.2">
      <c r="A125" s="270" t="s">
        <v>150</v>
      </c>
      <c r="B125" s="70"/>
      <c r="C125" s="136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CG125" s="13"/>
      <c r="CH125" s="13"/>
      <c r="CI125" s="13"/>
      <c r="CJ125" s="13"/>
      <c r="CK125" s="13"/>
      <c r="CL125" s="13"/>
      <c r="CM125" s="13"/>
    </row>
    <row r="126" spans="1:91" ht="16.350000000000001" customHeight="1" x14ac:dyDescent="0.2">
      <c r="A126" s="270" t="s">
        <v>151</v>
      </c>
      <c r="B126" s="70">
        <v>4</v>
      </c>
      <c r="C126" s="136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CG126" s="13"/>
      <c r="CH126" s="13"/>
      <c r="CI126" s="13"/>
      <c r="CJ126" s="13"/>
      <c r="CK126" s="13"/>
      <c r="CL126" s="13"/>
      <c r="CM126" s="13"/>
    </row>
    <row r="127" spans="1:91" ht="16.350000000000001" customHeight="1" x14ac:dyDescent="0.2">
      <c r="A127" s="270" t="s">
        <v>152</v>
      </c>
      <c r="B127" s="70">
        <v>3</v>
      </c>
      <c r="C127" s="136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CG127" s="13"/>
      <c r="CH127" s="13"/>
      <c r="CI127" s="13"/>
      <c r="CJ127" s="13"/>
      <c r="CK127" s="13"/>
      <c r="CL127" s="13"/>
      <c r="CM127" s="13"/>
    </row>
    <row r="128" spans="1:91" ht="16.350000000000001" customHeight="1" x14ac:dyDescent="0.2">
      <c r="A128" s="270" t="s">
        <v>153</v>
      </c>
      <c r="B128" s="70"/>
      <c r="C128" s="136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CG128" s="13"/>
      <c r="CH128" s="13"/>
      <c r="CI128" s="13"/>
      <c r="CJ128" s="13"/>
      <c r="CK128" s="13"/>
      <c r="CL128" s="13"/>
      <c r="CM128" s="13"/>
    </row>
    <row r="129" spans="1:91" ht="16.350000000000001" customHeight="1" x14ac:dyDescent="0.2">
      <c r="A129" s="271" t="s">
        <v>154</v>
      </c>
      <c r="B129" s="36"/>
      <c r="C129" s="136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CG129" s="13"/>
      <c r="CH129" s="13"/>
      <c r="CI129" s="13"/>
      <c r="CJ129" s="13"/>
      <c r="CK129" s="13"/>
      <c r="CL129" s="13"/>
      <c r="CM129" s="13"/>
    </row>
    <row r="130" spans="1:91" ht="16.350000000000001" customHeight="1" x14ac:dyDescent="0.2">
      <c r="A130" s="271" t="s">
        <v>155</v>
      </c>
      <c r="B130" s="36"/>
      <c r="C130" s="136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CG130" s="13"/>
      <c r="CH130" s="13"/>
      <c r="CI130" s="13"/>
      <c r="CJ130" s="13"/>
      <c r="CK130" s="13"/>
      <c r="CL130" s="13"/>
      <c r="CM130" s="13"/>
    </row>
    <row r="131" spans="1:91" ht="16.350000000000001" customHeight="1" x14ac:dyDescent="0.2">
      <c r="A131" s="271" t="s">
        <v>156</v>
      </c>
      <c r="B131" s="70">
        <v>1</v>
      </c>
      <c r="C131" s="136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CG131" s="13"/>
      <c r="CH131" s="13"/>
      <c r="CI131" s="13"/>
      <c r="CJ131" s="13"/>
      <c r="CK131" s="13"/>
      <c r="CL131" s="13"/>
      <c r="CM131" s="13"/>
    </row>
    <row r="132" spans="1:91" ht="16.350000000000001" customHeight="1" x14ac:dyDescent="0.2">
      <c r="A132" s="271" t="s">
        <v>157</v>
      </c>
      <c r="B132" s="36"/>
      <c r="C132" s="136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CG132" s="13"/>
      <c r="CH132" s="13"/>
      <c r="CI132" s="13"/>
      <c r="CJ132" s="13"/>
      <c r="CK132" s="13"/>
      <c r="CL132" s="13"/>
      <c r="CM132" s="13"/>
    </row>
    <row r="133" spans="1:91" ht="16.350000000000001" customHeight="1" x14ac:dyDescent="0.2">
      <c r="A133" s="272" t="s">
        <v>158</v>
      </c>
      <c r="B133" s="273">
        <v>3</v>
      </c>
      <c r="C133" s="136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CG133" s="13"/>
      <c r="CH133" s="13"/>
      <c r="CI133" s="13"/>
      <c r="CJ133" s="13"/>
      <c r="CK133" s="13"/>
      <c r="CL133" s="13"/>
      <c r="CM133" s="13"/>
    </row>
    <row r="134" spans="1:91" ht="16.350000000000001" customHeight="1" x14ac:dyDescent="0.2">
      <c r="A134" s="274" t="s">
        <v>159</v>
      </c>
      <c r="B134" s="273">
        <v>13</v>
      </c>
      <c r="C134" s="136"/>
      <c r="D134" s="8"/>
      <c r="E134" s="8"/>
      <c r="F134" s="8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"/>
      <c r="CG134" s="13"/>
      <c r="CH134" s="13"/>
      <c r="CI134" s="13"/>
      <c r="CJ134" s="13"/>
      <c r="CK134" s="13"/>
      <c r="CL134" s="13"/>
      <c r="CM134" s="13"/>
    </row>
    <row r="135" spans="1:91" ht="16.350000000000001" customHeight="1" x14ac:dyDescent="0.2">
      <c r="A135" s="274" t="s">
        <v>160</v>
      </c>
      <c r="B135" s="273">
        <v>93</v>
      </c>
      <c r="C135" s="136"/>
      <c r="D135" s="8"/>
      <c r="E135" s="8"/>
      <c r="F135" s="8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"/>
      <c r="CG135" s="13"/>
      <c r="CH135" s="13"/>
      <c r="CI135" s="13"/>
      <c r="CJ135" s="13"/>
      <c r="CK135" s="13"/>
      <c r="CL135" s="13"/>
      <c r="CM135" s="13"/>
    </row>
    <row r="136" spans="1:91" ht="16.350000000000001" customHeight="1" x14ac:dyDescent="0.2">
      <c r="A136" s="275" t="s">
        <v>54</v>
      </c>
      <c r="B136" s="143">
        <f>SUM(B124:B135)</f>
        <v>120</v>
      </c>
      <c r="C136" s="8"/>
      <c r="D136" s="8"/>
      <c r="E136" s="8"/>
      <c r="F136" s="8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"/>
      <c r="CG136" s="13"/>
      <c r="CH136" s="13"/>
      <c r="CI136" s="13"/>
      <c r="CJ136" s="13"/>
      <c r="CK136" s="13"/>
      <c r="CL136" s="13"/>
      <c r="CM136" s="13"/>
    </row>
    <row r="137" spans="1:91" ht="32.1" customHeight="1" x14ac:dyDescent="0.2">
      <c r="A137" s="81" t="s">
        <v>161</v>
      </c>
      <c r="B137" s="1"/>
      <c r="C137" s="1"/>
      <c r="D137" s="8"/>
      <c r="E137" s="276"/>
      <c r="F137" s="8"/>
      <c r="G137" s="277"/>
      <c r="H137" s="85"/>
      <c r="I137" s="85"/>
      <c r="J137" s="85"/>
      <c r="K137" s="85"/>
      <c r="L137" s="85"/>
      <c r="M137" s="278"/>
      <c r="N137" s="278"/>
      <c r="O137" s="278"/>
      <c r="P137" s="85"/>
      <c r="Q137" s="85"/>
      <c r="R137" s="85"/>
      <c r="S137" s="85"/>
      <c r="T137" s="85"/>
      <c r="U137" s="85"/>
      <c r="V137" s="85"/>
      <c r="W137" s="8"/>
      <c r="BX137" s="2"/>
      <c r="BY137" s="2"/>
      <c r="BZ137" s="2"/>
      <c r="CG137" s="13"/>
      <c r="CH137" s="13"/>
      <c r="CI137" s="13"/>
      <c r="CJ137" s="13"/>
      <c r="CK137" s="13"/>
      <c r="CL137" s="13"/>
      <c r="CM137" s="13"/>
    </row>
    <row r="138" spans="1:91" ht="25.35" customHeight="1" x14ac:dyDescent="0.2">
      <c r="A138" s="1808" t="s">
        <v>162</v>
      </c>
      <c r="B138" s="1869"/>
      <c r="C138" s="1869"/>
      <c r="D138" s="1809"/>
      <c r="E138" s="1701" t="s">
        <v>163</v>
      </c>
      <c r="F138" s="1701" t="s">
        <v>164</v>
      </c>
      <c r="G138" s="279"/>
      <c r="H138" s="280"/>
      <c r="I138" s="280"/>
      <c r="J138" s="280"/>
      <c r="K138" s="280"/>
      <c r="L138" s="85"/>
      <c r="M138" s="85"/>
      <c r="N138" s="85"/>
      <c r="O138" s="85"/>
      <c r="P138" s="85"/>
      <c r="Q138" s="85"/>
      <c r="R138" s="85"/>
      <c r="S138" s="85"/>
      <c r="T138" s="101"/>
      <c r="U138" s="101"/>
      <c r="V138" s="101"/>
      <c r="W138" s="7"/>
      <c r="CG138" s="13"/>
      <c r="CH138" s="13"/>
      <c r="CI138" s="13"/>
      <c r="CJ138" s="13"/>
      <c r="CK138" s="13"/>
      <c r="CL138" s="13"/>
      <c r="CM138" s="13"/>
    </row>
    <row r="139" spans="1:91" ht="16.350000000000001" customHeight="1" x14ac:dyDescent="0.2">
      <c r="A139" s="1701" t="s">
        <v>165</v>
      </c>
      <c r="B139" s="1872" t="s">
        <v>166</v>
      </c>
      <c r="C139" s="1873"/>
      <c r="D139" s="1874"/>
      <c r="E139" s="281"/>
      <c r="F139" s="281"/>
      <c r="G139" s="487" t="str">
        <f>CA139</f>
        <v/>
      </c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85"/>
      <c r="T139" s="101"/>
      <c r="U139" s="101"/>
      <c r="V139" s="101"/>
      <c r="W139" s="7"/>
      <c r="CA139" s="488" t="str">
        <f>IF(E139&lt;F139,"* El número de llamadas válidas NO DEBE ser mayor al total de llamadas.","")</f>
        <v/>
      </c>
      <c r="CG139" s="489">
        <f>IF(E139&lt;F139,1,0)</f>
        <v>0</v>
      </c>
      <c r="CH139" s="13"/>
      <c r="CI139" s="13"/>
      <c r="CJ139" s="13"/>
      <c r="CK139" s="13"/>
      <c r="CL139" s="13"/>
      <c r="CM139" s="13"/>
    </row>
    <row r="140" spans="1:91" ht="32.1" customHeight="1" x14ac:dyDescent="0.2">
      <c r="A140" s="82" t="s">
        <v>167</v>
      </c>
      <c r="B140" s="82"/>
      <c r="C140" s="82"/>
      <c r="D140" s="82"/>
      <c r="E140" s="82"/>
      <c r="F140" s="82"/>
      <c r="G140" s="57"/>
      <c r="H140" s="57"/>
      <c r="I140" s="57"/>
      <c r="J140" s="57"/>
      <c r="K140" s="57"/>
      <c r="L140" s="282"/>
      <c r="M140" s="85"/>
      <c r="N140" s="85"/>
      <c r="O140" s="85"/>
      <c r="P140" s="85"/>
      <c r="Q140" s="85"/>
      <c r="R140" s="12"/>
      <c r="S140" s="12"/>
      <c r="T140" s="12"/>
      <c r="U140" s="12"/>
      <c r="V140" s="12"/>
      <c r="BX140" s="2"/>
      <c r="BY140" s="2"/>
      <c r="BZ140" s="2"/>
      <c r="CG140" s="13"/>
      <c r="CH140" s="13"/>
      <c r="CI140" s="13"/>
      <c r="CJ140" s="13"/>
      <c r="CK140" s="13"/>
      <c r="CL140" s="13"/>
      <c r="CM140" s="13"/>
    </row>
    <row r="141" spans="1:91" ht="27" customHeight="1" x14ac:dyDescent="0.2">
      <c r="A141" s="1822" t="s">
        <v>162</v>
      </c>
      <c r="B141" s="1823"/>
      <c r="C141" s="1793"/>
      <c r="D141" s="1828" t="s">
        <v>168</v>
      </c>
      <c r="E141" s="1829"/>
      <c r="F141" s="1816"/>
      <c r="G141" s="1819" t="s">
        <v>7</v>
      </c>
      <c r="H141" s="1869" t="s">
        <v>169</v>
      </c>
      <c r="I141" s="1869"/>
      <c r="J141" s="1809"/>
      <c r="K141" s="1808" t="s">
        <v>170</v>
      </c>
      <c r="L141" s="1869"/>
      <c r="M141" s="1809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CG141" s="13"/>
      <c r="CH141" s="13"/>
      <c r="CI141" s="13"/>
      <c r="CJ141" s="13"/>
      <c r="CK141" s="13"/>
      <c r="CL141" s="13"/>
      <c r="CM141" s="13"/>
    </row>
    <row r="142" spans="1:91" ht="27" customHeight="1" x14ac:dyDescent="0.2">
      <c r="A142" s="1824"/>
      <c r="B142" s="1825"/>
      <c r="C142" s="1795"/>
      <c r="D142" s="1695" t="s">
        <v>54</v>
      </c>
      <c r="E142" s="1706" t="s">
        <v>171</v>
      </c>
      <c r="F142" s="1686" t="s">
        <v>172</v>
      </c>
      <c r="G142" s="1820"/>
      <c r="H142" s="1706" t="s">
        <v>173</v>
      </c>
      <c r="I142" s="1699" t="s">
        <v>174</v>
      </c>
      <c r="J142" s="1686" t="s">
        <v>175</v>
      </c>
      <c r="K142" s="1706" t="s">
        <v>173</v>
      </c>
      <c r="L142" s="1699" t="s">
        <v>174</v>
      </c>
      <c r="M142" s="1686" t="s">
        <v>175</v>
      </c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CG142" s="13"/>
      <c r="CH142" s="13"/>
      <c r="CI142" s="13"/>
      <c r="CJ142" s="13"/>
      <c r="CK142" s="13"/>
      <c r="CL142" s="13"/>
      <c r="CM142" s="13"/>
    </row>
    <row r="143" spans="1:91" ht="16.350000000000001" customHeight="1" x14ac:dyDescent="0.2">
      <c r="A143" s="1819" t="s">
        <v>176</v>
      </c>
      <c r="B143" s="2109" t="s">
        <v>177</v>
      </c>
      <c r="C143" s="2110"/>
      <c r="D143" s="1747">
        <f>SUM(E143+F143)</f>
        <v>0</v>
      </c>
      <c r="E143" s="1714"/>
      <c r="F143" s="1720"/>
      <c r="G143" s="1716"/>
      <c r="H143" s="1714"/>
      <c r="I143" s="1749"/>
      <c r="J143" s="1720"/>
      <c r="K143" s="1714"/>
      <c r="L143" s="1749"/>
      <c r="M143" s="1720"/>
      <c r="N143" s="71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12"/>
      <c r="AA143" s="12"/>
      <c r="CG143" s="13"/>
      <c r="CH143" s="13"/>
      <c r="CI143" s="13">
        <v>0</v>
      </c>
      <c r="CJ143" s="13"/>
      <c r="CK143" s="13"/>
      <c r="CL143" s="13"/>
      <c r="CM143" s="13"/>
    </row>
    <row r="144" spans="1:91" ht="16.350000000000001" customHeight="1" x14ac:dyDescent="0.2">
      <c r="A144" s="1820"/>
      <c r="B144" s="285" t="s">
        <v>178</v>
      </c>
      <c r="C144" s="286"/>
      <c r="D144" s="287">
        <f>SUM(E144+F144)</f>
        <v>0</v>
      </c>
      <c r="E144" s="288"/>
      <c r="F144" s="289"/>
      <c r="G144" s="290"/>
      <c r="H144" s="288"/>
      <c r="I144" s="291"/>
      <c r="J144" s="289"/>
      <c r="K144" s="288"/>
      <c r="L144" s="291"/>
      <c r="M144" s="289"/>
      <c r="N144" s="71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12"/>
      <c r="AA144" s="12"/>
      <c r="CG144" s="13"/>
      <c r="CH144" s="13"/>
      <c r="CI144" s="13">
        <v>0</v>
      </c>
      <c r="CJ144" s="13"/>
      <c r="CK144" s="13"/>
      <c r="CL144" s="13"/>
      <c r="CM144" s="13"/>
    </row>
    <row r="145" spans="1:104" ht="32.1" customHeight="1" x14ac:dyDescent="0.2">
      <c r="A145" s="81" t="s">
        <v>179</v>
      </c>
      <c r="B145" s="8"/>
      <c r="C145" s="292"/>
      <c r="D145" s="292"/>
      <c r="E145" s="293"/>
      <c r="F145" s="8"/>
      <c r="G145" s="8"/>
      <c r="H145" s="8"/>
      <c r="I145" s="8"/>
      <c r="J145" s="8"/>
      <c r="K145" s="8"/>
      <c r="L145" s="8"/>
      <c r="M145" s="8"/>
      <c r="N145" s="85"/>
      <c r="O145" s="85"/>
      <c r="P145" s="85"/>
      <c r="Q145" s="85"/>
      <c r="R145" s="85"/>
      <c r="S145" s="85"/>
      <c r="T145" s="85"/>
      <c r="U145" s="85"/>
      <c r="V145" s="85"/>
      <c r="W145" s="12"/>
      <c r="X145" s="12"/>
      <c r="Y145" s="12"/>
      <c r="Z145" s="12"/>
      <c r="AA145" s="12"/>
      <c r="BX145" s="2"/>
      <c r="BY145" s="2"/>
      <c r="BZ145" s="2"/>
      <c r="CG145" s="13"/>
      <c r="CH145" s="13"/>
      <c r="CI145" s="13"/>
      <c r="CJ145" s="13"/>
      <c r="CK145" s="13"/>
      <c r="CL145" s="13"/>
      <c r="CM145" s="13"/>
    </row>
    <row r="146" spans="1:104" ht="58.35" customHeight="1" x14ac:dyDescent="0.2">
      <c r="A146" s="1828" t="s">
        <v>180</v>
      </c>
      <c r="B146" s="1816"/>
      <c r="C146" s="1701" t="s">
        <v>5</v>
      </c>
      <c r="D146" s="1701" t="s">
        <v>181</v>
      </c>
      <c r="E146" s="61" t="s">
        <v>182</v>
      </c>
      <c r="F146" s="1692" t="s">
        <v>68</v>
      </c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101"/>
      <c r="T146" s="101"/>
      <c r="U146" s="101"/>
      <c r="V146" s="101"/>
      <c r="W146" s="12"/>
      <c r="X146" s="12"/>
      <c r="Y146" s="12"/>
      <c r="Z146" s="12"/>
      <c r="AA146" s="12"/>
      <c r="CG146" s="13"/>
      <c r="CH146" s="13"/>
      <c r="CI146" s="13"/>
      <c r="CJ146" s="13"/>
      <c r="CK146" s="13"/>
      <c r="CL146" s="13"/>
      <c r="CM146" s="13"/>
    </row>
    <row r="147" spans="1:104" ht="16.350000000000001" customHeight="1" x14ac:dyDescent="0.2">
      <c r="A147" s="1819" t="s">
        <v>183</v>
      </c>
      <c r="B147" s="62" t="s">
        <v>184</v>
      </c>
      <c r="C147" s="142"/>
      <c r="D147" s="294"/>
      <c r="E147" s="1750"/>
      <c r="F147" s="1751"/>
      <c r="G147" s="71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101"/>
      <c r="T147" s="101"/>
      <c r="U147" s="101"/>
      <c r="V147" s="101"/>
      <c r="W147" s="12"/>
      <c r="X147" s="12"/>
      <c r="CG147" s="13">
        <v>0</v>
      </c>
      <c r="CH147" s="13"/>
      <c r="CI147" s="13"/>
      <c r="CJ147" s="13"/>
      <c r="CK147" s="13"/>
      <c r="CL147" s="13"/>
      <c r="CM147" s="13"/>
    </row>
    <row r="148" spans="1:104" ht="16.350000000000001" customHeight="1" x14ac:dyDescent="0.2">
      <c r="A148" s="1820"/>
      <c r="B148" s="93" t="s">
        <v>185</v>
      </c>
      <c r="C148" s="52"/>
      <c r="D148" s="50"/>
      <c r="E148" s="297"/>
      <c r="F148" s="298"/>
      <c r="G148" s="71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101"/>
      <c r="T148" s="101"/>
      <c r="U148" s="101"/>
      <c r="V148" s="101"/>
      <c r="W148" s="12"/>
      <c r="X148" s="12"/>
      <c r="CG148" s="13">
        <v>0</v>
      </c>
      <c r="CH148" s="13"/>
      <c r="CI148" s="13"/>
      <c r="CJ148" s="13"/>
      <c r="CK148" s="13"/>
      <c r="CL148" s="13"/>
      <c r="CM148" s="13"/>
    </row>
    <row r="149" spans="1:104" ht="16.350000000000001" customHeight="1" x14ac:dyDescent="0.2">
      <c r="A149" s="1698" t="s">
        <v>186</v>
      </c>
      <c r="B149" s="72" t="s">
        <v>184</v>
      </c>
      <c r="C149" s="281"/>
      <c r="D149" s="300"/>
      <c r="E149" s="301"/>
      <c r="F149" s="302"/>
      <c r="G149" s="71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101"/>
      <c r="T149" s="101"/>
      <c r="U149" s="101"/>
      <c r="V149" s="101"/>
      <c r="W149" s="12"/>
      <c r="X149" s="12"/>
      <c r="CG149" s="13">
        <v>0</v>
      </c>
      <c r="CH149" s="13"/>
      <c r="CI149" s="13"/>
      <c r="CJ149" s="13"/>
      <c r="CK149" s="13"/>
      <c r="CL149" s="13"/>
      <c r="CM149" s="13"/>
    </row>
    <row r="150" spans="1:104" ht="16.350000000000001" customHeight="1" x14ac:dyDescent="0.2">
      <c r="A150" s="1819" t="s">
        <v>187</v>
      </c>
      <c r="B150" s="62" t="s">
        <v>188</v>
      </c>
      <c r="C150" s="142"/>
      <c r="D150" s="303"/>
      <c r="E150" s="304"/>
      <c r="F150" s="305"/>
      <c r="G150" s="71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101"/>
      <c r="T150" s="101"/>
      <c r="U150" s="101"/>
      <c r="V150" s="101"/>
      <c r="W150" s="12"/>
      <c r="X150" s="12"/>
      <c r="CG150" s="13">
        <v>0</v>
      </c>
      <c r="CH150" s="13"/>
      <c r="CI150" s="13"/>
      <c r="CJ150" s="13"/>
      <c r="CK150" s="13"/>
      <c r="CL150" s="13"/>
      <c r="CM150" s="13"/>
    </row>
    <row r="151" spans="1:104" ht="16.350000000000001" customHeight="1" x14ac:dyDescent="0.2">
      <c r="A151" s="1845"/>
      <c r="B151" s="30" t="s">
        <v>189</v>
      </c>
      <c r="C151" s="36"/>
      <c r="D151" s="34"/>
      <c r="E151" s="306"/>
      <c r="F151" s="74"/>
      <c r="G151" s="71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101"/>
      <c r="T151" s="101"/>
      <c r="U151" s="101"/>
      <c r="V151" s="101"/>
      <c r="W151" s="12"/>
      <c r="X151" s="12"/>
      <c r="CG151" s="13">
        <v>0</v>
      </c>
      <c r="CH151" s="13"/>
      <c r="CI151" s="13"/>
      <c r="CJ151" s="13"/>
      <c r="CK151" s="13"/>
      <c r="CL151" s="13"/>
      <c r="CM151" s="13"/>
    </row>
    <row r="152" spans="1:104" ht="16.350000000000001" customHeight="1" x14ac:dyDescent="0.2">
      <c r="A152" s="1820"/>
      <c r="B152" s="93" t="s">
        <v>190</v>
      </c>
      <c r="C152" s="52"/>
      <c r="D152" s="50"/>
      <c r="E152" s="307"/>
      <c r="F152" s="79"/>
      <c r="G152" s="71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101"/>
      <c r="T152" s="101"/>
      <c r="U152" s="101"/>
      <c r="V152" s="101"/>
      <c r="W152" s="12"/>
      <c r="X152" s="12"/>
      <c r="CG152" s="13">
        <v>0</v>
      </c>
      <c r="CH152" s="13"/>
      <c r="CI152" s="13"/>
      <c r="CJ152" s="13"/>
      <c r="CK152" s="13"/>
      <c r="CL152" s="13"/>
      <c r="CM152" s="13"/>
    </row>
    <row r="153" spans="1:104" s="82" customFormat="1" ht="32.1" customHeight="1" x14ac:dyDescent="0.2">
      <c r="A153" s="308" t="s">
        <v>191</v>
      </c>
      <c r="CA153" s="309"/>
      <c r="CB153" s="309"/>
      <c r="CC153" s="309"/>
      <c r="CD153" s="309"/>
      <c r="CE153" s="309"/>
      <c r="CF153" s="309"/>
      <c r="CG153" s="310"/>
      <c r="CH153" s="310"/>
      <c r="CI153" s="310"/>
      <c r="CJ153" s="310"/>
      <c r="CK153" s="310"/>
      <c r="CL153" s="310"/>
      <c r="CM153" s="310"/>
      <c r="CN153" s="309"/>
      <c r="CO153" s="309"/>
      <c r="CP153" s="309"/>
      <c r="CQ153" s="309"/>
      <c r="CR153" s="309"/>
      <c r="CS153" s="309"/>
      <c r="CT153" s="309"/>
      <c r="CU153" s="309"/>
      <c r="CV153" s="309"/>
      <c r="CW153" s="309"/>
      <c r="CX153" s="309"/>
      <c r="CY153" s="309"/>
      <c r="CZ153" s="309"/>
    </row>
    <row r="154" spans="1:104" s="82" customFormat="1" ht="16.350000000000001" customHeight="1" x14ac:dyDescent="0.2">
      <c r="A154" s="1822" t="s">
        <v>162</v>
      </c>
      <c r="B154" s="1823"/>
      <c r="C154" s="1793"/>
      <c r="D154" s="1828" t="s">
        <v>192</v>
      </c>
      <c r="E154" s="1829"/>
      <c r="F154" s="1859"/>
      <c r="G154" s="1860" t="s">
        <v>181</v>
      </c>
      <c r="H154" s="1864" t="s">
        <v>193</v>
      </c>
      <c r="I154" s="1798" t="s">
        <v>68</v>
      </c>
      <c r="BX154" s="311"/>
      <c r="BY154" s="311"/>
      <c r="BZ154" s="311"/>
      <c r="CA154" s="309"/>
      <c r="CB154" s="309"/>
      <c r="CC154" s="309"/>
      <c r="CD154" s="309"/>
      <c r="CE154" s="309"/>
      <c r="CF154" s="309"/>
      <c r="CG154" s="310"/>
      <c r="CH154" s="310"/>
      <c r="CI154" s="310"/>
      <c r="CJ154" s="310"/>
      <c r="CK154" s="310"/>
      <c r="CL154" s="310"/>
      <c r="CM154" s="310"/>
      <c r="CN154" s="309"/>
      <c r="CO154" s="309"/>
      <c r="CP154" s="309"/>
      <c r="CQ154" s="309"/>
      <c r="CR154" s="309"/>
      <c r="CS154" s="309"/>
      <c r="CT154" s="309"/>
      <c r="CU154" s="309"/>
      <c r="CV154" s="309"/>
      <c r="CW154" s="309"/>
      <c r="CX154" s="309"/>
      <c r="CY154" s="309"/>
      <c r="CZ154" s="309"/>
    </row>
    <row r="155" spans="1:104" s="82" customFormat="1" ht="16.350000000000001" customHeight="1" x14ac:dyDescent="0.2">
      <c r="A155" s="1824"/>
      <c r="B155" s="1825"/>
      <c r="C155" s="1795"/>
      <c r="D155" s="1695" t="s">
        <v>194</v>
      </c>
      <c r="E155" s="61" t="s">
        <v>183</v>
      </c>
      <c r="F155" s="1688" t="s">
        <v>187</v>
      </c>
      <c r="G155" s="1861"/>
      <c r="H155" s="1865"/>
      <c r="I155" s="1801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BX155" s="311"/>
      <c r="BY155" s="311"/>
      <c r="BZ155" s="311"/>
      <c r="CA155" s="309"/>
      <c r="CB155" s="309"/>
      <c r="CC155" s="309"/>
      <c r="CD155" s="309"/>
      <c r="CE155" s="309"/>
      <c r="CF155" s="309"/>
      <c r="CG155" s="310"/>
      <c r="CH155" s="310"/>
      <c r="CI155" s="310"/>
      <c r="CJ155" s="310"/>
      <c r="CK155" s="310"/>
      <c r="CL155" s="310"/>
      <c r="CM155" s="310"/>
      <c r="CN155" s="309"/>
      <c r="CO155" s="309"/>
      <c r="CP155" s="309"/>
      <c r="CQ155" s="309"/>
      <c r="CR155" s="309"/>
      <c r="CS155" s="309"/>
      <c r="CT155" s="309"/>
      <c r="CU155" s="309"/>
      <c r="CV155" s="309"/>
      <c r="CW155" s="309"/>
      <c r="CX155" s="309"/>
      <c r="CY155" s="309"/>
      <c r="CZ155" s="309"/>
    </row>
    <row r="156" spans="1:104" ht="16.350000000000001" customHeight="1" x14ac:dyDescent="0.2">
      <c r="A156" s="2108" t="s">
        <v>195</v>
      </c>
      <c r="B156" s="2106" t="s">
        <v>190</v>
      </c>
      <c r="C156" s="2107"/>
      <c r="D156" s="1747">
        <f t="shared" ref="D156:D161" si="16">SUM(E156:F156)</f>
        <v>0</v>
      </c>
      <c r="E156" s="1714"/>
      <c r="F156" s="1565"/>
      <c r="G156" s="1749"/>
      <c r="H156" s="1717"/>
      <c r="I156" s="1720"/>
      <c r="J156" s="71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12"/>
      <c r="W156" s="12"/>
      <c r="X156" s="12"/>
      <c r="Y156" s="12"/>
      <c r="Z156" s="12"/>
      <c r="AA156" s="12"/>
      <c r="CG156" s="13">
        <v>0</v>
      </c>
      <c r="CH156" s="13"/>
      <c r="CI156" s="13"/>
      <c r="CJ156" s="13"/>
      <c r="CK156" s="13"/>
      <c r="CL156" s="13"/>
      <c r="CM156" s="13"/>
    </row>
    <row r="157" spans="1:104" ht="16.350000000000001" customHeight="1" x14ac:dyDescent="0.2">
      <c r="A157" s="1867"/>
      <c r="B157" s="1848" t="s">
        <v>188</v>
      </c>
      <c r="C157" s="1849"/>
      <c r="D157" s="313">
        <f t="shared" si="16"/>
        <v>167</v>
      </c>
      <c r="E157" s="34">
        <v>167</v>
      </c>
      <c r="F157" s="314"/>
      <c r="G157" s="306">
        <v>167</v>
      </c>
      <c r="H157" s="37"/>
      <c r="I157" s="74"/>
      <c r="J157" s="71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12"/>
      <c r="W157" s="12"/>
      <c r="X157" s="12"/>
      <c r="Y157" s="12"/>
      <c r="Z157" s="12"/>
      <c r="AA157" s="12"/>
      <c r="CG157" s="13">
        <v>0</v>
      </c>
      <c r="CH157" s="13"/>
      <c r="CI157" s="13"/>
      <c r="CJ157" s="13"/>
      <c r="CK157" s="13"/>
      <c r="CL157" s="13"/>
      <c r="CM157" s="13"/>
    </row>
    <row r="158" spans="1:104" ht="16.350000000000001" customHeight="1" x14ac:dyDescent="0.2">
      <c r="A158" s="1868"/>
      <c r="B158" s="1850" t="s">
        <v>189</v>
      </c>
      <c r="C158" s="1851"/>
      <c r="D158" s="265">
        <f t="shared" si="16"/>
        <v>0</v>
      </c>
      <c r="E158" s="50"/>
      <c r="F158" s="267"/>
      <c r="G158" s="307"/>
      <c r="H158" s="266"/>
      <c r="I158" s="79"/>
      <c r="J158" s="71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12"/>
      <c r="W158" s="12"/>
      <c r="X158" s="12"/>
      <c r="Y158" s="12"/>
      <c r="Z158" s="12"/>
      <c r="AA158" s="12"/>
      <c r="CG158" s="13">
        <v>0</v>
      </c>
      <c r="CH158" s="13"/>
      <c r="CI158" s="13"/>
      <c r="CJ158" s="13"/>
      <c r="CK158" s="13"/>
      <c r="CL158" s="13"/>
      <c r="CM158" s="13"/>
    </row>
    <row r="159" spans="1:104" ht="16.350000000000001" customHeight="1" x14ac:dyDescent="0.2">
      <c r="A159" s="1819" t="s">
        <v>196</v>
      </c>
      <c r="B159" s="2106" t="s">
        <v>190</v>
      </c>
      <c r="C159" s="2107"/>
      <c r="D159" s="1747">
        <f t="shared" si="16"/>
        <v>0</v>
      </c>
      <c r="E159" s="1714"/>
      <c r="F159" s="1565"/>
      <c r="G159" s="1749"/>
      <c r="H159" s="1717"/>
      <c r="I159" s="1720"/>
      <c r="J159" s="71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12"/>
      <c r="W159" s="12"/>
      <c r="X159" s="12"/>
      <c r="Y159" s="12"/>
      <c r="Z159" s="12"/>
      <c r="AA159" s="12"/>
      <c r="CG159" s="13">
        <v>0</v>
      </c>
      <c r="CH159" s="13"/>
      <c r="CI159" s="13"/>
      <c r="CJ159" s="13"/>
      <c r="CK159" s="13"/>
      <c r="CL159" s="13"/>
      <c r="CM159" s="13"/>
    </row>
    <row r="160" spans="1:104" ht="16.350000000000001" customHeight="1" x14ac:dyDescent="0.2">
      <c r="A160" s="1845"/>
      <c r="B160" s="1848" t="s">
        <v>188</v>
      </c>
      <c r="C160" s="1849"/>
      <c r="D160" s="313">
        <f t="shared" si="16"/>
        <v>175</v>
      </c>
      <c r="E160" s="34">
        <v>175</v>
      </c>
      <c r="F160" s="314"/>
      <c r="G160" s="306">
        <v>175</v>
      </c>
      <c r="H160" s="37"/>
      <c r="I160" s="74"/>
      <c r="J160" s="71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12"/>
      <c r="W160" s="12"/>
      <c r="X160" s="12"/>
      <c r="Y160" s="12"/>
      <c r="Z160" s="12"/>
      <c r="AA160" s="12"/>
      <c r="CG160" s="13">
        <v>0</v>
      </c>
      <c r="CH160" s="13"/>
      <c r="CI160" s="13"/>
      <c r="CJ160" s="13"/>
      <c r="CK160" s="13"/>
      <c r="CL160" s="13"/>
      <c r="CM160" s="13"/>
    </row>
    <row r="161" spans="1:91" ht="16.350000000000001" customHeight="1" x14ac:dyDescent="0.2">
      <c r="A161" s="1820"/>
      <c r="B161" s="1850" t="s">
        <v>189</v>
      </c>
      <c r="C161" s="1851"/>
      <c r="D161" s="265">
        <f t="shared" si="16"/>
        <v>0</v>
      </c>
      <c r="E161" s="50"/>
      <c r="F161" s="267"/>
      <c r="G161" s="307"/>
      <c r="H161" s="266"/>
      <c r="I161" s="79"/>
      <c r="J161" s="71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12"/>
      <c r="W161" s="12"/>
      <c r="X161" s="12"/>
      <c r="Y161" s="12"/>
      <c r="Z161" s="12"/>
      <c r="AA161" s="12"/>
      <c r="CG161" s="13">
        <v>0</v>
      </c>
      <c r="CH161" s="13"/>
      <c r="CI161" s="13"/>
      <c r="CJ161" s="13"/>
      <c r="CK161" s="13"/>
      <c r="CL161" s="13"/>
      <c r="CM161" s="13"/>
    </row>
    <row r="162" spans="1:91" ht="32.1" customHeight="1" x14ac:dyDescent="0.2">
      <c r="A162" s="10" t="s">
        <v>197</v>
      </c>
      <c r="B162" s="10"/>
      <c r="C162" s="10"/>
      <c r="D162" s="10"/>
      <c r="E162" s="8"/>
      <c r="G162" s="8"/>
      <c r="H162" s="8"/>
      <c r="I162" s="8"/>
      <c r="J162" s="85"/>
      <c r="K162" s="85"/>
      <c r="L162" s="85"/>
      <c r="M162" s="85"/>
      <c r="N162" s="85"/>
      <c r="O162" s="12"/>
      <c r="P162" s="85"/>
      <c r="Q162" s="85"/>
      <c r="R162" s="85"/>
      <c r="S162" s="85"/>
      <c r="T162" s="85"/>
      <c r="U162" s="85"/>
      <c r="V162" s="85"/>
      <c r="W162" s="85"/>
      <c r="X162" s="12"/>
      <c r="Y162" s="12"/>
      <c r="Z162" s="12"/>
      <c r="AA162" s="12"/>
      <c r="BX162" s="2"/>
      <c r="BY162" s="2"/>
      <c r="BZ162" s="2"/>
      <c r="CG162" s="13"/>
      <c r="CH162" s="13"/>
      <c r="CI162" s="13"/>
      <c r="CJ162" s="13"/>
      <c r="CK162" s="13"/>
      <c r="CL162" s="13"/>
      <c r="CM162" s="13"/>
    </row>
    <row r="163" spans="1:91" ht="16.350000000000001" customHeight="1" x14ac:dyDescent="0.2">
      <c r="A163" s="1852" t="s">
        <v>198</v>
      </c>
      <c r="B163" s="1852"/>
      <c r="C163" s="1853" t="s">
        <v>199</v>
      </c>
      <c r="D163" s="1854"/>
      <c r="E163" s="1855"/>
      <c r="F163" s="1834" t="s">
        <v>6</v>
      </c>
      <c r="G163" s="1862"/>
      <c r="H163" s="1862"/>
      <c r="I163" s="1862"/>
      <c r="J163" s="1862"/>
      <c r="K163" s="1862"/>
      <c r="L163" s="1862"/>
      <c r="M163" s="1862"/>
      <c r="N163" s="1862"/>
      <c r="O163" s="1862"/>
      <c r="P163" s="1862"/>
      <c r="Q163" s="1862"/>
      <c r="R163" s="1862"/>
      <c r="S163" s="1862"/>
      <c r="T163" s="1862"/>
      <c r="U163" s="1862"/>
      <c r="V163" s="1862"/>
      <c r="W163" s="1862"/>
      <c r="X163" s="1862"/>
      <c r="Y163" s="1862"/>
      <c r="Z163" s="1862"/>
      <c r="AA163" s="1862"/>
      <c r="AB163" s="1862"/>
      <c r="AC163" s="1862"/>
      <c r="AD163" s="1862"/>
      <c r="AE163" s="1862"/>
      <c r="AF163" s="1862"/>
      <c r="AG163" s="1862"/>
      <c r="AH163" s="1862"/>
      <c r="AI163" s="1862"/>
      <c r="AJ163" s="1862"/>
      <c r="AK163" s="1862"/>
      <c r="AL163" s="1862"/>
      <c r="AM163" s="1835"/>
      <c r="CG163" s="13"/>
      <c r="CH163" s="13"/>
      <c r="CI163" s="13"/>
      <c r="CJ163" s="13"/>
      <c r="CK163" s="13"/>
      <c r="CL163" s="13"/>
      <c r="CM163" s="13"/>
    </row>
    <row r="164" spans="1:91" ht="16.350000000000001" customHeight="1" x14ac:dyDescent="0.2">
      <c r="A164" s="1852"/>
      <c r="B164" s="1852"/>
      <c r="C164" s="1856"/>
      <c r="D164" s="1857"/>
      <c r="E164" s="1858"/>
      <c r="F164" s="1863" t="s">
        <v>11</v>
      </c>
      <c r="G164" s="1863"/>
      <c r="H164" s="1863" t="s">
        <v>12</v>
      </c>
      <c r="I164" s="1863"/>
      <c r="J164" s="1863" t="s">
        <v>13</v>
      </c>
      <c r="K164" s="1863"/>
      <c r="L164" s="1809" t="s">
        <v>14</v>
      </c>
      <c r="M164" s="1808"/>
      <c r="N164" s="1863" t="s">
        <v>15</v>
      </c>
      <c r="O164" s="1863"/>
      <c r="P164" s="1816" t="s">
        <v>16</v>
      </c>
      <c r="Q164" s="1828"/>
      <c r="R164" s="1844" t="s">
        <v>17</v>
      </c>
      <c r="S164" s="1844"/>
      <c r="T164" s="1816" t="s">
        <v>18</v>
      </c>
      <c r="U164" s="1828"/>
      <c r="V164" s="1844" t="s">
        <v>19</v>
      </c>
      <c r="W164" s="1844"/>
      <c r="X164" s="1816" t="s">
        <v>20</v>
      </c>
      <c r="Y164" s="1828"/>
      <c r="Z164" s="1828" t="s">
        <v>21</v>
      </c>
      <c r="AA164" s="1816"/>
      <c r="AB164" s="1844" t="s">
        <v>22</v>
      </c>
      <c r="AC164" s="1844"/>
      <c r="AD164" s="1844" t="s">
        <v>23</v>
      </c>
      <c r="AE164" s="1844"/>
      <c r="AF164" s="1844" t="s">
        <v>24</v>
      </c>
      <c r="AG164" s="1844"/>
      <c r="AH164" s="1844" t="s">
        <v>25</v>
      </c>
      <c r="AI164" s="1844"/>
      <c r="AJ164" s="1844" t="s">
        <v>26</v>
      </c>
      <c r="AK164" s="1844"/>
      <c r="AL164" s="1844" t="s">
        <v>27</v>
      </c>
      <c r="AM164" s="1844"/>
      <c r="CG164" s="13"/>
      <c r="CH164" s="13"/>
      <c r="CI164" s="13"/>
      <c r="CJ164" s="13"/>
      <c r="CK164" s="13"/>
      <c r="CL164" s="13"/>
      <c r="CM164" s="13"/>
    </row>
    <row r="165" spans="1:91" ht="16.350000000000001" customHeight="1" x14ac:dyDescent="0.2">
      <c r="A165" s="1852"/>
      <c r="B165" s="1852"/>
      <c r="C165" s="315" t="s">
        <v>32</v>
      </c>
      <c r="D165" s="1752" t="s">
        <v>33</v>
      </c>
      <c r="E165" s="317" t="s">
        <v>34</v>
      </c>
      <c r="F165" s="61" t="s">
        <v>41</v>
      </c>
      <c r="G165" s="1692" t="s">
        <v>34</v>
      </c>
      <c r="H165" s="61" t="s">
        <v>41</v>
      </c>
      <c r="I165" s="1692" t="s">
        <v>34</v>
      </c>
      <c r="J165" s="61" t="s">
        <v>41</v>
      </c>
      <c r="K165" s="1692" t="s">
        <v>34</v>
      </c>
      <c r="L165" s="61" t="s">
        <v>41</v>
      </c>
      <c r="M165" s="1705" t="s">
        <v>34</v>
      </c>
      <c r="N165" s="61" t="s">
        <v>41</v>
      </c>
      <c r="O165" s="1692" t="s">
        <v>34</v>
      </c>
      <c r="P165" s="61" t="s">
        <v>41</v>
      </c>
      <c r="Q165" s="1705" t="s">
        <v>34</v>
      </c>
      <c r="R165" s="61" t="s">
        <v>41</v>
      </c>
      <c r="S165" s="1692" t="s">
        <v>34</v>
      </c>
      <c r="T165" s="61" t="s">
        <v>41</v>
      </c>
      <c r="U165" s="1705" t="s">
        <v>34</v>
      </c>
      <c r="V165" s="61" t="s">
        <v>41</v>
      </c>
      <c r="W165" s="1692" t="s">
        <v>34</v>
      </c>
      <c r="X165" s="61" t="s">
        <v>41</v>
      </c>
      <c r="Y165" s="1705" t="s">
        <v>34</v>
      </c>
      <c r="Z165" s="61" t="s">
        <v>41</v>
      </c>
      <c r="AA165" s="1692" t="s">
        <v>34</v>
      </c>
      <c r="AB165" s="61" t="s">
        <v>41</v>
      </c>
      <c r="AC165" s="1692" t="s">
        <v>34</v>
      </c>
      <c r="AD165" s="61" t="s">
        <v>41</v>
      </c>
      <c r="AE165" s="1692" t="s">
        <v>34</v>
      </c>
      <c r="AF165" s="61" t="s">
        <v>41</v>
      </c>
      <c r="AG165" s="1692" t="s">
        <v>34</v>
      </c>
      <c r="AH165" s="61" t="s">
        <v>41</v>
      </c>
      <c r="AI165" s="1692" t="s">
        <v>34</v>
      </c>
      <c r="AJ165" s="61" t="s">
        <v>41</v>
      </c>
      <c r="AK165" s="1692" t="s">
        <v>34</v>
      </c>
      <c r="AL165" s="61" t="s">
        <v>41</v>
      </c>
      <c r="AM165" s="1692" t="s">
        <v>34</v>
      </c>
      <c r="CG165" s="13"/>
      <c r="CH165" s="13"/>
      <c r="CI165" s="13"/>
      <c r="CJ165" s="13"/>
      <c r="CK165" s="13"/>
      <c r="CL165" s="13"/>
      <c r="CM165" s="13"/>
    </row>
    <row r="166" spans="1:91" ht="16.350000000000001" customHeight="1" x14ac:dyDescent="0.2">
      <c r="A166" s="2104" t="s">
        <v>200</v>
      </c>
      <c r="B166" s="2105"/>
      <c r="C166" s="318">
        <f>SUM(D166+E166)</f>
        <v>0</v>
      </c>
      <c r="D166" s="319">
        <f>SUM(P166+R166+T166+V166+X166+Z166+AB166+AD166+AF166+AH166+AJ166+AL166)</f>
        <v>0</v>
      </c>
      <c r="E166" s="1753">
        <f>SUM(Q166+S166+U166+W166+Y166+AA166+AC166+AE166+AG166+AI166+AK166+AM166)</f>
        <v>0</v>
      </c>
      <c r="F166" s="1754"/>
      <c r="G166" s="322"/>
      <c r="H166" s="323"/>
      <c r="I166" s="1755"/>
      <c r="J166" s="1754"/>
      <c r="K166" s="322"/>
      <c r="L166" s="323"/>
      <c r="M166" s="1755"/>
      <c r="N166" s="323"/>
      <c r="O166" s="1755"/>
      <c r="P166" s="1756"/>
      <c r="Q166" s="1757"/>
      <c r="R166" s="1758"/>
      <c r="S166" s="1759"/>
      <c r="T166" s="1756"/>
      <c r="U166" s="1757"/>
      <c r="V166" s="1758"/>
      <c r="W166" s="1759"/>
      <c r="X166" s="1756"/>
      <c r="Y166" s="1757"/>
      <c r="Z166" s="1758"/>
      <c r="AA166" s="1759"/>
      <c r="AB166" s="1758"/>
      <c r="AC166" s="1759"/>
      <c r="AD166" s="1758"/>
      <c r="AE166" s="1759"/>
      <c r="AF166" s="1758"/>
      <c r="AG166" s="1759"/>
      <c r="AH166" s="1758"/>
      <c r="AI166" s="1759"/>
      <c r="AJ166" s="1758"/>
      <c r="AK166" s="1759"/>
      <c r="AL166" s="1758"/>
      <c r="AM166" s="1759"/>
      <c r="AN166" s="136"/>
      <c r="CG166" s="13"/>
      <c r="CH166" s="13"/>
      <c r="CI166" s="13"/>
      <c r="CJ166" s="13"/>
      <c r="CK166" s="13"/>
      <c r="CL166" s="13"/>
      <c r="CM166" s="13"/>
    </row>
    <row r="167" spans="1:91" ht="16.350000000000001" customHeight="1" x14ac:dyDescent="0.2">
      <c r="A167" s="1838" t="s">
        <v>201</v>
      </c>
      <c r="B167" s="1839"/>
      <c r="C167" s="329">
        <f>SUM(D167+E167)</f>
        <v>0</v>
      </c>
      <c r="D167" s="330">
        <f t="shared" ref="D167:E169" si="17">SUM(F167+H167+J167+L167+N167+P167+R167+T167+V167+X167+Z167+AB167+AD167+AF167+AH167+AJ167+AL167)</f>
        <v>0</v>
      </c>
      <c r="E167" s="331">
        <f t="shared" si="17"/>
        <v>0</v>
      </c>
      <c r="F167" s="1760"/>
      <c r="G167" s="1761"/>
      <c r="H167" s="1760"/>
      <c r="I167" s="1761"/>
      <c r="J167" s="1760"/>
      <c r="K167" s="1761"/>
      <c r="L167" s="1762"/>
      <c r="M167" s="1763"/>
      <c r="N167" s="1760"/>
      <c r="O167" s="1761"/>
      <c r="P167" s="1762"/>
      <c r="Q167" s="1763"/>
      <c r="R167" s="1760"/>
      <c r="S167" s="1761"/>
      <c r="T167" s="1762"/>
      <c r="U167" s="1763"/>
      <c r="V167" s="1760"/>
      <c r="W167" s="1761"/>
      <c r="X167" s="1762"/>
      <c r="Y167" s="1763"/>
      <c r="Z167" s="1760"/>
      <c r="AA167" s="1761"/>
      <c r="AB167" s="1760"/>
      <c r="AC167" s="1761"/>
      <c r="AD167" s="1760"/>
      <c r="AE167" s="1761"/>
      <c r="AF167" s="1760"/>
      <c r="AG167" s="1761"/>
      <c r="AH167" s="1760"/>
      <c r="AI167" s="1761"/>
      <c r="AJ167" s="1760"/>
      <c r="AK167" s="1761"/>
      <c r="AL167" s="1760"/>
      <c r="AM167" s="1761"/>
      <c r="AN167" s="136"/>
      <c r="CG167" s="13"/>
      <c r="CH167" s="13"/>
      <c r="CI167" s="13"/>
      <c r="CJ167" s="13"/>
      <c r="CK167" s="13"/>
      <c r="CL167" s="13"/>
      <c r="CM167" s="13"/>
    </row>
    <row r="168" spans="1:91" ht="16.350000000000001" customHeight="1" x14ac:dyDescent="0.2">
      <c r="A168" s="1840" t="s">
        <v>202</v>
      </c>
      <c r="B168" s="1841"/>
      <c r="C168" s="329">
        <f>SUM(D168+E168)</f>
        <v>0</v>
      </c>
      <c r="D168" s="330">
        <f t="shared" si="17"/>
        <v>0</v>
      </c>
      <c r="E168" s="331">
        <f t="shared" si="17"/>
        <v>0</v>
      </c>
      <c r="F168" s="1760"/>
      <c r="G168" s="1761"/>
      <c r="H168" s="1760"/>
      <c r="I168" s="1761"/>
      <c r="J168" s="1760"/>
      <c r="K168" s="1761"/>
      <c r="L168" s="1762"/>
      <c r="M168" s="1763"/>
      <c r="N168" s="1760"/>
      <c r="O168" s="1761"/>
      <c r="P168" s="1762"/>
      <c r="Q168" s="1763"/>
      <c r="R168" s="1760"/>
      <c r="S168" s="1761"/>
      <c r="T168" s="1762"/>
      <c r="U168" s="1763"/>
      <c r="V168" s="1760"/>
      <c r="W168" s="1761"/>
      <c r="X168" s="1762"/>
      <c r="Y168" s="1763"/>
      <c r="Z168" s="1760"/>
      <c r="AA168" s="1761"/>
      <c r="AB168" s="1760"/>
      <c r="AC168" s="1761"/>
      <c r="AD168" s="1760"/>
      <c r="AE168" s="1761"/>
      <c r="AF168" s="1760"/>
      <c r="AG168" s="1761"/>
      <c r="AH168" s="1760"/>
      <c r="AI168" s="1761"/>
      <c r="AJ168" s="1760"/>
      <c r="AK168" s="1761"/>
      <c r="AL168" s="1760"/>
      <c r="AM168" s="1761"/>
      <c r="AN168" s="136"/>
      <c r="CG168" s="13"/>
      <c r="CH168" s="13"/>
      <c r="CI168" s="13"/>
      <c r="CJ168" s="13"/>
      <c r="CK168" s="13"/>
      <c r="CL168" s="13"/>
      <c r="CM168" s="13"/>
    </row>
    <row r="169" spans="1:91" ht="16.350000000000001" customHeight="1" x14ac:dyDescent="0.2">
      <c r="A169" s="1842" t="s">
        <v>68</v>
      </c>
      <c r="B169" s="1843"/>
      <c r="C169" s="336">
        <f>SUM(D169+E169)</f>
        <v>0</v>
      </c>
      <c r="D169" s="337">
        <f t="shared" si="17"/>
        <v>0</v>
      </c>
      <c r="E169" s="338">
        <f t="shared" si="17"/>
        <v>0</v>
      </c>
      <c r="F169" s="1764"/>
      <c r="G169" s="1765"/>
      <c r="H169" s="1764"/>
      <c r="I169" s="1765"/>
      <c r="J169" s="1764"/>
      <c r="K169" s="1765"/>
      <c r="L169" s="1766"/>
      <c r="M169" s="1767"/>
      <c r="N169" s="1764"/>
      <c r="O169" s="1765"/>
      <c r="P169" s="1766"/>
      <c r="Q169" s="1767"/>
      <c r="R169" s="1764"/>
      <c r="S169" s="1765"/>
      <c r="T169" s="1766"/>
      <c r="U169" s="1767"/>
      <c r="V169" s="1764"/>
      <c r="W169" s="1765"/>
      <c r="X169" s="1766"/>
      <c r="Y169" s="1767"/>
      <c r="Z169" s="1764"/>
      <c r="AA169" s="1765"/>
      <c r="AB169" s="1764"/>
      <c r="AC169" s="1765"/>
      <c r="AD169" s="1764"/>
      <c r="AE169" s="1765"/>
      <c r="AF169" s="1764"/>
      <c r="AG169" s="1765"/>
      <c r="AH169" s="1764"/>
      <c r="AI169" s="1765"/>
      <c r="AJ169" s="1764"/>
      <c r="AK169" s="1765"/>
      <c r="AL169" s="1764"/>
      <c r="AM169" s="1765"/>
      <c r="AN169" s="136"/>
      <c r="CG169" s="13"/>
      <c r="CH169" s="13"/>
      <c r="CI169" s="13"/>
      <c r="CJ169" s="13"/>
      <c r="CK169" s="13"/>
      <c r="CL169" s="13"/>
      <c r="CM169" s="13"/>
    </row>
    <row r="170" spans="1:91" ht="32.1" customHeight="1" x14ac:dyDescent="0.2">
      <c r="A170" s="343" t="s">
        <v>203</v>
      </c>
      <c r="B170" s="343"/>
      <c r="C170" s="10"/>
      <c r="D170" s="10"/>
      <c r="E170" s="11"/>
      <c r="F170" s="9"/>
      <c r="G170" s="8"/>
      <c r="H170" s="8"/>
      <c r="I170" s="1"/>
      <c r="J170" s="1"/>
      <c r="K170" s="1"/>
      <c r="L170" s="83"/>
      <c r="M170" s="213"/>
      <c r="N170" s="83"/>
      <c r="O170" s="344"/>
      <c r="P170" s="211"/>
      <c r="Q170" s="211"/>
      <c r="R170" s="211"/>
      <c r="S170" s="213"/>
      <c r="T170" s="83"/>
      <c r="U170" s="211"/>
      <c r="V170" s="211"/>
      <c r="W170" s="213"/>
      <c r="X170" s="213"/>
      <c r="Y170" s="83"/>
      <c r="Z170" s="213"/>
      <c r="AA170" s="83"/>
      <c r="AB170" s="213"/>
      <c r="AC170" s="211"/>
      <c r="BX170" s="2"/>
      <c r="BY170" s="2"/>
      <c r="BZ170" s="2"/>
      <c r="CG170" s="13"/>
      <c r="CH170" s="13"/>
      <c r="CI170" s="13"/>
      <c r="CJ170" s="13"/>
      <c r="CK170" s="13"/>
      <c r="CL170" s="13"/>
      <c r="CM170" s="13"/>
    </row>
    <row r="171" spans="1:91" ht="16.350000000000001" customHeight="1" x14ac:dyDescent="0.2">
      <c r="A171" s="1822" t="s">
        <v>112</v>
      </c>
      <c r="B171" s="1793"/>
      <c r="C171" s="1822" t="s">
        <v>54</v>
      </c>
      <c r="D171" s="1823"/>
      <c r="E171" s="1793"/>
      <c r="F171" s="1828" t="s">
        <v>204</v>
      </c>
      <c r="G171" s="1829"/>
      <c r="H171" s="1829"/>
      <c r="I171" s="1829"/>
      <c r="J171" s="1829"/>
      <c r="K171" s="1829"/>
      <c r="L171" s="1829"/>
      <c r="M171" s="1829"/>
      <c r="N171" s="1829"/>
      <c r="O171" s="1829"/>
      <c r="P171" s="1829"/>
      <c r="Q171" s="1829"/>
      <c r="R171" s="1829"/>
      <c r="S171" s="1829"/>
      <c r="T171" s="1829"/>
      <c r="U171" s="1816"/>
      <c r="V171" s="1798" t="s">
        <v>205</v>
      </c>
      <c r="W171" s="2100" t="s">
        <v>206</v>
      </c>
      <c r="X171" s="2100" t="s">
        <v>207</v>
      </c>
      <c r="Y171" s="2100" t="s">
        <v>208</v>
      </c>
      <c r="Z171" s="2100" t="s">
        <v>209</v>
      </c>
      <c r="AA171" s="2100" t="s">
        <v>210</v>
      </c>
      <c r="AB171" s="2102" t="s">
        <v>211</v>
      </c>
      <c r="AC171" s="2102"/>
      <c r="AD171" s="2102"/>
      <c r="AE171" s="2102"/>
      <c r="AF171" s="1834" t="s">
        <v>124</v>
      </c>
      <c r="AG171" s="1835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CG171" s="13"/>
      <c r="CH171" s="13"/>
      <c r="CI171" s="13"/>
      <c r="CJ171" s="13"/>
      <c r="CK171" s="13"/>
      <c r="CL171" s="13"/>
      <c r="CM171" s="13"/>
    </row>
    <row r="172" spans="1:91" ht="16.350000000000001" customHeight="1" x14ac:dyDescent="0.2">
      <c r="A172" s="1826"/>
      <c r="B172" s="1794"/>
      <c r="C172" s="1826"/>
      <c r="D172" s="1827"/>
      <c r="E172" s="1794"/>
      <c r="F172" s="2100" t="s">
        <v>11</v>
      </c>
      <c r="G172" s="2100"/>
      <c r="H172" s="2100" t="s">
        <v>12</v>
      </c>
      <c r="I172" s="2100"/>
      <c r="J172" s="2100" t="s">
        <v>13</v>
      </c>
      <c r="K172" s="2100"/>
      <c r="L172" s="2100" t="s">
        <v>212</v>
      </c>
      <c r="M172" s="2100"/>
      <c r="N172" s="2100" t="s">
        <v>115</v>
      </c>
      <c r="O172" s="2100"/>
      <c r="P172" s="2102" t="s">
        <v>213</v>
      </c>
      <c r="Q172" s="2102"/>
      <c r="R172" s="2102" t="s">
        <v>214</v>
      </c>
      <c r="S172" s="2102"/>
      <c r="T172" s="1795" t="s">
        <v>215</v>
      </c>
      <c r="U172" s="1818"/>
      <c r="V172" s="1807"/>
      <c r="W172" s="2100"/>
      <c r="X172" s="2100"/>
      <c r="Y172" s="2100"/>
      <c r="Z172" s="2100"/>
      <c r="AA172" s="2100"/>
      <c r="AB172" s="2100" t="s">
        <v>127</v>
      </c>
      <c r="AC172" s="2100" t="s">
        <v>128</v>
      </c>
      <c r="AD172" s="2100" t="s">
        <v>129</v>
      </c>
      <c r="AE172" s="2100" t="s">
        <v>130</v>
      </c>
      <c r="AF172" s="2103" t="s">
        <v>131</v>
      </c>
      <c r="AG172" s="2103" t="s">
        <v>132</v>
      </c>
      <c r="AH172" s="217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CG172" s="13"/>
      <c r="CH172" s="13"/>
      <c r="CI172" s="13"/>
      <c r="CJ172" s="13"/>
      <c r="CK172" s="13"/>
      <c r="CL172" s="13"/>
      <c r="CM172" s="13"/>
    </row>
    <row r="173" spans="1:91" ht="16.350000000000001" customHeight="1" x14ac:dyDescent="0.2">
      <c r="A173" s="1824"/>
      <c r="B173" s="1795"/>
      <c r="C173" s="1768" t="s">
        <v>32</v>
      </c>
      <c r="D173" s="1769" t="s">
        <v>41</v>
      </c>
      <c r="E173" s="1694" t="s">
        <v>34</v>
      </c>
      <c r="F173" s="1770" t="s">
        <v>41</v>
      </c>
      <c r="G173" s="1771" t="s">
        <v>34</v>
      </c>
      <c r="H173" s="1770" t="s">
        <v>41</v>
      </c>
      <c r="I173" s="1771" t="s">
        <v>34</v>
      </c>
      <c r="J173" s="1770" t="s">
        <v>41</v>
      </c>
      <c r="K173" s="1771" t="s">
        <v>34</v>
      </c>
      <c r="L173" s="1770" t="s">
        <v>41</v>
      </c>
      <c r="M173" s="1771" t="s">
        <v>34</v>
      </c>
      <c r="N173" s="1770" t="s">
        <v>41</v>
      </c>
      <c r="O173" s="1771" t="s">
        <v>34</v>
      </c>
      <c r="P173" s="1770" t="s">
        <v>41</v>
      </c>
      <c r="Q173" s="1771" t="s">
        <v>34</v>
      </c>
      <c r="R173" s="1770" t="s">
        <v>41</v>
      </c>
      <c r="S173" s="1771" t="s">
        <v>34</v>
      </c>
      <c r="T173" s="104" t="s">
        <v>41</v>
      </c>
      <c r="U173" s="1771" t="s">
        <v>34</v>
      </c>
      <c r="V173" s="1801"/>
      <c r="W173" s="2100"/>
      <c r="X173" s="2100"/>
      <c r="Y173" s="2100"/>
      <c r="Z173" s="2100"/>
      <c r="AA173" s="2100"/>
      <c r="AB173" s="2100"/>
      <c r="AC173" s="2100"/>
      <c r="AD173" s="2100"/>
      <c r="AE173" s="2100"/>
      <c r="AF173" s="2103"/>
      <c r="AG173" s="2103"/>
      <c r="AH173" s="217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CG173" s="13"/>
      <c r="CH173" s="13"/>
      <c r="CI173" s="13"/>
      <c r="CJ173" s="13"/>
      <c r="CK173" s="13"/>
      <c r="CL173" s="13"/>
      <c r="CM173" s="13"/>
    </row>
    <row r="174" spans="1:91" ht="26.25" customHeight="1" x14ac:dyDescent="0.2">
      <c r="A174" s="2100" t="s">
        <v>216</v>
      </c>
      <c r="B174" s="1772" t="s">
        <v>217</v>
      </c>
      <c r="C174" s="1773">
        <f>SUM(D174:E174)</f>
        <v>1</v>
      </c>
      <c r="D174" s="1774">
        <f>SUM(F174+H174+J174+L174+N174+P174+R174+T174)</f>
        <v>0</v>
      </c>
      <c r="E174" s="83">
        <f>G174+I174+K174+M174+O174+Q174+S174+U174</f>
        <v>1</v>
      </c>
      <c r="F174" s="1775"/>
      <c r="G174" s="1776"/>
      <c r="H174" s="1775"/>
      <c r="I174" s="1776"/>
      <c r="J174" s="1775"/>
      <c r="K174" s="1776"/>
      <c r="L174" s="1775"/>
      <c r="M174" s="1776"/>
      <c r="N174" s="1775"/>
      <c r="O174" s="1776"/>
      <c r="P174" s="1775"/>
      <c r="Q174" s="1776"/>
      <c r="R174" s="1775"/>
      <c r="S174" s="1776">
        <v>1</v>
      </c>
      <c r="T174" s="1775"/>
      <c r="U174" s="1776"/>
      <c r="V174" s="1777"/>
      <c r="W174" s="1775"/>
      <c r="X174" s="1776">
        <v>1</v>
      </c>
      <c r="Y174" s="1776">
        <v>1</v>
      </c>
      <c r="Z174" s="1776">
        <v>1</v>
      </c>
      <c r="AA174" s="1776"/>
      <c r="AB174" s="1775"/>
      <c r="AC174" s="1776"/>
      <c r="AD174" s="1776">
        <v>1</v>
      </c>
      <c r="AE174" s="1778"/>
      <c r="AF174" s="1776">
        <v>1</v>
      </c>
      <c r="AG174" s="1778"/>
      <c r="AH174" s="71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12"/>
      <c r="AT174" s="12"/>
      <c r="BW174" s="3"/>
      <c r="CG174" s="13">
        <v>0</v>
      </c>
      <c r="CH174" s="13">
        <v>0</v>
      </c>
      <c r="CI174" s="13">
        <v>0</v>
      </c>
      <c r="CJ174" s="13">
        <v>0</v>
      </c>
      <c r="CK174" s="13"/>
      <c r="CL174" s="13"/>
      <c r="CM174" s="13"/>
    </row>
    <row r="175" spans="1:91" ht="26.25" customHeight="1" x14ac:dyDescent="0.2">
      <c r="A175" s="2100"/>
      <c r="B175" s="93" t="s">
        <v>218</v>
      </c>
      <c r="C175" s="352">
        <f>SUM(D175:E175)</f>
        <v>3</v>
      </c>
      <c r="D175" s="48">
        <f>SUM(F175+H175+J175+L175+N175+P175+R175+T175)</f>
        <v>0</v>
      </c>
      <c r="E175" s="353">
        <f>G175+I175+K175+M175+O175+Q175+S175+U175</f>
        <v>3</v>
      </c>
      <c r="F175" s="229"/>
      <c r="G175" s="354">
        <v>2</v>
      </c>
      <c r="H175" s="229"/>
      <c r="I175" s="354"/>
      <c r="J175" s="229"/>
      <c r="K175" s="354">
        <v>1</v>
      </c>
      <c r="L175" s="229"/>
      <c r="M175" s="354"/>
      <c r="N175" s="229"/>
      <c r="O175" s="354"/>
      <c r="P175" s="229"/>
      <c r="Q175" s="354"/>
      <c r="R175" s="229"/>
      <c r="S175" s="354"/>
      <c r="T175" s="229"/>
      <c r="U175" s="354"/>
      <c r="V175" s="355"/>
      <c r="W175" s="229"/>
      <c r="X175" s="354">
        <v>3</v>
      </c>
      <c r="Y175" s="354"/>
      <c r="Z175" s="354"/>
      <c r="AA175" s="354"/>
      <c r="AB175" s="229"/>
      <c r="AC175" s="354"/>
      <c r="AD175" s="354">
        <v>1</v>
      </c>
      <c r="AE175" s="230">
        <v>2</v>
      </c>
      <c r="AF175" s="354">
        <v>3</v>
      </c>
      <c r="AG175" s="230"/>
      <c r="AH175" s="71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12"/>
      <c r="AT175" s="12"/>
      <c r="BW175" s="3"/>
      <c r="CG175" s="13">
        <v>0</v>
      </c>
      <c r="CH175" s="13">
        <v>0</v>
      </c>
      <c r="CI175" s="13">
        <v>0</v>
      </c>
      <c r="CJ175" s="13">
        <v>0</v>
      </c>
      <c r="CK175" s="13"/>
      <c r="CL175" s="13"/>
      <c r="CM175" s="13"/>
    </row>
    <row r="176" spans="1:91" ht="32.1" customHeight="1" x14ac:dyDescent="0.2">
      <c r="A176" s="82" t="s">
        <v>219</v>
      </c>
      <c r="B176" s="8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BX176" s="2"/>
      <c r="BY176" s="2"/>
      <c r="BZ176" s="2"/>
      <c r="CG176" s="13"/>
      <c r="CH176" s="13"/>
      <c r="CI176" s="13"/>
      <c r="CJ176" s="13"/>
      <c r="CK176" s="13"/>
      <c r="CL176" s="13"/>
      <c r="CM176" s="13"/>
    </row>
    <row r="177" spans="1:91" ht="16.350000000000001" customHeight="1" x14ac:dyDescent="0.2">
      <c r="A177" s="1817" t="s">
        <v>4</v>
      </c>
      <c r="B177" s="1817" t="s">
        <v>54</v>
      </c>
      <c r="C177" s="1819" t="s">
        <v>66</v>
      </c>
      <c r="D177" s="1798" t="s">
        <v>220</v>
      </c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BX177" s="2"/>
      <c r="CG177" s="13"/>
      <c r="CH177" s="13"/>
      <c r="CI177" s="13"/>
      <c r="CJ177" s="13"/>
      <c r="CK177" s="13"/>
      <c r="CL177" s="13"/>
      <c r="CM177" s="13"/>
    </row>
    <row r="178" spans="1:91" ht="16.350000000000001" customHeight="1" x14ac:dyDescent="0.2">
      <c r="A178" s="1818"/>
      <c r="B178" s="1818"/>
      <c r="C178" s="1820"/>
      <c r="D178" s="1801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BX178" s="2"/>
      <c r="CG178" s="13"/>
      <c r="CH178" s="13"/>
      <c r="CI178" s="13"/>
      <c r="CJ178" s="13"/>
      <c r="CK178" s="13"/>
      <c r="CL178" s="13"/>
      <c r="CM178" s="13"/>
    </row>
    <row r="179" spans="1:91" ht="20.25" customHeight="1" x14ac:dyDescent="0.2">
      <c r="A179" s="1772" t="s">
        <v>221</v>
      </c>
      <c r="B179" s="1779">
        <f>SUM(C179:D179)</f>
        <v>4</v>
      </c>
      <c r="C179" s="1780"/>
      <c r="D179" s="1781">
        <v>4</v>
      </c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BX179" s="2"/>
      <c r="CG179" s="13"/>
      <c r="CH179" s="13"/>
      <c r="CI179" s="13"/>
      <c r="CJ179" s="13"/>
      <c r="CK179" s="13"/>
      <c r="CL179" s="13"/>
      <c r="CM179" s="13"/>
    </row>
    <row r="180" spans="1:91" ht="20.25" customHeight="1" x14ac:dyDescent="0.2">
      <c r="A180" s="93" t="s">
        <v>222</v>
      </c>
      <c r="B180" s="357">
        <f>SUM(C180)</f>
        <v>0</v>
      </c>
      <c r="C180" s="358"/>
      <c r="D180" s="178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BX180" s="2"/>
      <c r="CG180" s="13"/>
      <c r="CH180" s="13"/>
      <c r="CI180" s="13"/>
      <c r="CJ180" s="13"/>
      <c r="CK180" s="13"/>
      <c r="CL180" s="13"/>
      <c r="CM180" s="13"/>
    </row>
    <row r="181" spans="1:91" ht="32.1" customHeight="1" x14ac:dyDescent="0.2">
      <c r="A181" s="360" t="s">
        <v>223</v>
      </c>
      <c r="B181" s="343"/>
      <c r="C181" s="361"/>
      <c r="D181" s="10"/>
      <c r="F181" s="214"/>
      <c r="G181" s="213"/>
      <c r="H181" s="83"/>
      <c r="I181" s="213"/>
      <c r="J181" s="211"/>
      <c r="K181" s="211"/>
      <c r="L181" s="213"/>
      <c r="M181" s="83"/>
      <c r="N181" s="213"/>
      <c r="O181" s="213"/>
      <c r="P181" s="83"/>
      <c r="Q181" s="213"/>
      <c r="R181" s="213"/>
      <c r="S181" s="83"/>
      <c r="T181" s="213"/>
      <c r="U181" s="213"/>
      <c r="V181" s="211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BX181" s="2"/>
      <c r="BY181" s="2"/>
      <c r="BZ181" s="2"/>
      <c r="CG181" s="13"/>
      <c r="CH181" s="13"/>
      <c r="CI181" s="13"/>
      <c r="CJ181" s="13"/>
      <c r="CK181" s="13"/>
      <c r="CL181" s="13"/>
      <c r="CM181" s="13"/>
    </row>
    <row r="182" spans="1:91" ht="16.350000000000001" customHeight="1" x14ac:dyDescent="0.2">
      <c r="A182" s="1817" t="s">
        <v>112</v>
      </c>
      <c r="B182" s="1822" t="s">
        <v>54</v>
      </c>
      <c r="C182" s="1823"/>
      <c r="D182" s="1793"/>
      <c r="E182" s="1830" t="s">
        <v>6</v>
      </c>
      <c r="F182" s="1831"/>
      <c r="G182" s="1831"/>
      <c r="H182" s="1831"/>
      <c r="I182" s="1831"/>
      <c r="J182" s="1831"/>
      <c r="K182" s="1831"/>
      <c r="L182" s="1831"/>
      <c r="M182" s="1831"/>
      <c r="N182" s="1831"/>
      <c r="O182" s="1831"/>
      <c r="P182" s="1831"/>
      <c r="Q182" s="1831"/>
      <c r="R182" s="1831"/>
      <c r="S182" s="1831"/>
      <c r="T182" s="1831"/>
      <c r="U182" s="1831"/>
      <c r="V182" s="1832"/>
      <c r="CG182" s="13"/>
      <c r="CH182" s="13"/>
      <c r="CI182" s="13"/>
      <c r="CJ182" s="13"/>
      <c r="CK182" s="13"/>
      <c r="CL182" s="13"/>
      <c r="CM182" s="13"/>
    </row>
    <row r="183" spans="1:91" ht="16.350000000000001" customHeight="1" x14ac:dyDescent="0.2">
      <c r="A183" s="1821"/>
      <c r="B183" s="1824"/>
      <c r="C183" s="1825"/>
      <c r="D183" s="1795"/>
      <c r="E183" s="2100" t="s">
        <v>113</v>
      </c>
      <c r="F183" s="2100"/>
      <c r="G183" s="2101" t="s">
        <v>224</v>
      </c>
      <c r="H183" s="2100"/>
      <c r="I183" s="2100" t="s">
        <v>15</v>
      </c>
      <c r="J183" s="2100"/>
      <c r="K183" s="2100" t="s">
        <v>225</v>
      </c>
      <c r="L183" s="2100"/>
      <c r="M183" s="2100" t="s">
        <v>118</v>
      </c>
      <c r="N183" s="2100"/>
      <c r="O183" s="2102" t="s">
        <v>119</v>
      </c>
      <c r="P183" s="2102"/>
      <c r="Q183" s="2102" t="s">
        <v>226</v>
      </c>
      <c r="R183" s="2102"/>
      <c r="S183" s="2102" t="s">
        <v>227</v>
      </c>
      <c r="T183" s="2102"/>
      <c r="U183" s="1816" t="s">
        <v>228</v>
      </c>
      <c r="V183" s="2102"/>
      <c r="CG183" s="13"/>
      <c r="CH183" s="13"/>
      <c r="CI183" s="13"/>
      <c r="CJ183" s="13"/>
      <c r="CK183" s="13"/>
      <c r="CL183" s="13"/>
      <c r="CM183" s="13"/>
    </row>
    <row r="184" spans="1:91" ht="16.350000000000001" customHeight="1" x14ac:dyDescent="0.2">
      <c r="A184" s="1818"/>
      <c r="B184" s="14" t="s">
        <v>32</v>
      </c>
      <c r="C184" s="15" t="s">
        <v>33</v>
      </c>
      <c r="D184" s="1683" t="s">
        <v>34</v>
      </c>
      <c r="E184" s="1770" t="s">
        <v>41</v>
      </c>
      <c r="F184" s="1771" t="s">
        <v>34</v>
      </c>
      <c r="G184" s="1770" t="s">
        <v>41</v>
      </c>
      <c r="H184" s="1771" t="s">
        <v>34</v>
      </c>
      <c r="I184" s="1770" t="s">
        <v>41</v>
      </c>
      <c r="J184" s="1771" t="s">
        <v>34</v>
      </c>
      <c r="K184" s="1770" t="s">
        <v>41</v>
      </c>
      <c r="L184" s="1692" t="s">
        <v>34</v>
      </c>
      <c r="M184" s="1770" t="s">
        <v>41</v>
      </c>
      <c r="N184" s="1692" t="s">
        <v>34</v>
      </c>
      <c r="O184" s="1770" t="s">
        <v>41</v>
      </c>
      <c r="P184" s="1692" t="s">
        <v>34</v>
      </c>
      <c r="Q184" s="1770" t="s">
        <v>41</v>
      </c>
      <c r="R184" s="1771" t="s">
        <v>34</v>
      </c>
      <c r="S184" s="1770" t="s">
        <v>41</v>
      </c>
      <c r="T184" s="1771" t="s">
        <v>34</v>
      </c>
      <c r="U184" s="104" t="s">
        <v>41</v>
      </c>
      <c r="V184" s="1771" t="s">
        <v>34</v>
      </c>
      <c r="CG184" s="13"/>
      <c r="CH184" s="13"/>
      <c r="CI184" s="13"/>
      <c r="CJ184" s="13"/>
      <c r="CK184" s="13"/>
      <c r="CL184" s="13"/>
      <c r="CM184" s="13"/>
    </row>
    <row r="185" spans="1:91" ht="16.350000000000001" customHeight="1" x14ac:dyDescent="0.2">
      <c r="A185" s="1783" t="s">
        <v>229</v>
      </c>
      <c r="B185" s="1784">
        <f>SUM(C185+D185)</f>
        <v>32</v>
      </c>
      <c r="C185" s="1785">
        <f>SUM(E185+G185+I185+K185+M185+O185+Q185+S185+U185)</f>
        <v>10</v>
      </c>
      <c r="D185" s="124">
        <f>SUM(F185+H185+J185+L185+N185+P185+R185+T185+V185)</f>
        <v>22</v>
      </c>
      <c r="E185" s="1786"/>
      <c r="F185" s="1787"/>
      <c r="G185" s="1786">
        <v>2</v>
      </c>
      <c r="H185" s="1787">
        <v>9</v>
      </c>
      <c r="I185" s="1786">
        <v>3</v>
      </c>
      <c r="J185" s="1787">
        <v>4</v>
      </c>
      <c r="K185" s="1786">
        <v>3</v>
      </c>
      <c r="L185" s="366">
        <v>6</v>
      </c>
      <c r="M185" s="1786"/>
      <c r="N185" s="366">
        <v>1</v>
      </c>
      <c r="O185" s="1786">
        <v>1</v>
      </c>
      <c r="P185" s="366">
        <v>2</v>
      </c>
      <c r="Q185" s="1786">
        <v>1</v>
      </c>
      <c r="R185" s="1787"/>
      <c r="S185" s="1786"/>
      <c r="T185" s="1787"/>
      <c r="U185" s="1786"/>
      <c r="V185" s="366"/>
      <c r="W185" s="136"/>
      <c r="CG185" s="13"/>
      <c r="CH185" s="13"/>
      <c r="CI185" s="13"/>
      <c r="CJ185" s="13"/>
      <c r="CK185" s="13"/>
      <c r="CL185" s="13"/>
      <c r="CM185" s="13"/>
    </row>
    <row r="186" spans="1:91" ht="32.1" customHeight="1" x14ac:dyDescent="0.2">
      <c r="A186" s="82" t="s">
        <v>230</v>
      </c>
      <c r="B186" s="82"/>
      <c r="BX186" s="2"/>
      <c r="BY186" s="2"/>
      <c r="BZ186" s="2"/>
      <c r="CG186" s="13"/>
      <c r="CH186" s="13"/>
      <c r="CI186" s="13"/>
      <c r="CJ186" s="13"/>
      <c r="CK186" s="13"/>
      <c r="CL186" s="13"/>
      <c r="CM186" s="13"/>
    </row>
    <row r="187" spans="1:91" ht="16.350000000000001" customHeight="1" x14ac:dyDescent="0.2">
      <c r="A187" s="1793" t="s">
        <v>231</v>
      </c>
      <c r="B187" s="1796" t="s">
        <v>54</v>
      </c>
      <c r="C187" s="1797"/>
      <c r="D187" s="1798"/>
      <c r="E187" s="1802" t="s">
        <v>6</v>
      </c>
      <c r="F187" s="1803"/>
      <c r="G187" s="1803"/>
      <c r="H187" s="1803"/>
      <c r="I187" s="1803"/>
      <c r="J187" s="1803"/>
      <c r="K187" s="1803"/>
      <c r="L187" s="1804"/>
      <c r="M187" s="1797" t="s">
        <v>232</v>
      </c>
      <c r="N187" s="1805"/>
      <c r="O187" s="1798" t="s">
        <v>233</v>
      </c>
      <c r="BX187" s="2"/>
      <c r="BY187" s="2"/>
      <c r="BZ187" s="2"/>
      <c r="CG187" s="13"/>
      <c r="CH187" s="13"/>
      <c r="CI187" s="13"/>
      <c r="CJ187" s="13"/>
      <c r="CK187" s="13"/>
      <c r="CL187" s="13"/>
      <c r="CM187" s="13"/>
    </row>
    <row r="188" spans="1:91" ht="16.350000000000001" customHeight="1" x14ac:dyDescent="0.2">
      <c r="A188" s="1794"/>
      <c r="B188" s="1799"/>
      <c r="C188" s="1800"/>
      <c r="D188" s="1801"/>
      <c r="E188" s="1808" t="s">
        <v>11</v>
      </c>
      <c r="F188" s="1809"/>
      <c r="G188" s="1808" t="s">
        <v>12</v>
      </c>
      <c r="H188" s="1809"/>
      <c r="I188" s="2098" t="s">
        <v>13</v>
      </c>
      <c r="J188" s="2099"/>
      <c r="K188" s="1808" t="s">
        <v>234</v>
      </c>
      <c r="L188" s="1812"/>
      <c r="M188" s="1800"/>
      <c r="N188" s="1806"/>
      <c r="O188" s="1807"/>
      <c r="BX188" s="2"/>
      <c r="BY188" s="2"/>
      <c r="BZ188" s="2"/>
      <c r="CG188" s="13"/>
      <c r="CH188" s="13"/>
      <c r="CI188" s="13"/>
      <c r="CJ188" s="13"/>
      <c r="CK188" s="13"/>
      <c r="CL188" s="13"/>
      <c r="CM188" s="13"/>
    </row>
    <row r="189" spans="1:91" ht="16.350000000000001" customHeight="1" x14ac:dyDescent="0.2">
      <c r="A189" s="1794"/>
      <c r="B189" s="1694" t="s">
        <v>32</v>
      </c>
      <c r="C189" s="1783" t="s">
        <v>33</v>
      </c>
      <c r="D189" s="1694" t="s">
        <v>34</v>
      </c>
      <c r="E189" s="1770" t="s">
        <v>41</v>
      </c>
      <c r="F189" s="1700" t="s">
        <v>34</v>
      </c>
      <c r="G189" s="1770" t="s">
        <v>41</v>
      </c>
      <c r="H189" s="1700" t="s">
        <v>34</v>
      </c>
      <c r="I189" s="1707" t="s">
        <v>41</v>
      </c>
      <c r="J189" s="1708" t="s">
        <v>34</v>
      </c>
      <c r="K189" s="1770" t="s">
        <v>41</v>
      </c>
      <c r="L189" s="1693" t="s">
        <v>34</v>
      </c>
      <c r="M189" s="1788" t="s">
        <v>235</v>
      </c>
      <c r="N189" s="1689" t="s">
        <v>236</v>
      </c>
      <c r="O189" s="1801"/>
      <c r="BX189" s="2"/>
      <c r="BY189" s="2"/>
      <c r="BZ189" s="2"/>
      <c r="CG189" s="13"/>
      <c r="CH189" s="13"/>
      <c r="CI189" s="13"/>
      <c r="CJ189" s="13"/>
      <c r="CK189" s="13"/>
      <c r="CL189" s="13"/>
      <c r="CM189" s="13"/>
    </row>
    <row r="190" spans="1:91" ht="16.350000000000001" customHeight="1" x14ac:dyDescent="0.2">
      <c r="A190" s="1795"/>
      <c r="B190" s="373">
        <f t="shared" ref="B190:B195" si="18">+C190+D190</f>
        <v>11</v>
      </c>
      <c r="C190" s="374">
        <f t="shared" ref="C190:D195" si="19">+E190+G190+I190+K190</f>
        <v>6</v>
      </c>
      <c r="D190" s="375">
        <f t="shared" si="19"/>
        <v>5</v>
      </c>
      <c r="E190" s="1789">
        <f t="shared" ref="E190:O190" si="20">SUM(E191:E195)</f>
        <v>2</v>
      </c>
      <c r="F190" s="377">
        <f t="shared" si="20"/>
        <v>1</v>
      </c>
      <c r="G190" s="1789">
        <f t="shared" si="20"/>
        <v>0</v>
      </c>
      <c r="H190" s="377">
        <f t="shared" si="20"/>
        <v>0</v>
      </c>
      <c r="I190" s="1789">
        <f t="shared" si="20"/>
        <v>0</v>
      </c>
      <c r="J190" s="1790">
        <f t="shared" si="20"/>
        <v>1</v>
      </c>
      <c r="K190" s="1784">
        <f t="shared" si="20"/>
        <v>4</v>
      </c>
      <c r="L190" s="379">
        <f t="shared" si="20"/>
        <v>3</v>
      </c>
      <c r="M190" s="380">
        <f t="shared" si="20"/>
        <v>8</v>
      </c>
      <c r="N190" s="377">
        <f t="shared" si="20"/>
        <v>3</v>
      </c>
      <c r="O190" s="1791">
        <f t="shared" si="20"/>
        <v>6</v>
      </c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BX190" s="2"/>
      <c r="BY190" s="2"/>
      <c r="BZ190" s="2"/>
      <c r="CG190" s="13"/>
      <c r="CH190" s="13"/>
      <c r="CI190" s="13"/>
      <c r="CJ190" s="13"/>
      <c r="CK190" s="13"/>
      <c r="CL190" s="13"/>
      <c r="CM190" s="13"/>
    </row>
    <row r="191" spans="1:91" ht="16.350000000000001" customHeight="1" x14ac:dyDescent="0.2">
      <c r="A191" s="1772" t="s">
        <v>237</v>
      </c>
      <c r="B191" s="1779">
        <f t="shared" si="18"/>
        <v>10</v>
      </c>
      <c r="C191" s="1779">
        <f t="shared" si="19"/>
        <v>6</v>
      </c>
      <c r="D191" s="1792">
        <f t="shared" si="19"/>
        <v>4</v>
      </c>
      <c r="E191" s="219">
        <v>2</v>
      </c>
      <c r="F191" s="223">
        <v>1</v>
      </c>
      <c r="G191" s="219"/>
      <c r="H191" s="223"/>
      <c r="I191" s="219"/>
      <c r="J191" s="220">
        <v>1</v>
      </c>
      <c r="K191" s="219">
        <v>4</v>
      </c>
      <c r="L191" s="383">
        <v>2</v>
      </c>
      <c r="M191" s="221">
        <v>8</v>
      </c>
      <c r="N191" s="223">
        <v>2</v>
      </c>
      <c r="O191" s="384">
        <v>5</v>
      </c>
      <c r="P191" s="71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12"/>
      <c r="AC191" s="12"/>
      <c r="AD191" s="12"/>
      <c r="AE191" s="12"/>
      <c r="BX191" s="2"/>
      <c r="BY191" s="2"/>
      <c r="BZ191" s="2"/>
      <c r="CG191" s="13">
        <v>0</v>
      </c>
      <c r="CH191" s="13">
        <v>0</v>
      </c>
      <c r="CI191" s="13"/>
      <c r="CJ191" s="13"/>
      <c r="CK191" s="13"/>
      <c r="CL191" s="13"/>
      <c r="CM191" s="13"/>
    </row>
    <row r="192" spans="1:91" ht="16.350000000000001" customHeight="1" x14ac:dyDescent="0.2">
      <c r="A192" s="30" t="s">
        <v>238</v>
      </c>
      <c r="B192" s="385">
        <f t="shared" si="18"/>
        <v>1</v>
      </c>
      <c r="C192" s="385">
        <f t="shared" si="19"/>
        <v>0</v>
      </c>
      <c r="D192" s="386">
        <f t="shared" si="19"/>
        <v>1</v>
      </c>
      <c r="E192" s="224"/>
      <c r="F192" s="228"/>
      <c r="G192" s="224"/>
      <c r="H192" s="228"/>
      <c r="I192" s="224"/>
      <c r="J192" s="225"/>
      <c r="K192" s="224"/>
      <c r="L192" s="387">
        <v>1</v>
      </c>
      <c r="M192" s="226"/>
      <c r="N192" s="228">
        <v>1</v>
      </c>
      <c r="O192" s="388">
        <v>1</v>
      </c>
      <c r="P192" s="71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12"/>
      <c r="AC192" s="12"/>
      <c r="AD192" s="12"/>
      <c r="AE192" s="12"/>
      <c r="BX192" s="2"/>
      <c r="BY192" s="2"/>
      <c r="BZ192" s="2"/>
      <c r="CG192" s="13">
        <v>0</v>
      </c>
      <c r="CH192" s="13">
        <v>0</v>
      </c>
      <c r="CI192" s="13"/>
      <c r="CJ192" s="13"/>
      <c r="CK192" s="13"/>
      <c r="CL192" s="13"/>
      <c r="CM192" s="13"/>
    </row>
    <row r="193" spans="1:104" ht="16.350000000000001" customHeight="1" x14ac:dyDescent="0.2">
      <c r="A193" s="30" t="s">
        <v>239</v>
      </c>
      <c r="B193" s="385">
        <f t="shared" si="18"/>
        <v>0</v>
      </c>
      <c r="C193" s="385">
        <f t="shared" si="19"/>
        <v>0</v>
      </c>
      <c r="D193" s="386">
        <f t="shared" si="19"/>
        <v>0</v>
      </c>
      <c r="E193" s="224"/>
      <c r="F193" s="228"/>
      <c r="G193" s="224"/>
      <c r="H193" s="228"/>
      <c r="I193" s="224"/>
      <c r="J193" s="225"/>
      <c r="K193" s="224"/>
      <c r="L193" s="387"/>
      <c r="M193" s="226"/>
      <c r="N193" s="228"/>
      <c r="O193" s="388"/>
      <c r="P193" s="71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12"/>
      <c r="AC193" s="12"/>
      <c r="AD193" s="12"/>
      <c r="AE193" s="12"/>
      <c r="CG193" s="13">
        <v>0</v>
      </c>
      <c r="CH193" s="13">
        <v>0</v>
      </c>
      <c r="CI193" s="13"/>
      <c r="CJ193" s="13"/>
      <c r="CK193" s="13"/>
      <c r="CL193" s="13"/>
      <c r="CM193" s="13"/>
    </row>
    <row r="194" spans="1:104" ht="16.350000000000001" customHeight="1" x14ac:dyDescent="0.2">
      <c r="A194" s="30" t="s">
        <v>240</v>
      </c>
      <c r="B194" s="385">
        <f t="shared" si="18"/>
        <v>0</v>
      </c>
      <c r="C194" s="385">
        <f t="shared" si="19"/>
        <v>0</v>
      </c>
      <c r="D194" s="386">
        <f t="shared" si="19"/>
        <v>0</v>
      </c>
      <c r="E194" s="389"/>
      <c r="F194" s="390"/>
      <c r="G194" s="389"/>
      <c r="H194" s="390"/>
      <c r="I194" s="389"/>
      <c r="J194" s="391"/>
      <c r="K194" s="389"/>
      <c r="L194" s="392"/>
      <c r="M194" s="393"/>
      <c r="N194" s="390"/>
      <c r="O194" s="394"/>
      <c r="P194" s="71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12"/>
      <c r="AC194" s="12"/>
      <c r="AD194" s="12"/>
      <c r="AE194" s="12"/>
      <c r="CG194" s="13">
        <v>0</v>
      </c>
      <c r="CH194" s="13">
        <v>0</v>
      </c>
      <c r="CI194" s="13"/>
      <c r="CJ194" s="13"/>
      <c r="CK194" s="13"/>
      <c r="CL194" s="13"/>
      <c r="CM194" s="13"/>
    </row>
    <row r="195" spans="1:104" ht="16.350000000000001" customHeight="1" x14ac:dyDescent="0.2">
      <c r="A195" s="76" t="s">
        <v>241</v>
      </c>
      <c r="B195" s="395">
        <f t="shared" si="18"/>
        <v>0</v>
      </c>
      <c r="C195" s="395">
        <f t="shared" si="19"/>
        <v>0</v>
      </c>
      <c r="D195" s="396">
        <f t="shared" si="19"/>
        <v>0</v>
      </c>
      <c r="E195" s="229"/>
      <c r="F195" s="230"/>
      <c r="G195" s="229"/>
      <c r="H195" s="230"/>
      <c r="I195" s="229"/>
      <c r="J195" s="230"/>
      <c r="K195" s="229"/>
      <c r="L195" s="397"/>
      <c r="M195" s="231"/>
      <c r="N195" s="230"/>
      <c r="O195" s="398"/>
      <c r="P195" s="71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12"/>
      <c r="AC195" s="12"/>
      <c r="AD195" s="12"/>
      <c r="AE195" s="12"/>
      <c r="CG195" s="13">
        <v>0</v>
      </c>
      <c r="CH195" s="13">
        <v>0</v>
      </c>
      <c r="CI195" s="13"/>
      <c r="CJ195" s="13"/>
      <c r="CK195" s="13"/>
      <c r="CL195" s="13"/>
      <c r="CM195" s="13"/>
    </row>
    <row r="200" spans="1:104" s="399" customFormat="1" hidden="1" x14ac:dyDescent="0.2">
      <c r="A200" s="399">
        <f>SUM(B12:B14,B20:B23,B28:B33,B64,B86,C91,D101:D103,C108:C110,C114:C115,C119:C120,B136,D143:D144,C147:C152,D156:D161,C166:C169,B179:B180,B185,B38:B43,B48:B53,E139:F139,C92:C98,C174:C175,B190)</f>
        <v>10209</v>
      </c>
      <c r="B200" s="399">
        <f>SUM(CG8:CM195)</f>
        <v>0</v>
      </c>
      <c r="BX200" s="400"/>
      <c r="BY200" s="400"/>
      <c r="BZ200" s="400"/>
      <c r="CA200" s="400"/>
      <c r="CB200" s="400"/>
      <c r="CC200" s="400"/>
      <c r="CD200" s="400"/>
      <c r="CE200" s="400"/>
      <c r="CF200" s="400"/>
      <c r="CG200" s="400"/>
      <c r="CH200" s="400"/>
      <c r="CI200" s="400"/>
      <c r="CJ200" s="400"/>
      <c r="CK200" s="400"/>
      <c r="CL200" s="400"/>
      <c r="CM200" s="400"/>
      <c r="CN200" s="400"/>
      <c r="CO200" s="400"/>
      <c r="CP200" s="400"/>
      <c r="CQ200" s="400"/>
      <c r="CR200" s="400"/>
      <c r="CS200" s="400"/>
      <c r="CT200" s="400"/>
      <c r="CU200" s="400"/>
      <c r="CV200" s="400"/>
      <c r="CW200" s="400"/>
      <c r="CX200" s="400"/>
      <c r="CY200" s="400"/>
      <c r="CZ200" s="400"/>
    </row>
  </sheetData>
  <mergeCells count="317">
    <mergeCell ref="A6:O6"/>
    <mergeCell ref="A9:A11"/>
    <mergeCell ref="B9:D10"/>
    <mergeCell ref="E9:AL9"/>
    <mergeCell ref="AM9:AM11"/>
    <mergeCell ref="AN9:AQ9"/>
    <mergeCell ref="U10:V10"/>
    <mergeCell ref="W10:X10"/>
    <mergeCell ref="Y10:Z10"/>
    <mergeCell ref="AA10:AB10"/>
    <mergeCell ref="AR9:AR11"/>
    <mergeCell ref="AS9:AS11"/>
    <mergeCell ref="E10:F10"/>
    <mergeCell ref="G10:H10"/>
    <mergeCell ref="I10:J10"/>
    <mergeCell ref="K10:L10"/>
    <mergeCell ref="M10:N10"/>
    <mergeCell ref="O10:P10"/>
    <mergeCell ref="Q10:R10"/>
    <mergeCell ref="S10:T10"/>
    <mergeCell ref="AO10:AO11"/>
    <mergeCell ref="AP10:AP11"/>
    <mergeCell ref="AQ10:AQ11"/>
    <mergeCell ref="A17:A19"/>
    <mergeCell ref="B17:D18"/>
    <mergeCell ref="E17:AL17"/>
    <mergeCell ref="AM17:AM19"/>
    <mergeCell ref="AN17:AN19"/>
    <mergeCell ref="E18:F18"/>
    <mergeCell ref="G18:H18"/>
    <mergeCell ref="AC10:AD10"/>
    <mergeCell ref="AE10:AF10"/>
    <mergeCell ref="AG10:AH10"/>
    <mergeCell ref="AI10:AJ10"/>
    <mergeCell ref="AK10:AL10"/>
    <mergeCell ref="AN10:AN11"/>
    <mergeCell ref="AG18:AH18"/>
    <mergeCell ref="AI18:AJ18"/>
    <mergeCell ref="AK18:AL18"/>
    <mergeCell ref="U18:V18"/>
    <mergeCell ref="W18:X18"/>
    <mergeCell ref="Y18:Z18"/>
    <mergeCell ref="AA18:AB18"/>
    <mergeCell ref="AC18:AD18"/>
    <mergeCell ref="AE18:AF18"/>
    <mergeCell ref="I18:J18"/>
    <mergeCell ref="K18:L18"/>
    <mergeCell ref="M18:N18"/>
    <mergeCell ref="O18:P18"/>
    <mergeCell ref="Q18:R18"/>
    <mergeCell ref="S18:T18"/>
    <mergeCell ref="AM25:AM27"/>
    <mergeCell ref="AN25:AN27"/>
    <mergeCell ref="E26:F26"/>
    <mergeCell ref="G26:H26"/>
    <mergeCell ref="I26:J26"/>
    <mergeCell ref="K26:L26"/>
    <mergeCell ref="M26:N26"/>
    <mergeCell ref="O26:P26"/>
    <mergeCell ref="Q26:R26"/>
    <mergeCell ref="S26:T26"/>
    <mergeCell ref="E25:AL25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35:A37"/>
    <mergeCell ref="B35:D36"/>
    <mergeCell ref="E35:AL35"/>
    <mergeCell ref="U36:V36"/>
    <mergeCell ref="W36:X36"/>
    <mergeCell ref="AK36:AL36"/>
    <mergeCell ref="Y36:Z36"/>
    <mergeCell ref="AA36:AB36"/>
    <mergeCell ref="AC36:AD36"/>
    <mergeCell ref="AE36:AF36"/>
    <mergeCell ref="AG36:AH36"/>
    <mergeCell ref="AI36:AJ36"/>
    <mergeCell ref="A25:A27"/>
    <mergeCell ref="B25:D26"/>
    <mergeCell ref="A45:A47"/>
    <mergeCell ref="B45:D46"/>
    <mergeCell ref="E45:AL45"/>
    <mergeCell ref="AM45:AM47"/>
    <mergeCell ref="AN45:AN47"/>
    <mergeCell ref="E46:F46"/>
    <mergeCell ref="G46:H46"/>
    <mergeCell ref="I46:J46"/>
    <mergeCell ref="K46:L46"/>
    <mergeCell ref="AM35:AM37"/>
    <mergeCell ref="AN35:AN37"/>
    <mergeCell ref="E36:F36"/>
    <mergeCell ref="G36:H36"/>
    <mergeCell ref="I36:J36"/>
    <mergeCell ref="K36:L36"/>
    <mergeCell ref="M36:N36"/>
    <mergeCell ref="O36:P36"/>
    <mergeCell ref="AK46:AL46"/>
    <mergeCell ref="Y46:Z46"/>
    <mergeCell ref="AA46:AB46"/>
    <mergeCell ref="AC46:AD46"/>
    <mergeCell ref="AE46:AF46"/>
    <mergeCell ref="AG46:AH46"/>
    <mergeCell ref="AI46:AJ46"/>
    <mergeCell ref="M46:N46"/>
    <mergeCell ref="O46:P46"/>
    <mergeCell ref="Q46:R46"/>
    <mergeCell ref="S46:T46"/>
    <mergeCell ref="U46:V46"/>
    <mergeCell ref="W46:X46"/>
    <mergeCell ref="Q36:R36"/>
    <mergeCell ref="S36:T36"/>
    <mergeCell ref="A55:A57"/>
    <mergeCell ref="B55:D56"/>
    <mergeCell ref="E55:AL55"/>
    <mergeCell ref="AM55:AN56"/>
    <mergeCell ref="E56:F56"/>
    <mergeCell ref="G56:H56"/>
    <mergeCell ref="I56:J56"/>
    <mergeCell ref="K56:L56"/>
    <mergeCell ref="M56:N56"/>
    <mergeCell ref="AN88:AN90"/>
    <mergeCell ref="AO88:AO90"/>
    <mergeCell ref="F89:G89"/>
    <mergeCell ref="H89:I89"/>
    <mergeCell ref="J89:K89"/>
    <mergeCell ref="L89:M89"/>
    <mergeCell ref="N89:O89"/>
    <mergeCell ref="AA56:AB56"/>
    <mergeCell ref="AC56:AD56"/>
    <mergeCell ref="AE56:AF56"/>
    <mergeCell ref="AG56:AH56"/>
    <mergeCell ref="AI56:AJ56"/>
    <mergeCell ref="AK56:AL56"/>
    <mergeCell ref="O56:P56"/>
    <mergeCell ref="Q56:R56"/>
    <mergeCell ref="S56:T56"/>
    <mergeCell ref="U56:V56"/>
    <mergeCell ref="W56:X56"/>
    <mergeCell ref="Y56:Z56"/>
    <mergeCell ref="AH89:AI89"/>
    <mergeCell ref="AJ89:AK89"/>
    <mergeCell ref="AL89:AM89"/>
    <mergeCell ref="P89:Q89"/>
    <mergeCell ref="R89:S89"/>
    <mergeCell ref="A98:B98"/>
    <mergeCell ref="AB89:AC89"/>
    <mergeCell ref="AD89:AE89"/>
    <mergeCell ref="AF89:AG89"/>
    <mergeCell ref="A88:B90"/>
    <mergeCell ref="C88:E89"/>
    <mergeCell ref="F88:AM88"/>
    <mergeCell ref="A100:C100"/>
    <mergeCell ref="A101:B103"/>
    <mergeCell ref="T89:U89"/>
    <mergeCell ref="V89:W89"/>
    <mergeCell ref="X89:Y89"/>
    <mergeCell ref="Z89:AA89"/>
    <mergeCell ref="A91:B91"/>
    <mergeCell ref="A92:A94"/>
    <mergeCell ref="A95:B95"/>
    <mergeCell ref="A96:B96"/>
    <mergeCell ref="A97:B97"/>
    <mergeCell ref="A105:B107"/>
    <mergeCell ref="C105:E106"/>
    <mergeCell ref="F105:AM105"/>
    <mergeCell ref="AN105:AN107"/>
    <mergeCell ref="F106:G106"/>
    <mergeCell ref="H106:I106"/>
    <mergeCell ref="J106:K106"/>
    <mergeCell ref="L106:M106"/>
    <mergeCell ref="AL106:AM106"/>
    <mergeCell ref="Z106:AA106"/>
    <mergeCell ref="AB106:AC106"/>
    <mergeCell ref="AD106:AE106"/>
    <mergeCell ref="AF106:AG106"/>
    <mergeCell ref="AH106:AI106"/>
    <mergeCell ref="AJ106:AK106"/>
    <mergeCell ref="N106:O106"/>
    <mergeCell ref="P106:Q106"/>
    <mergeCell ref="R106:S106"/>
    <mergeCell ref="T106:U106"/>
    <mergeCell ref="V106:W106"/>
    <mergeCell ref="X106:Y106"/>
    <mergeCell ref="A108:B108"/>
    <mergeCell ref="A109:B109"/>
    <mergeCell ref="A110:B110"/>
    <mergeCell ref="A112:B113"/>
    <mergeCell ref="C112:E112"/>
    <mergeCell ref="F112:G112"/>
    <mergeCell ref="H112:I112"/>
    <mergeCell ref="J112:K112"/>
    <mergeCell ref="L112:M112"/>
    <mergeCell ref="Y112:AB112"/>
    <mergeCell ref="AC112:AD112"/>
    <mergeCell ref="AE112:AH112"/>
    <mergeCell ref="AI112:AI113"/>
    <mergeCell ref="A114:B114"/>
    <mergeCell ref="A115:B115"/>
    <mergeCell ref="N112:O112"/>
    <mergeCell ref="P112:Q112"/>
    <mergeCell ref="R112:S112"/>
    <mergeCell ref="T112:U112"/>
    <mergeCell ref="V112:W112"/>
    <mergeCell ref="X112:X113"/>
    <mergeCell ref="A138:D138"/>
    <mergeCell ref="B139:D139"/>
    <mergeCell ref="A141:C142"/>
    <mergeCell ref="D141:F141"/>
    <mergeCell ref="G141:G142"/>
    <mergeCell ref="H141:J141"/>
    <mergeCell ref="A117:B118"/>
    <mergeCell ref="C117:C118"/>
    <mergeCell ref="D117:I117"/>
    <mergeCell ref="J117:J118"/>
    <mergeCell ref="A119:A120"/>
    <mergeCell ref="A122:A123"/>
    <mergeCell ref="B122:B123"/>
    <mergeCell ref="A156:A158"/>
    <mergeCell ref="B156:C156"/>
    <mergeCell ref="B157:C157"/>
    <mergeCell ref="B158:C158"/>
    <mergeCell ref="K141:M141"/>
    <mergeCell ref="A143:A144"/>
    <mergeCell ref="B143:C143"/>
    <mergeCell ref="A146:B146"/>
    <mergeCell ref="A147:A148"/>
    <mergeCell ref="A150:A152"/>
    <mergeCell ref="A159:A161"/>
    <mergeCell ref="B159:C159"/>
    <mergeCell ref="B160:C160"/>
    <mergeCell ref="B161:C161"/>
    <mergeCell ref="A163:B165"/>
    <mergeCell ref="C163:E164"/>
    <mergeCell ref="A154:C155"/>
    <mergeCell ref="D154:F154"/>
    <mergeCell ref="G154:G155"/>
    <mergeCell ref="F163:AM163"/>
    <mergeCell ref="F164:G164"/>
    <mergeCell ref="H164:I164"/>
    <mergeCell ref="J164:K164"/>
    <mergeCell ref="L164:M164"/>
    <mergeCell ref="N164:O164"/>
    <mergeCell ref="P164:Q164"/>
    <mergeCell ref="R164:S164"/>
    <mergeCell ref="T164:U164"/>
    <mergeCell ref="V164:W164"/>
    <mergeCell ref="AJ164:AK164"/>
    <mergeCell ref="AL164:AM164"/>
    <mergeCell ref="AH164:AI164"/>
    <mergeCell ref="H154:H155"/>
    <mergeCell ref="I154:I155"/>
    <mergeCell ref="A166:B166"/>
    <mergeCell ref="A167:B167"/>
    <mergeCell ref="A168:B168"/>
    <mergeCell ref="A169:B169"/>
    <mergeCell ref="X164:Y164"/>
    <mergeCell ref="Z164:AA164"/>
    <mergeCell ref="AB164:AC164"/>
    <mergeCell ref="AD164:AE164"/>
    <mergeCell ref="AF164:AG164"/>
    <mergeCell ref="AD172:AD173"/>
    <mergeCell ref="AE172:AE173"/>
    <mergeCell ref="AF172:AF173"/>
    <mergeCell ref="AG172:AG173"/>
    <mergeCell ref="Y171:Y173"/>
    <mergeCell ref="Z171:Z173"/>
    <mergeCell ref="AA171:AA173"/>
    <mergeCell ref="AB171:AE171"/>
    <mergeCell ref="AF171:AG171"/>
    <mergeCell ref="A174:A175"/>
    <mergeCell ref="A177:A178"/>
    <mergeCell ref="B177:B178"/>
    <mergeCell ref="C177:C178"/>
    <mergeCell ref="D177:D178"/>
    <mergeCell ref="A182:A184"/>
    <mergeCell ref="B182:D183"/>
    <mergeCell ref="AB172:AB173"/>
    <mergeCell ref="AC172:AC173"/>
    <mergeCell ref="F172:G172"/>
    <mergeCell ref="H172:I172"/>
    <mergeCell ref="J172:K172"/>
    <mergeCell ref="L172:M172"/>
    <mergeCell ref="N172:O172"/>
    <mergeCell ref="A171:B173"/>
    <mergeCell ref="C171:E172"/>
    <mergeCell ref="F171:U171"/>
    <mergeCell ref="V171:V173"/>
    <mergeCell ref="W171:W173"/>
    <mergeCell ref="X171:X173"/>
    <mergeCell ref="P172:Q172"/>
    <mergeCell ref="R172:S172"/>
    <mergeCell ref="T172:U172"/>
    <mergeCell ref="E182:V182"/>
    <mergeCell ref="E183:F183"/>
    <mergeCell ref="G183:H183"/>
    <mergeCell ref="I183:J183"/>
    <mergeCell ref="K183:L183"/>
    <mergeCell ref="M183:N183"/>
    <mergeCell ref="O183:P183"/>
    <mergeCell ref="Q183:R183"/>
    <mergeCell ref="S183:T183"/>
    <mergeCell ref="U183:V183"/>
    <mergeCell ref="A187:A190"/>
    <mergeCell ref="B187:D188"/>
    <mergeCell ref="E187:L187"/>
    <mergeCell ref="M187:N188"/>
    <mergeCell ref="O187:O189"/>
    <mergeCell ref="E188:F188"/>
    <mergeCell ref="G188:H188"/>
    <mergeCell ref="I188:J188"/>
    <mergeCell ref="K188:L188"/>
  </mergeCells>
  <dataValidations count="1">
    <dataValidation type="whole" operator="greaterThanOrEqual" allowBlank="1" showInputMessage="1" showErrorMessage="1" errorTitle="Error" error="Favor Ingrese sólo Números." sqref="E12:AS15 E20:AN23 E28:AN33 E38:AN43 E48:AN53 E58:AN63 C67:E85 F92:AO98 D101:D103 F108:AN110 F114:AI115 D119:J120 B124:B135 E139:F139 E143:M144 C147:F152 E156:I161 F166:AM169 F174:AG175 C179:D180 E185:V185 E191:O195" xr:uid="{4C63CF0A-7889-44D3-8107-080F231542D5}">
      <formula1>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Z200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44.7109375" style="2" customWidth="1"/>
    <col min="2" max="2" width="31.140625" style="2" customWidth="1"/>
    <col min="3" max="3" width="14.140625" style="2" customWidth="1"/>
    <col min="4" max="4" width="12.42578125" style="2" customWidth="1"/>
    <col min="5" max="6" width="10.42578125" style="2" customWidth="1"/>
    <col min="7" max="7" width="11.85546875" style="2" customWidth="1"/>
    <col min="8" max="8" width="11" style="2" customWidth="1"/>
    <col min="9" max="22" width="11.42578125" style="2" customWidth="1"/>
    <col min="23" max="25" width="13.5703125" style="2" customWidth="1"/>
    <col min="26" max="26" width="13" style="2" customWidth="1"/>
    <col min="27" max="37" width="11.42578125" style="2" customWidth="1"/>
    <col min="38" max="40" width="11.42578125" style="2"/>
    <col min="41" max="41" width="11.42578125" style="2" customWidth="1"/>
    <col min="42" max="43" width="11.42578125" style="2"/>
    <col min="44" max="44" width="11.42578125" style="2" customWidth="1"/>
    <col min="45" max="72" width="11.42578125" style="2"/>
    <col min="73" max="74" width="15.42578125" style="2" customWidth="1"/>
    <col min="75" max="75" width="15.7109375" style="2" customWidth="1"/>
    <col min="76" max="77" width="15.7109375" style="3" customWidth="1"/>
    <col min="78" max="78" width="15.42578125" style="3" customWidth="1"/>
    <col min="79" max="104" width="15.42578125" style="4" hidden="1" customWidth="1"/>
    <col min="105" max="105" width="11.42578125" style="2" customWidth="1"/>
    <col min="106" max="16384" width="11.42578125" style="2"/>
  </cols>
  <sheetData>
    <row r="1" spans="1:91" ht="16.350000000000001" customHeight="1" x14ac:dyDescent="0.2">
      <c r="A1" s="1" t="s">
        <v>0</v>
      </c>
    </row>
    <row r="2" spans="1:91" ht="16.350000000000001" customHeight="1" x14ac:dyDescent="0.2">
      <c r="A2" s="1" t="str">
        <f>CONCATENATE("COMUNA: ",[2]NOMBRE!B2," - ","( ",[2]NOMBRE!C2,[2]NOMBRE!D2,[2]NOMBRE!E2,[2]NOMBRE!F2,[2]NOMBRE!G2," )")</f>
        <v>COMUNA: LINARES - ( 07401 )</v>
      </c>
    </row>
    <row r="3" spans="1:91" ht="16.350000000000001" customHeight="1" x14ac:dyDescent="0.2">
      <c r="A3" s="1" t="str">
        <f>CONCATENATE("ESTABLECIMIENTO/ESTRATEGIA: ",[2]NOMBRE!B3," - ","( ",[2]NOMBRE!C3,[2]NOMBRE!D3,[2]NOMBRE!E3,[2]NOMBRE!F3,[2]NOMBRE!G3,[2]NOMBRE!H3," )")</f>
        <v>ESTABLECIMIENTO/ESTRATEGIA: HOSPITAL PRESIDENTE CARLOS IBAÑEZ DEL CAMPO - ( 116108 )</v>
      </c>
    </row>
    <row r="4" spans="1:91" ht="16.350000000000001" customHeight="1" x14ac:dyDescent="0.2">
      <c r="A4" s="1" t="str">
        <f>CONCATENATE("MES: ",[2]NOMBRE!B6," - ","( ",[2]NOMBRE!C6,[2]NOMBRE!D6," )")</f>
        <v>MES: ENERO - ( 01 )</v>
      </c>
    </row>
    <row r="5" spans="1:91" ht="16.350000000000001" customHeight="1" x14ac:dyDescent="0.2">
      <c r="A5" s="1" t="str">
        <f>CONCATENATE("AÑO: ",[2]NOMBRE!B7)</f>
        <v>AÑO: 2021</v>
      </c>
      <c r="AP5" s="5"/>
    </row>
    <row r="6" spans="1:91" ht="15" x14ac:dyDescent="0.2">
      <c r="A6" s="1910" t="s">
        <v>1</v>
      </c>
      <c r="B6" s="1910"/>
      <c r="C6" s="1910"/>
      <c r="D6" s="1910"/>
      <c r="E6" s="1910"/>
      <c r="F6" s="1910"/>
      <c r="G6" s="1910"/>
      <c r="H6" s="1910"/>
      <c r="I6" s="1910"/>
      <c r="J6" s="1910"/>
      <c r="K6" s="1910"/>
      <c r="L6" s="1910"/>
      <c r="M6" s="1910"/>
      <c r="N6" s="1910"/>
      <c r="O6" s="1910"/>
      <c r="P6" s="6"/>
      <c r="Q6" s="6"/>
      <c r="R6" s="6"/>
      <c r="S6" s="6"/>
      <c r="T6" s="7"/>
      <c r="U6" s="7"/>
      <c r="V6" s="7"/>
      <c r="W6" s="7"/>
      <c r="X6" s="7"/>
      <c r="Y6" s="7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</row>
    <row r="7" spans="1:91" ht="32.1" customHeight="1" x14ac:dyDescent="0.2">
      <c r="A7" s="9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BX7" s="2"/>
      <c r="BY7" s="2"/>
      <c r="BZ7" s="2"/>
    </row>
    <row r="8" spans="1:91" ht="32.1" customHeight="1" x14ac:dyDescent="0.2">
      <c r="A8" s="10" t="s"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1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X8" s="2"/>
      <c r="BY8" s="2"/>
      <c r="BZ8" s="2"/>
      <c r="CG8" s="13"/>
      <c r="CH8" s="13"/>
      <c r="CI8" s="13"/>
      <c r="CJ8" s="13"/>
      <c r="CK8" s="13"/>
      <c r="CL8" s="13"/>
      <c r="CM8" s="13"/>
    </row>
    <row r="9" spans="1:91" ht="32.1" customHeight="1" x14ac:dyDescent="0.2">
      <c r="A9" s="1817" t="s">
        <v>4</v>
      </c>
      <c r="B9" s="1796" t="s">
        <v>5</v>
      </c>
      <c r="C9" s="1797"/>
      <c r="D9" s="1798"/>
      <c r="E9" s="1808" t="s">
        <v>6</v>
      </c>
      <c r="F9" s="1869"/>
      <c r="G9" s="1869"/>
      <c r="H9" s="1869"/>
      <c r="I9" s="1869"/>
      <c r="J9" s="1869"/>
      <c r="K9" s="1869"/>
      <c r="L9" s="1869"/>
      <c r="M9" s="1869"/>
      <c r="N9" s="1869"/>
      <c r="O9" s="1869"/>
      <c r="P9" s="1869"/>
      <c r="Q9" s="1869"/>
      <c r="R9" s="1869"/>
      <c r="S9" s="1869"/>
      <c r="T9" s="1869"/>
      <c r="U9" s="1869"/>
      <c r="V9" s="1869"/>
      <c r="W9" s="1869"/>
      <c r="X9" s="1869"/>
      <c r="Y9" s="1869"/>
      <c r="Z9" s="1869"/>
      <c r="AA9" s="1869"/>
      <c r="AB9" s="1869"/>
      <c r="AC9" s="1869"/>
      <c r="AD9" s="1869"/>
      <c r="AE9" s="1869"/>
      <c r="AF9" s="1869"/>
      <c r="AG9" s="1869"/>
      <c r="AH9" s="1869"/>
      <c r="AI9" s="1869"/>
      <c r="AJ9" s="1869"/>
      <c r="AK9" s="1869"/>
      <c r="AL9" s="1809"/>
      <c r="AM9" s="1819" t="s">
        <v>7</v>
      </c>
      <c r="AN9" s="1808" t="s">
        <v>8</v>
      </c>
      <c r="AO9" s="1869"/>
      <c r="AP9" s="1869"/>
      <c r="AQ9" s="1809"/>
      <c r="AR9" s="1819" t="s">
        <v>9</v>
      </c>
      <c r="AS9" s="1819" t="s">
        <v>10</v>
      </c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CG9" s="13"/>
      <c r="CH9" s="13"/>
      <c r="CI9" s="13"/>
      <c r="CJ9" s="13"/>
      <c r="CK9" s="13"/>
      <c r="CL9" s="13"/>
      <c r="CM9" s="13"/>
    </row>
    <row r="10" spans="1:91" ht="16.350000000000001" customHeight="1" x14ac:dyDescent="0.2">
      <c r="A10" s="1821"/>
      <c r="B10" s="1799"/>
      <c r="C10" s="1800"/>
      <c r="D10" s="1801"/>
      <c r="E10" s="1808" t="s">
        <v>11</v>
      </c>
      <c r="F10" s="1809"/>
      <c r="G10" s="1808" t="s">
        <v>12</v>
      </c>
      <c r="H10" s="1809"/>
      <c r="I10" s="1808" t="s">
        <v>13</v>
      </c>
      <c r="J10" s="1809"/>
      <c r="K10" s="1808" t="s">
        <v>14</v>
      </c>
      <c r="L10" s="1809"/>
      <c r="M10" s="1808" t="s">
        <v>15</v>
      </c>
      <c r="N10" s="1809"/>
      <c r="O10" s="1828" t="s">
        <v>16</v>
      </c>
      <c r="P10" s="1816"/>
      <c r="Q10" s="1828" t="s">
        <v>17</v>
      </c>
      <c r="R10" s="1816"/>
      <c r="S10" s="1828" t="s">
        <v>18</v>
      </c>
      <c r="T10" s="1816"/>
      <c r="U10" s="1828" t="s">
        <v>19</v>
      </c>
      <c r="V10" s="1816"/>
      <c r="W10" s="1828" t="s">
        <v>20</v>
      </c>
      <c r="X10" s="1816"/>
      <c r="Y10" s="1828" t="s">
        <v>21</v>
      </c>
      <c r="Z10" s="1816"/>
      <c r="AA10" s="1828" t="s">
        <v>22</v>
      </c>
      <c r="AB10" s="1816"/>
      <c r="AC10" s="1828" t="s">
        <v>23</v>
      </c>
      <c r="AD10" s="1816"/>
      <c r="AE10" s="1828" t="s">
        <v>24</v>
      </c>
      <c r="AF10" s="1816"/>
      <c r="AG10" s="1829" t="s">
        <v>25</v>
      </c>
      <c r="AH10" s="1829"/>
      <c r="AI10" s="1828" t="s">
        <v>26</v>
      </c>
      <c r="AJ10" s="1816"/>
      <c r="AK10" s="1829" t="s">
        <v>27</v>
      </c>
      <c r="AL10" s="1816"/>
      <c r="AM10" s="1845"/>
      <c r="AN10" s="1906" t="s">
        <v>28</v>
      </c>
      <c r="AO10" s="1864" t="s">
        <v>29</v>
      </c>
      <c r="AP10" s="1864" t="s">
        <v>30</v>
      </c>
      <c r="AQ10" s="1908" t="s">
        <v>31</v>
      </c>
      <c r="AR10" s="1845"/>
      <c r="AS10" s="1845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CG10" s="13"/>
      <c r="CH10" s="13"/>
      <c r="CI10" s="13"/>
      <c r="CJ10" s="13"/>
      <c r="CK10" s="13"/>
      <c r="CL10" s="13"/>
      <c r="CM10" s="13"/>
    </row>
    <row r="11" spans="1:91" ht="32.1" customHeight="1" x14ac:dyDescent="0.2">
      <c r="A11" s="1818"/>
      <c r="B11" s="14" t="s">
        <v>32</v>
      </c>
      <c r="C11" s="15" t="s">
        <v>33</v>
      </c>
      <c r="D11" s="601" t="s">
        <v>34</v>
      </c>
      <c r="E11" s="616" t="s">
        <v>33</v>
      </c>
      <c r="F11" s="597" t="s">
        <v>34</v>
      </c>
      <c r="G11" s="616" t="s">
        <v>33</v>
      </c>
      <c r="H11" s="597" t="s">
        <v>34</v>
      </c>
      <c r="I11" s="616" t="s">
        <v>33</v>
      </c>
      <c r="J11" s="597" t="s">
        <v>34</v>
      </c>
      <c r="K11" s="616" t="s">
        <v>33</v>
      </c>
      <c r="L11" s="597" t="s">
        <v>34</v>
      </c>
      <c r="M11" s="616" t="s">
        <v>33</v>
      </c>
      <c r="N11" s="597" t="s">
        <v>34</v>
      </c>
      <c r="O11" s="616" t="s">
        <v>33</v>
      </c>
      <c r="P11" s="597" t="s">
        <v>34</v>
      </c>
      <c r="Q11" s="616" t="s">
        <v>33</v>
      </c>
      <c r="R11" s="597" t="s">
        <v>34</v>
      </c>
      <c r="S11" s="616" t="s">
        <v>33</v>
      </c>
      <c r="T11" s="597" t="s">
        <v>34</v>
      </c>
      <c r="U11" s="616" t="s">
        <v>33</v>
      </c>
      <c r="V11" s="597" t="s">
        <v>34</v>
      </c>
      <c r="W11" s="616" t="s">
        <v>33</v>
      </c>
      <c r="X11" s="597" t="s">
        <v>34</v>
      </c>
      <c r="Y11" s="616" t="s">
        <v>33</v>
      </c>
      <c r="Z11" s="597" t="s">
        <v>34</v>
      </c>
      <c r="AA11" s="616" t="s">
        <v>33</v>
      </c>
      <c r="AB11" s="597" t="s">
        <v>34</v>
      </c>
      <c r="AC11" s="616" t="s">
        <v>33</v>
      </c>
      <c r="AD11" s="597" t="s">
        <v>34</v>
      </c>
      <c r="AE11" s="616" t="s">
        <v>33</v>
      </c>
      <c r="AF11" s="597" t="s">
        <v>34</v>
      </c>
      <c r="AG11" s="610" t="s">
        <v>33</v>
      </c>
      <c r="AH11" s="596" t="s">
        <v>34</v>
      </c>
      <c r="AI11" s="616" t="s">
        <v>33</v>
      </c>
      <c r="AJ11" s="597" t="s">
        <v>34</v>
      </c>
      <c r="AK11" s="610" t="s">
        <v>33</v>
      </c>
      <c r="AL11" s="597" t="s">
        <v>34</v>
      </c>
      <c r="AM11" s="1820"/>
      <c r="AN11" s="1907"/>
      <c r="AO11" s="1865"/>
      <c r="AP11" s="1865"/>
      <c r="AQ11" s="1909"/>
      <c r="AR11" s="1820"/>
      <c r="AS11" s="1820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CG11" s="13"/>
      <c r="CH11" s="13"/>
      <c r="CI11" s="13"/>
      <c r="CJ11" s="13"/>
      <c r="CK11" s="13"/>
      <c r="CL11" s="13"/>
      <c r="CM11" s="13"/>
    </row>
    <row r="12" spans="1:91" ht="16.350000000000001" customHeight="1" x14ac:dyDescent="0.2">
      <c r="A12" s="734" t="s">
        <v>35</v>
      </c>
      <c r="B12" s="735">
        <f>SUM(C12+D12)</f>
        <v>3270</v>
      </c>
      <c r="C12" s="686">
        <f>SUM(E12+G12+I12+K12+M12+O12+Q12+S12+U12+W12+Y12+AA12+AC12+AE12+AG12+AI12+AK12)</f>
        <v>1648</v>
      </c>
      <c r="D12" s="625">
        <f t="shared" ref="C12:D15" si="0">SUM(F12+H12+J12+L12+N12+P12+R12+T12+V12+X12+Z12+AB12+AD12+AF12+AH12+AJ12+AL12)</f>
        <v>1622</v>
      </c>
      <c r="E12" s="736">
        <v>172</v>
      </c>
      <c r="F12" s="737">
        <v>136</v>
      </c>
      <c r="G12" s="736">
        <v>97</v>
      </c>
      <c r="H12" s="737">
        <v>93</v>
      </c>
      <c r="I12" s="736">
        <v>61</v>
      </c>
      <c r="J12" s="737">
        <v>101</v>
      </c>
      <c r="K12" s="736">
        <v>56</v>
      </c>
      <c r="L12" s="737">
        <v>87</v>
      </c>
      <c r="M12" s="736">
        <v>92</v>
      </c>
      <c r="N12" s="737">
        <v>93</v>
      </c>
      <c r="O12" s="736">
        <v>85</v>
      </c>
      <c r="P12" s="737">
        <v>107</v>
      </c>
      <c r="Q12" s="736">
        <v>114</v>
      </c>
      <c r="R12" s="737">
        <v>104</v>
      </c>
      <c r="S12" s="736">
        <v>120</v>
      </c>
      <c r="T12" s="737">
        <v>94</v>
      </c>
      <c r="U12" s="736">
        <v>89</v>
      </c>
      <c r="V12" s="737">
        <v>74</v>
      </c>
      <c r="W12" s="736">
        <v>90</v>
      </c>
      <c r="X12" s="737">
        <v>97</v>
      </c>
      <c r="Y12" s="736">
        <v>87</v>
      </c>
      <c r="Z12" s="737">
        <v>81</v>
      </c>
      <c r="AA12" s="736">
        <v>98</v>
      </c>
      <c r="AB12" s="737">
        <v>107</v>
      </c>
      <c r="AC12" s="736">
        <v>90</v>
      </c>
      <c r="AD12" s="737">
        <v>88</v>
      </c>
      <c r="AE12" s="736">
        <v>95</v>
      </c>
      <c r="AF12" s="737">
        <v>92</v>
      </c>
      <c r="AG12" s="736">
        <v>94</v>
      </c>
      <c r="AH12" s="737">
        <v>70</v>
      </c>
      <c r="AI12" s="736">
        <v>97</v>
      </c>
      <c r="AJ12" s="737">
        <v>71</v>
      </c>
      <c r="AK12" s="736">
        <v>111</v>
      </c>
      <c r="AL12" s="737">
        <v>127</v>
      </c>
      <c r="AM12" s="738">
        <v>3105</v>
      </c>
      <c r="AN12" s="736">
        <v>75</v>
      </c>
      <c r="AO12" s="739"/>
      <c r="AP12" s="739">
        <v>180</v>
      </c>
      <c r="AQ12" s="737">
        <v>343</v>
      </c>
      <c r="AR12" s="738">
        <v>201</v>
      </c>
      <c r="AS12" s="738">
        <v>3880</v>
      </c>
      <c r="AT12" s="480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12"/>
      <c r="BF12" s="12"/>
      <c r="BG12" s="12"/>
      <c r="CG12" s="13">
        <v>0</v>
      </c>
      <c r="CH12" s="13">
        <v>0</v>
      </c>
      <c r="CI12" s="13">
        <v>0</v>
      </c>
      <c r="CJ12" s="13">
        <v>0</v>
      </c>
      <c r="CK12" s="13"/>
      <c r="CL12" s="13"/>
      <c r="CM12" s="13"/>
    </row>
    <row r="13" spans="1:91" ht="16.350000000000001" customHeight="1" x14ac:dyDescent="0.2">
      <c r="A13" s="30" t="s">
        <v>36</v>
      </c>
      <c r="B13" s="31">
        <f>SUM(C13+D13)</f>
        <v>347</v>
      </c>
      <c r="C13" s="32">
        <f t="shared" si="0"/>
        <v>0</v>
      </c>
      <c r="D13" s="481">
        <f t="shared" si="0"/>
        <v>347</v>
      </c>
      <c r="E13" s="34"/>
      <c r="F13" s="35"/>
      <c r="G13" s="34"/>
      <c r="H13" s="35"/>
      <c r="I13" s="34"/>
      <c r="J13" s="35">
        <v>1</v>
      </c>
      <c r="K13" s="34"/>
      <c r="L13" s="35">
        <v>36</v>
      </c>
      <c r="M13" s="34"/>
      <c r="N13" s="35">
        <v>47</v>
      </c>
      <c r="O13" s="34"/>
      <c r="P13" s="35">
        <v>92</v>
      </c>
      <c r="Q13" s="34"/>
      <c r="R13" s="35">
        <v>74</v>
      </c>
      <c r="S13" s="34"/>
      <c r="T13" s="35">
        <v>45</v>
      </c>
      <c r="U13" s="34"/>
      <c r="V13" s="35">
        <v>25</v>
      </c>
      <c r="W13" s="34"/>
      <c r="X13" s="35">
        <v>14</v>
      </c>
      <c r="Y13" s="34"/>
      <c r="Z13" s="35">
        <v>7</v>
      </c>
      <c r="AA13" s="34"/>
      <c r="AB13" s="35">
        <v>3</v>
      </c>
      <c r="AC13" s="34"/>
      <c r="AD13" s="35"/>
      <c r="AE13" s="34"/>
      <c r="AF13" s="35">
        <v>1</v>
      </c>
      <c r="AG13" s="34"/>
      <c r="AH13" s="35"/>
      <c r="AI13" s="34"/>
      <c r="AJ13" s="35">
        <v>1</v>
      </c>
      <c r="AK13" s="34"/>
      <c r="AL13" s="35">
        <v>1</v>
      </c>
      <c r="AM13" s="36">
        <v>334</v>
      </c>
      <c r="AN13" s="34">
        <v>8</v>
      </c>
      <c r="AO13" s="37"/>
      <c r="AP13" s="37">
        <v>5</v>
      </c>
      <c r="AQ13" s="35">
        <v>36</v>
      </c>
      <c r="AR13" s="36">
        <v>16</v>
      </c>
      <c r="AS13" s="36">
        <v>549</v>
      </c>
      <c r="AT13" s="480" t="s">
        <v>242</v>
      </c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12"/>
      <c r="BF13" s="12"/>
      <c r="BG13" s="12"/>
      <c r="CD13" s="4" t="s">
        <v>242</v>
      </c>
      <c r="CG13" s="13">
        <v>0</v>
      </c>
      <c r="CH13" s="13">
        <v>0</v>
      </c>
      <c r="CI13" s="13">
        <v>0</v>
      </c>
      <c r="CJ13" s="13">
        <v>1</v>
      </c>
      <c r="CK13" s="13"/>
      <c r="CL13" s="13"/>
      <c r="CM13" s="13"/>
    </row>
    <row r="14" spans="1:91" ht="16.350000000000001" customHeight="1" x14ac:dyDescent="0.2">
      <c r="A14" s="38" t="s">
        <v>37</v>
      </c>
      <c r="B14" s="39">
        <f>SUM(C14+D14)</f>
        <v>182</v>
      </c>
      <c r="C14" s="40">
        <f t="shared" si="0"/>
        <v>0</v>
      </c>
      <c r="D14" s="41">
        <f t="shared" si="0"/>
        <v>182</v>
      </c>
      <c r="E14" s="34"/>
      <c r="F14" s="35"/>
      <c r="G14" s="34"/>
      <c r="H14" s="35"/>
      <c r="I14" s="34"/>
      <c r="J14" s="35"/>
      <c r="K14" s="34"/>
      <c r="L14" s="35">
        <v>11</v>
      </c>
      <c r="M14" s="34"/>
      <c r="N14" s="35">
        <v>22</v>
      </c>
      <c r="O14" s="34"/>
      <c r="P14" s="35">
        <v>49</v>
      </c>
      <c r="Q14" s="34"/>
      <c r="R14" s="35">
        <v>55</v>
      </c>
      <c r="S14" s="34"/>
      <c r="T14" s="35">
        <v>18</v>
      </c>
      <c r="U14" s="34"/>
      <c r="V14" s="35">
        <v>13</v>
      </c>
      <c r="W14" s="34"/>
      <c r="X14" s="35">
        <v>5</v>
      </c>
      <c r="Y14" s="34"/>
      <c r="Z14" s="35">
        <v>2</v>
      </c>
      <c r="AA14" s="34"/>
      <c r="AB14" s="35">
        <v>3</v>
      </c>
      <c r="AC14" s="34"/>
      <c r="AD14" s="35">
        <v>1</v>
      </c>
      <c r="AE14" s="34"/>
      <c r="AF14" s="35">
        <v>1</v>
      </c>
      <c r="AG14" s="34"/>
      <c r="AH14" s="35">
        <v>1</v>
      </c>
      <c r="AI14" s="34"/>
      <c r="AJ14" s="35">
        <v>1</v>
      </c>
      <c r="AK14" s="34"/>
      <c r="AL14" s="35"/>
      <c r="AM14" s="36">
        <v>176</v>
      </c>
      <c r="AN14" s="42"/>
      <c r="AO14" s="43"/>
      <c r="AP14" s="43"/>
      <c r="AQ14" s="44"/>
      <c r="AR14" s="45"/>
      <c r="AS14" s="45"/>
      <c r="AT14" s="480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12"/>
      <c r="BF14" s="12"/>
      <c r="BG14" s="12"/>
      <c r="CG14" s="13">
        <v>0</v>
      </c>
      <c r="CH14" s="13">
        <v>0</v>
      </c>
      <c r="CI14" s="13"/>
      <c r="CJ14" s="13"/>
      <c r="CK14" s="13"/>
      <c r="CL14" s="13"/>
      <c r="CM14" s="13"/>
    </row>
    <row r="15" spans="1:91" ht="16.350000000000001" customHeight="1" x14ac:dyDescent="0.2">
      <c r="A15" s="46" t="s">
        <v>38</v>
      </c>
      <c r="B15" s="47">
        <f>SUM(C15+D15)</f>
        <v>0</v>
      </c>
      <c r="C15" s="48">
        <f>SUM(E15+G15+I15+K15+M15+O15+Q15+S15+U15+W15+Y15+AA15+AC15+AE15+AG15+AI15+AK15)</f>
        <v>0</v>
      </c>
      <c r="D15" s="49">
        <f t="shared" si="0"/>
        <v>0</v>
      </c>
      <c r="E15" s="50"/>
      <c r="F15" s="51"/>
      <c r="G15" s="50"/>
      <c r="H15" s="51"/>
      <c r="I15" s="50"/>
      <c r="J15" s="51"/>
      <c r="K15" s="50"/>
      <c r="L15" s="51"/>
      <c r="M15" s="50"/>
      <c r="N15" s="51"/>
      <c r="O15" s="50"/>
      <c r="P15" s="51"/>
      <c r="Q15" s="50"/>
      <c r="R15" s="51"/>
      <c r="S15" s="50"/>
      <c r="T15" s="51"/>
      <c r="U15" s="50"/>
      <c r="V15" s="51"/>
      <c r="W15" s="50"/>
      <c r="X15" s="51"/>
      <c r="Y15" s="50"/>
      <c r="Z15" s="51"/>
      <c r="AA15" s="50"/>
      <c r="AB15" s="51"/>
      <c r="AC15" s="50"/>
      <c r="AD15" s="51"/>
      <c r="AE15" s="50"/>
      <c r="AF15" s="51"/>
      <c r="AG15" s="50"/>
      <c r="AH15" s="51"/>
      <c r="AI15" s="50"/>
      <c r="AJ15" s="51"/>
      <c r="AK15" s="50"/>
      <c r="AL15" s="51"/>
      <c r="AM15" s="52"/>
      <c r="AN15" s="53"/>
      <c r="AO15" s="54"/>
      <c r="AP15" s="54"/>
      <c r="AQ15" s="55"/>
      <c r="AR15" s="56"/>
      <c r="AS15" s="56"/>
      <c r="AT15" s="480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12"/>
      <c r="BF15" s="12"/>
      <c r="BG15" s="12"/>
      <c r="CG15" s="13">
        <v>0</v>
      </c>
      <c r="CH15" s="13">
        <v>0</v>
      </c>
      <c r="CI15" s="13">
        <v>0</v>
      </c>
      <c r="CJ15" s="13">
        <v>0</v>
      </c>
      <c r="CK15" s="13"/>
      <c r="CL15" s="13"/>
      <c r="CM15" s="13"/>
    </row>
    <row r="16" spans="1:91" ht="32.1" customHeight="1" x14ac:dyDescent="0.2">
      <c r="A16" s="57" t="s">
        <v>39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X16" s="2"/>
      <c r="BY16" s="2"/>
      <c r="BZ16" s="2"/>
      <c r="CG16" s="13"/>
      <c r="CH16" s="13"/>
      <c r="CI16" s="13"/>
      <c r="CJ16" s="13"/>
      <c r="CK16" s="13"/>
      <c r="CL16" s="13"/>
      <c r="CM16" s="13"/>
    </row>
    <row r="17" spans="1:91" ht="16.350000000000001" customHeight="1" x14ac:dyDescent="0.2">
      <c r="A17" s="1817" t="s">
        <v>40</v>
      </c>
      <c r="B17" s="1796" t="s">
        <v>5</v>
      </c>
      <c r="C17" s="1797"/>
      <c r="D17" s="1798"/>
      <c r="E17" s="1808" t="s">
        <v>6</v>
      </c>
      <c r="F17" s="1869"/>
      <c r="G17" s="1869"/>
      <c r="H17" s="1869"/>
      <c r="I17" s="1869"/>
      <c r="J17" s="1869"/>
      <c r="K17" s="1869"/>
      <c r="L17" s="1869"/>
      <c r="M17" s="1869"/>
      <c r="N17" s="1869"/>
      <c r="O17" s="1869"/>
      <c r="P17" s="1869"/>
      <c r="Q17" s="1869"/>
      <c r="R17" s="1869"/>
      <c r="S17" s="1869"/>
      <c r="T17" s="1869"/>
      <c r="U17" s="1869"/>
      <c r="V17" s="1869"/>
      <c r="W17" s="1869"/>
      <c r="X17" s="1869"/>
      <c r="Y17" s="1869"/>
      <c r="Z17" s="1869"/>
      <c r="AA17" s="1869"/>
      <c r="AB17" s="1869"/>
      <c r="AC17" s="1869"/>
      <c r="AD17" s="1869"/>
      <c r="AE17" s="1869"/>
      <c r="AF17" s="1869"/>
      <c r="AG17" s="1869"/>
      <c r="AH17" s="1869"/>
      <c r="AI17" s="1869"/>
      <c r="AJ17" s="1869"/>
      <c r="AK17" s="1869"/>
      <c r="AL17" s="1809"/>
      <c r="AM17" s="1819" t="s">
        <v>7</v>
      </c>
      <c r="AN17" s="1819" t="s">
        <v>10</v>
      </c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CG17" s="13"/>
      <c r="CH17" s="13"/>
      <c r="CI17" s="13"/>
      <c r="CJ17" s="13"/>
      <c r="CK17" s="13"/>
      <c r="CL17" s="13"/>
      <c r="CM17" s="13"/>
    </row>
    <row r="18" spans="1:91" ht="16.350000000000001" customHeight="1" x14ac:dyDescent="0.2">
      <c r="A18" s="1821"/>
      <c r="B18" s="1799"/>
      <c r="C18" s="1800"/>
      <c r="D18" s="1801"/>
      <c r="E18" s="1808" t="s">
        <v>11</v>
      </c>
      <c r="F18" s="1809"/>
      <c r="G18" s="1808" t="s">
        <v>12</v>
      </c>
      <c r="H18" s="1809"/>
      <c r="I18" s="1808" t="s">
        <v>13</v>
      </c>
      <c r="J18" s="1809"/>
      <c r="K18" s="1808" t="s">
        <v>14</v>
      </c>
      <c r="L18" s="1809"/>
      <c r="M18" s="1808" t="s">
        <v>15</v>
      </c>
      <c r="N18" s="1809"/>
      <c r="O18" s="1828" t="s">
        <v>16</v>
      </c>
      <c r="P18" s="1816"/>
      <c r="Q18" s="1828" t="s">
        <v>17</v>
      </c>
      <c r="R18" s="1816"/>
      <c r="S18" s="1828" t="s">
        <v>18</v>
      </c>
      <c r="T18" s="1816"/>
      <c r="U18" s="1828" t="s">
        <v>19</v>
      </c>
      <c r="V18" s="1816"/>
      <c r="W18" s="1828" t="s">
        <v>20</v>
      </c>
      <c r="X18" s="1816"/>
      <c r="Y18" s="1828" t="s">
        <v>21</v>
      </c>
      <c r="Z18" s="1816"/>
      <c r="AA18" s="1828" t="s">
        <v>22</v>
      </c>
      <c r="AB18" s="1816"/>
      <c r="AC18" s="1828" t="s">
        <v>23</v>
      </c>
      <c r="AD18" s="1816"/>
      <c r="AE18" s="1828" t="s">
        <v>24</v>
      </c>
      <c r="AF18" s="1816"/>
      <c r="AG18" s="1828" t="s">
        <v>25</v>
      </c>
      <c r="AH18" s="1816"/>
      <c r="AI18" s="1828" t="s">
        <v>26</v>
      </c>
      <c r="AJ18" s="1816"/>
      <c r="AK18" s="1828" t="s">
        <v>27</v>
      </c>
      <c r="AL18" s="1816"/>
      <c r="AM18" s="1845"/>
      <c r="AN18" s="1845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CG18" s="13"/>
      <c r="CH18" s="13"/>
      <c r="CI18" s="13"/>
      <c r="CJ18" s="13"/>
      <c r="CK18" s="13"/>
      <c r="CL18" s="13"/>
      <c r="CM18" s="13"/>
    </row>
    <row r="19" spans="1:91" ht="16.350000000000001" customHeight="1" x14ac:dyDescent="0.2">
      <c r="A19" s="1818"/>
      <c r="B19" s="680" t="s">
        <v>32</v>
      </c>
      <c r="C19" s="681" t="s">
        <v>41</v>
      </c>
      <c r="D19" s="603" t="s">
        <v>34</v>
      </c>
      <c r="E19" s="700" t="s">
        <v>41</v>
      </c>
      <c r="F19" s="603" t="s">
        <v>34</v>
      </c>
      <c r="G19" s="700" t="s">
        <v>41</v>
      </c>
      <c r="H19" s="603" t="s">
        <v>34</v>
      </c>
      <c r="I19" s="700" t="s">
        <v>41</v>
      </c>
      <c r="J19" s="603" t="s">
        <v>34</v>
      </c>
      <c r="K19" s="700" t="s">
        <v>41</v>
      </c>
      <c r="L19" s="603" t="s">
        <v>34</v>
      </c>
      <c r="M19" s="700" t="s">
        <v>41</v>
      </c>
      <c r="N19" s="603" t="s">
        <v>34</v>
      </c>
      <c r="O19" s="700" t="s">
        <v>41</v>
      </c>
      <c r="P19" s="603" t="s">
        <v>34</v>
      </c>
      <c r="Q19" s="700" t="s">
        <v>41</v>
      </c>
      <c r="R19" s="603" t="s">
        <v>34</v>
      </c>
      <c r="S19" s="700" t="s">
        <v>41</v>
      </c>
      <c r="T19" s="603" t="s">
        <v>34</v>
      </c>
      <c r="U19" s="700" t="s">
        <v>41</v>
      </c>
      <c r="V19" s="603" t="s">
        <v>34</v>
      </c>
      <c r="W19" s="700" t="s">
        <v>41</v>
      </c>
      <c r="X19" s="603" t="s">
        <v>34</v>
      </c>
      <c r="Y19" s="700" t="s">
        <v>41</v>
      </c>
      <c r="Z19" s="603" t="s">
        <v>34</v>
      </c>
      <c r="AA19" s="700" t="s">
        <v>41</v>
      </c>
      <c r="AB19" s="603" t="s">
        <v>34</v>
      </c>
      <c r="AC19" s="700" t="s">
        <v>41</v>
      </c>
      <c r="AD19" s="603" t="s">
        <v>34</v>
      </c>
      <c r="AE19" s="700" t="s">
        <v>41</v>
      </c>
      <c r="AF19" s="603" t="s">
        <v>34</v>
      </c>
      <c r="AG19" s="700" t="s">
        <v>41</v>
      </c>
      <c r="AH19" s="603" t="s">
        <v>34</v>
      </c>
      <c r="AI19" s="700" t="s">
        <v>41</v>
      </c>
      <c r="AJ19" s="603" t="s">
        <v>34</v>
      </c>
      <c r="AK19" s="700" t="s">
        <v>41</v>
      </c>
      <c r="AL19" s="603" t="s">
        <v>34</v>
      </c>
      <c r="AM19" s="1820"/>
      <c r="AN19" s="1820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CG19" s="13"/>
      <c r="CH19" s="13"/>
      <c r="CI19" s="13"/>
      <c r="CJ19" s="13"/>
      <c r="CK19" s="13"/>
      <c r="CL19" s="13"/>
      <c r="CM19" s="13"/>
    </row>
    <row r="20" spans="1:91" ht="16.350000000000001" customHeight="1" x14ac:dyDescent="0.2">
      <c r="A20" s="62" t="s">
        <v>42</v>
      </c>
      <c r="B20" s="63">
        <f>SUM(C20+D20)</f>
        <v>0</v>
      </c>
      <c r="C20" s="64">
        <f t="shared" ref="C20:D23" si="1">SUM(E20+G20+I20+K20+M20+O20+Q20+S20+U20+W20+Y20+AA20+AC20+AE20+AG20+AI20+AK20)</f>
        <v>0</v>
      </c>
      <c r="D20" s="65">
        <f t="shared" si="1"/>
        <v>0</v>
      </c>
      <c r="E20" s="66"/>
      <c r="F20" s="67"/>
      <c r="G20" s="66"/>
      <c r="H20" s="67"/>
      <c r="I20" s="66"/>
      <c r="J20" s="68"/>
      <c r="K20" s="66"/>
      <c r="L20" s="68"/>
      <c r="M20" s="66"/>
      <c r="N20" s="68"/>
      <c r="O20" s="69"/>
      <c r="P20" s="68"/>
      <c r="Q20" s="69"/>
      <c r="R20" s="68"/>
      <c r="S20" s="69"/>
      <c r="T20" s="68"/>
      <c r="U20" s="69"/>
      <c r="V20" s="68"/>
      <c r="W20" s="69"/>
      <c r="X20" s="68"/>
      <c r="Y20" s="69"/>
      <c r="Z20" s="68"/>
      <c r="AA20" s="69"/>
      <c r="AB20" s="68"/>
      <c r="AC20" s="69"/>
      <c r="AD20" s="68"/>
      <c r="AE20" s="69"/>
      <c r="AF20" s="68"/>
      <c r="AG20" s="69"/>
      <c r="AH20" s="68"/>
      <c r="AI20" s="69"/>
      <c r="AJ20" s="68"/>
      <c r="AK20" s="69"/>
      <c r="AL20" s="68"/>
      <c r="AM20" s="70"/>
      <c r="AN20" s="70"/>
      <c r="AO20" s="71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CG20" s="13">
        <v>0</v>
      </c>
      <c r="CH20" s="13">
        <v>0</v>
      </c>
      <c r="CI20" s="13"/>
      <c r="CJ20" s="13"/>
      <c r="CK20" s="13"/>
      <c r="CL20" s="13"/>
      <c r="CM20" s="13"/>
    </row>
    <row r="21" spans="1:91" ht="16.350000000000001" customHeight="1" x14ac:dyDescent="0.2">
      <c r="A21" s="72" t="s">
        <v>43</v>
      </c>
      <c r="B21" s="63">
        <f>SUM(C21+D21)</f>
        <v>0</v>
      </c>
      <c r="C21" s="64">
        <f t="shared" si="1"/>
        <v>0</v>
      </c>
      <c r="D21" s="73">
        <f t="shared" si="1"/>
        <v>0</v>
      </c>
      <c r="E21" s="34"/>
      <c r="F21" s="74"/>
      <c r="G21" s="34"/>
      <c r="H21" s="74"/>
      <c r="I21" s="34"/>
      <c r="J21" s="35"/>
      <c r="K21" s="34"/>
      <c r="L21" s="35"/>
      <c r="M21" s="34"/>
      <c r="N21" s="35"/>
      <c r="O21" s="75"/>
      <c r="P21" s="35"/>
      <c r="Q21" s="75"/>
      <c r="R21" s="35"/>
      <c r="S21" s="75"/>
      <c r="T21" s="35"/>
      <c r="U21" s="75"/>
      <c r="V21" s="35"/>
      <c r="W21" s="75"/>
      <c r="X21" s="35"/>
      <c r="Y21" s="75"/>
      <c r="Z21" s="35"/>
      <c r="AA21" s="75"/>
      <c r="AB21" s="35"/>
      <c r="AC21" s="75"/>
      <c r="AD21" s="35"/>
      <c r="AE21" s="75"/>
      <c r="AF21" s="35"/>
      <c r="AG21" s="75"/>
      <c r="AH21" s="35"/>
      <c r="AI21" s="75"/>
      <c r="AJ21" s="35"/>
      <c r="AK21" s="75"/>
      <c r="AL21" s="35"/>
      <c r="AM21" s="36"/>
      <c r="AN21" s="36"/>
      <c r="AO21" s="71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CG21" s="13">
        <v>0</v>
      </c>
      <c r="CH21" s="13">
        <v>0</v>
      </c>
      <c r="CI21" s="13"/>
      <c r="CJ21" s="13"/>
      <c r="CK21" s="13"/>
      <c r="CL21" s="13"/>
      <c r="CM21" s="13"/>
    </row>
    <row r="22" spans="1:91" ht="16.350000000000001" customHeight="1" x14ac:dyDescent="0.2">
      <c r="A22" s="72" t="s">
        <v>44</v>
      </c>
      <c r="B22" s="63">
        <f>SUM(C22+D22)</f>
        <v>0</v>
      </c>
      <c r="C22" s="64">
        <f t="shared" si="1"/>
        <v>0</v>
      </c>
      <c r="D22" s="73">
        <f t="shared" si="1"/>
        <v>0</v>
      </c>
      <c r="E22" s="34"/>
      <c r="F22" s="74"/>
      <c r="G22" s="34"/>
      <c r="H22" s="74"/>
      <c r="I22" s="34"/>
      <c r="J22" s="35"/>
      <c r="K22" s="34"/>
      <c r="L22" s="35"/>
      <c r="M22" s="34"/>
      <c r="N22" s="35"/>
      <c r="O22" s="75"/>
      <c r="P22" s="35"/>
      <c r="Q22" s="75"/>
      <c r="R22" s="35"/>
      <c r="S22" s="75"/>
      <c r="T22" s="35"/>
      <c r="U22" s="75"/>
      <c r="V22" s="35"/>
      <c r="W22" s="75"/>
      <c r="X22" s="35"/>
      <c r="Y22" s="75"/>
      <c r="Z22" s="35"/>
      <c r="AA22" s="75"/>
      <c r="AB22" s="35"/>
      <c r="AC22" s="75"/>
      <c r="AD22" s="35"/>
      <c r="AE22" s="75"/>
      <c r="AF22" s="35"/>
      <c r="AG22" s="75"/>
      <c r="AH22" s="35"/>
      <c r="AI22" s="75"/>
      <c r="AJ22" s="35"/>
      <c r="AK22" s="75"/>
      <c r="AL22" s="35"/>
      <c r="AM22" s="36"/>
      <c r="AN22" s="36"/>
      <c r="AO22" s="71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CG22" s="13">
        <v>0</v>
      </c>
      <c r="CH22" s="13">
        <v>0</v>
      </c>
      <c r="CI22" s="13"/>
      <c r="CJ22" s="13"/>
      <c r="CK22" s="13"/>
      <c r="CL22" s="13"/>
      <c r="CM22" s="13"/>
    </row>
    <row r="23" spans="1:91" ht="16.350000000000001" customHeight="1" x14ac:dyDescent="0.2">
      <c r="A23" s="76" t="s">
        <v>45</v>
      </c>
      <c r="B23" s="77">
        <f>SUM(C23+D23)</f>
        <v>0</v>
      </c>
      <c r="C23" s="78">
        <f t="shared" si="1"/>
        <v>0</v>
      </c>
      <c r="D23" s="49">
        <f t="shared" si="1"/>
        <v>0</v>
      </c>
      <c r="E23" s="50"/>
      <c r="F23" s="79"/>
      <c r="G23" s="50"/>
      <c r="H23" s="79"/>
      <c r="I23" s="50"/>
      <c r="J23" s="51"/>
      <c r="K23" s="50"/>
      <c r="L23" s="51"/>
      <c r="M23" s="50"/>
      <c r="N23" s="51"/>
      <c r="O23" s="80"/>
      <c r="P23" s="51"/>
      <c r="Q23" s="80"/>
      <c r="R23" s="51"/>
      <c r="S23" s="80"/>
      <c r="T23" s="51"/>
      <c r="U23" s="80"/>
      <c r="V23" s="51"/>
      <c r="W23" s="80"/>
      <c r="X23" s="51"/>
      <c r="Y23" s="80"/>
      <c r="Z23" s="51"/>
      <c r="AA23" s="80"/>
      <c r="AB23" s="51"/>
      <c r="AC23" s="80"/>
      <c r="AD23" s="51"/>
      <c r="AE23" s="80"/>
      <c r="AF23" s="51"/>
      <c r="AG23" s="80"/>
      <c r="AH23" s="51"/>
      <c r="AI23" s="80"/>
      <c r="AJ23" s="51"/>
      <c r="AK23" s="80"/>
      <c r="AL23" s="51"/>
      <c r="AM23" s="52"/>
      <c r="AN23" s="52"/>
      <c r="AO23" s="71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CG23" s="13">
        <v>0</v>
      </c>
      <c r="CH23" s="13">
        <v>0</v>
      </c>
      <c r="CI23" s="13"/>
      <c r="CJ23" s="13"/>
      <c r="CK23" s="13"/>
      <c r="CL23" s="13"/>
      <c r="CM23" s="13"/>
    </row>
    <row r="24" spans="1:91" ht="32.1" customHeight="1" x14ac:dyDescent="0.2">
      <c r="A24" s="81" t="s">
        <v>46</v>
      </c>
      <c r="B24" s="81"/>
      <c r="C24" s="81"/>
      <c r="D24" s="81"/>
      <c r="E24" s="81"/>
      <c r="F24" s="81"/>
      <c r="G24" s="11"/>
      <c r="H24" s="11"/>
      <c r="I24" s="11"/>
      <c r="J24" s="11"/>
      <c r="K24" s="11"/>
      <c r="L24" s="82"/>
      <c r="M24" s="11"/>
      <c r="N24" s="11"/>
      <c r="O24" s="8"/>
      <c r="P24" s="8"/>
      <c r="Q24" s="8"/>
      <c r="R24" s="8"/>
      <c r="S24" s="8"/>
      <c r="T24" s="8"/>
      <c r="U24" s="8"/>
      <c r="V24" s="8"/>
      <c r="W24" s="8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4"/>
      <c r="AN24" s="85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X24" s="2"/>
      <c r="BY24" s="2"/>
      <c r="BZ24" s="2"/>
      <c r="CG24" s="13"/>
      <c r="CH24" s="13"/>
      <c r="CI24" s="13"/>
      <c r="CJ24" s="13"/>
      <c r="CK24" s="13"/>
      <c r="CL24" s="13"/>
      <c r="CM24" s="13"/>
    </row>
    <row r="25" spans="1:91" ht="16.350000000000001" customHeight="1" x14ac:dyDescent="0.2">
      <c r="A25" s="1822" t="s">
        <v>40</v>
      </c>
      <c r="B25" s="1796" t="s">
        <v>5</v>
      </c>
      <c r="C25" s="1797"/>
      <c r="D25" s="1798"/>
      <c r="E25" s="1808" t="s">
        <v>6</v>
      </c>
      <c r="F25" s="1869"/>
      <c r="G25" s="1869"/>
      <c r="H25" s="1869"/>
      <c r="I25" s="1869"/>
      <c r="J25" s="1869"/>
      <c r="K25" s="1869"/>
      <c r="L25" s="1869"/>
      <c r="M25" s="1869"/>
      <c r="N25" s="1869"/>
      <c r="O25" s="1869"/>
      <c r="P25" s="1869"/>
      <c r="Q25" s="1869"/>
      <c r="R25" s="1869"/>
      <c r="S25" s="1869"/>
      <c r="T25" s="1869"/>
      <c r="U25" s="1869"/>
      <c r="V25" s="1869"/>
      <c r="W25" s="1869"/>
      <c r="X25" s="1869"/>
      <c r="Y25" s="1869"/>
      <c r="Z25" s="1869"/>
      <c r="AA25" s="1869"/>
      <c r="AB25" s="1869"/>
      <c r="AC25" s="1869"/>
      <c r="AD25" s="1869"/>
      <c r="AE25" s="1869"/>
      <c r="AF25" s="1869"/>
      <c r="AG25" s="1869"/>
      <c r="AH25" s="1869"/>
      <c r="AI25" s="1869"/>
      <c r="AJ25" s="1869"/>
      <c r="AK25" s="1869"/>
      <c r="AL25" s="1809"/>
      <c r="AM25" s="1819" t="s">
        <v>7</v>
      </c>
      <c r="AN25" s="1819" t="s">
        <v>10</v>
      </c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CG25" s="13"/>
      <c r="CH25" s="13"/>
      <c r="CI25" s="13"/>
      <c r="CJ25" s="13"/>
      <c r="CK25" s="13"/>
      <c r="CL25" s="13"/>
      <c r="CM25" s="13"/>
    </row>
    <row r="26" spans="1:91" ht="16.350000000000001" customHeight="1" x14ac:dyDescent="0.2">
      <c r="A26" s="1826"/>
      <c r="B26" s="1799"/>
      <c r="C26" s="1800"/>
      <c r="D26" s="1801"/>
      <c r="E26" s="1808" t="s">
        <v>11</v>
      </c>
      <c r="F26" s="1809"/>
      <c r="G26" s="1808" t="s">
        <v>12</v>
      </c>
      <c r="H26" s="1809"/>
      <c r="I26" s="1808" t="s">
        <v>13</v>
      </c>
      <c r="J26" s="1809"/>
      <c r="K26" s="1808" t="s">
        <v>14</v>
      </c>
      <c r="L26" s="1809"/>
      <c r="M26" s="1808" t="s">
        <v>15</v>
      </c>
      <c r="N26" s="1809"/>
      <c r="O26" s="1828" t="s">
        <v>16</v>
      </c>
      <c r="P26" s="1816"/>
      <c r="Q26" s="1828" t="s">
        <v>17</v>
      </c>
      <c r="R26" s="1816"/>
      <c r="S26" s="1828" t="s">
        <v>18</v>
      </c>
      <c r="T26" s="1816"/>
      <c r="U26" s="1828" t="s">
        <v>19</v>
      </c>
      <c r="V26" s="1816"/>
      <c r="W26" s="1828" t="s">
        <v>20</v>
      </c>
      <c r="X26" s="1816"/>
      <c r="Y26" s="1828" t="s">
        <v>21</v>
      </c>
      <c r="Z26" s="1816"/>
      <c r="AA26" s="1828" t="s">
        <v>22</v>
      </c>
      <c r="AB26" s="1816"/>
      <c r="AC26" s="1828" t="s">
        <v>23</v>
      </c>
      <c r="AD26" s="1816"/>
      <c r="AE26" s="1828" t="s">
        <v>24</v>
      </c>
      <c r="AF26" s="1816"/>
      <c r="AG26" s="1828" t="s">
        <v>25</v>
      </c>
      <c r="AH26" s="1816"/>
      <c r="AI26" s="1828" t="s">
        <v>26</v>
      </c>
      <c r="AJ26" s="1816"/>
      <c r="AK26" s="1828" t="s">
        <v>27</v>
      </c>
      <c r="AL26" s="1816"/>
      <c r="AM26" s="1845"/>
      <c r="AN26" s="1845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CG26" s="13"/>
      <c r="CH26" s="13"/>
      <c r="CI26" s="13"/>
      <c r="CJ26" s="13"/>
      <c r="CK26" s="13"/>
      <c r="CL26" s="13"/>
      <c r="CM26" s="13"/>
    </row>
    <row r="27" spans="1:91" ht="16.350000000000001" customHeight="1" x14ac:dyDescent="0.2">
      <c r="A27" s="1824"/>
      <c r="B27" s="680" t="s">
        <v>32</v>
      </c>
      <c r="C27" s="15" t="s">
        <v>41</v>
      </c>
      <c r="D27" s="601" t="s">
        <v>34</v>
      </c>
      <c r="E27" s="595" t="s">
        <v>41</v>
      </c>
      <c r="F27" s="597" t="s">
        <v>34</v>
      </c>
      <c r="G27" s="595" t="s">
        <v>41</v>
      </c>
      <c r="H27" s="597" t="s">
        <v>34</v>
      </c>
      <c r="I27" s="595" t="s">
        <v>41</v>
      </c>
      <c r="J27" s="597" t="s">
        <v>34</v>
      </c>
      <c r="K27" s="595" t="s">
        <v>41</v>
      </c>
      <c r="L27" s="597" t="s">
        <v>34</v>
      </c>
      <c r="M27" s="595" t="s">
        <v>41</v>
      </c>
      <c r="N27" s="597" t="s">
        <v>34</v>
      </c>
      <c r="O27" s="595" t="s">
        <v>41</v>
      </c>
      <c r="P27" s="597" t="s">
        <v>34</v>
      </c>
      <c r="Q27" s="595" t="s">
        <v>41</v>
      </c>
      <c r="R27" s="597" t="s">
        <v>34</v>
      </c>
      <c r="S27" s="595" t="s">
        <v>41</v>
      </c>
      <c r="T27" s="597" t="s">
        <v>34</v>
      </c>
      <c r="U27" s="595" t="s">
        <v>41</v>
      </c>
      <c r="V27" s="597" t="s">
        <v>34</v>
      </c>
      <c r="W27" s="595" t="s">
        <v>41</v>
      </c>
      <c r="X27" s="597" t="s">
        <v>34</v>
      </c>
      <c r="Y27" s="595" t="s">
        <v>41</v>
      </c>
      <c r="Z27" s="597" t="s">
        <v>34</v>
      </c>
      <c r="AA27" s="595" t="s">
        <v>41</v>
      </c>
      <c r="AB27" s="597" t="s">
        <v>34</v>
      </c>
      <c r="AC27" s="595" t="s">
        <v>41</v>
      </c>
      <c r="AD27" s="597" t="s">
        <v>34</v>
      </c>
      <c r="AE27" s="595" t="s">
        <v>41</v>
      </c>
      <c r="AF27" s="597" t="s">
        <v>34</v>
      </c>
      <c r="AG27" s="595" t="s">
        <v>41</v>
      </c>
      <c r="AH27" s="597" t="s">
        <v>34</v>
      </c>
      <c r="AI27" s="595" t="s">
        <v>41</v>
      </c>
      <c r="AJ27" s="597" t="s">
        <v>34</v>
      </c>
      <c r="AK27" s="595" t="s">
        <v>41</v>
      </c>
      <c r="AL27" s="597" t="s">
        <v>34</v>
      </c>
      <c r="AM27" s="1820"/>
      <c r="AN27" s="1820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CG27" s="13"/>
      <c r="CH27" s="13"/>
      <c r="CI27" s="13"/>
      <c r="CJ27" s="13"/>
      <c r="CK27" s="13"/>
      <c r="CL27" s="13"/>
      <c r="CM27" s="13"/>
    </row>
    <row r="28" spans="1:91" ht="16.350000000000001" customHeight="1" x14ac:dyDescent="0.2">
      <c r="A28" s="684" t="s">
        <v>42</v>
      </c>
      <c r="B28" s="685">
        <f t="shared" ref="B28:B33" si="2">SUM(C28+D28)</f>
        <v>0</v>
      </c>
      <c r="C28" s="740">
        <f t="shared" ref="C28:D33" si="3">SUM(E28+G28+I28+K28+M28+O28+Q28+S28+U28+W28+Y28+AA28+AC28+AE28+AG28+AI28+AK28)</f>
        <v>0</v>
      </c>
      <c r="D28" s="741">
        <f t="shared" si="3"/>
        <v>0</v>
      </c>
      <c r="E28" s="736"/>
      <c r="F28" s="742"/>
      <c r="G28" s="736"/>
      <c r="H28" s="742"/>
      <c r="I28" s="736"/>
      <c r="J28" s="737"/>
      <c r="K28" s="736"/>
      <c r="L28" s="737"/>
      <c r="M28" s="736"/>
      <c r="N28" s="737"/>
      <c r="O28" s="743"/>
      <c r="P28" s="737"/>
      <c r="Q28" s="743"/>
      <c r="R28" s="737"/>
      <c r="S28" s="743"/>
      <c r="T28" s="737"/>
      <c r="U28" s="743"/>
      <c r="V28" s="737"/>
      <c r="W28" s="743"/>
      <c r="X28" s="737"/>
      <c r="Y28" s="743"/>
      <c r="Z28" s="737"/>
      <c r="AA28" s="743"/>
      <c r="AB28" s="737"/>
      <c r="AC28" s="743"/>
      <c r="AD28" s="737"/>
      <c r="AE28" s="743"/>
      <c r="AF28" s="737"/>
      <c r="AG28" s="743"/>
      <c r="AH28" s="737"/>
      <c r="AI28" s="743"/>
      <c r="AJ28" s="737"/>
      <c r="AK28" s="743"/>
      <c r="AL28" s="737"/>
      <c r="AM28" s="738"/>
      <c r="AN28" s="738"/>
      <c r="AO28" s="71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CG28" s="13">
        <v>0</v>
      </c>
      <c r="CH28" s="13">
        <v>0</v>
      </c>
      <c r="CI28" s="13"/>
      <c r="CJ28" s="13"/>
      <c r="CK28" s="13"/>
      <c r="CL28" s="13"/>
      <c r="CM28" s="13"/>
    </row>
    <row r="29" spans="1:91" ht="16.350000000000001" customHeight="1" x14ac:dyDescent="0.2">
      <c r="A29" s="30" t="s">
        <v>43</v>
      </c>
      <c r="B29" s="63">
        <f t="shared" si="2"/>
        <v>0</v>
      </c>
      <c r="C29" s="64">
        <f t="shared" si="3"/>
        <v>0</v>
      </c>
      <c r="D29" s="73">
        <f t="shared" si="3"/>
        <v>0</v>
      </c>
      <c r="E29" s="34"/>
      <c r="F29" s="74"/>
      <c r="G29" s="34"/>
      <c r="H29" s="74"/>
      <c r="I29" s="34"/>
      <c r="J29" s="35"/>
      <c r="K29" s="34"/>
      <c r="L29" s="35"/>
      <c r="M29" s="34"/>
      <c r="N29" s="35"/>
      <c r="O29" s="75"/>
      <c r="P29" s="35"/>
      <c r="Q29" s="75"/>
      <c r="R29" s="35"/>
      <c r="S29" s="75"/>
      <c r="T29" s="35"/>
      <c r="U29" s="75"/>
      <c r="V29" s="35"/>
      <c r="W29" s="75"/>
      <c r="X29" s="35"/>
      <c r="Y29" s="75"/>
      <c r="Z29" s="35"/>
      <c r="AA29" s="75"/>
      <c r="AB29" s="35"/>
      <c r="AC29" s="75"/>
      <c r="AD29" s="35"/>
      <c r="AE29" s="75"/>
      <c r="AF29" s="35"/>
      <c r="AG29" s="75"/>
      <c r="AH29" s="35"/>
      <c r="AI29" s="75"/>
      <c r="AJ29" s="35"/>
      <c r="AK29" s="75"/>
      <c r="AL29" s="35"/>
      <c r="AM29" s="36"/>
      <c r="AN29" s="36"/>
      <c r="AO29" s="71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CG29" s="13">
        <v>0</v>
      </c>
      <c r="CH29" s="13">
        <v>0</v>
      </c>
      <c r="CI29" s="13"/>
      <c r="CJ29" s="13"/>
      <c r="CK29" s="13"/>
      <c r="CL29" s="13"/>
      <c r="CM29" s="13"/>
    </row>
    <row r="30" spans="1:91" ht="16.350000000000001" customHeight="1" x14ac:dyDescent="0.2">
      <c r="A30" s="30" t="s">
        <v>44</v>
      </c>
      <c r="B30" s="63">
        <f t="shared" si="2"/>
        <v>0</v>
      </c>
      <c r="C30" s="64">
        <f t="shared" si="3"/>
        <v>0</v>
      </c>
      <c r="D30" s="73">
        <f t="shared" si="3"/>
        <v>0</v>
      </c>
      <c r="E30" s="34"/>
      <c r="F30" s="74"/>
      <c r="G30" s="34"/>
      <c r="H30" s="74"/>
      <c r="I30" s="34"/>
      <c r="J30" s="35"/>
      <c r="K30" s="34"/>
      <c r="L30" s="35"/>
      <c r="M30" s="34"/>
      <c r="N30" s="35"/>
      <c r="O30" s="75"/>
      <c r="P30" s="35"/>
      <c r="Q30" s="75"/>
      <c r="R30" s="35"/>
      <c r="S30" s="75"/>
      <c r="T30" s="35"/>
      <c r="U30" s="75"/>
      <c r="V30" s="35"/>
      <c r="W30" s="75"/>
      <c r="X30" s="35"/>
      <c r="Y30" s="75"/>
      <c r="Z30" s="35"/>
      <c r="AA30" s="75"/>
      <c r="AB30" s="35"/>
      <c r="AC30" s="75"/>
      <c r="AD30" s="35"/>
      <c r="AE30" s="75"/>
      <c r="AF30" s="35"/>
      <c r="AG30" s="75"/>
      <c r="AH30" s="35"/>
      <c r="AI30" s="75"/>
      <c r="AJ30" s="35"/>
      <c r="AK30" s="75"/>
      <c r="AL30" s="35"/>
      <c r="AM30" s="36"/>
      <c r="AN30" s="36"/>
      <c r="AO30" s="71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CG30" s="13">
        <v>0</v>
      </c>
      <c r="CH30" s="13">
        <v>0</v>
      </c>
      <c r="CI30" s="13"/>
      <c r="CJ30" s="13"/>
      <c r="CK30" s="13"/>
      <c r="CL30" s="13"/>
      <c r="CM30" s="13"/>
    </row>
    <row r="31" spans="1:91" ht="16.350000000000001" customHeight="1" x14ac:dyDescent="0.2">
      <c r="A31" s="30" t="s">
        <v>47</v>
      </c>
      <c r="B31" s="63">
        <f t="shared" si="2"/>
        <v>0</v>
      </c>
      <c r="C31" s="64">
        <f t="shared" si="3"/>
        <v>0</v>
      </c>
      <c r="D31" s="73">
        <f t="shared" si="3"/>
        <v>0</v>
      </c>
      <c r="E31" s="34"/>
      <c r="F31" s="74"/>
      <c r="G31" s="34"/>
      <c r="H31" s="74"/>
      <c r="I31" s="34"/>
      <c r="J31" s="35"/>
      <c r="K31" s="34"/>
      <c r="L31" s="35"/>
      <c r="M31" s="34"/>
      <c r="N31" s="35"/>
      <c r="O31" s="75"/>
      <c r="P31" s="35"/>
      <c r="Q31" s="75"/>
      <c r="R31" s="35"/>
      <c r="S31" s="75"/>
      <c r="T31" s="35"/>
      <c r="U31" s="75"/>
      <c r="V31" s="35"/>
      <c r="W31" s="75"/>
      <c r="X31" s="35"/>
      <c r="Y31" s="75"/>
      <c r="Z31" s="35"/>
      <c r="AA31" s="75"/>
      <c r="AB31" s="35"/>
      <c r="AC31" s="75"/>
      <c r="AD31" s="35"/>
      <c r="AE31" s="75"/>
      <c r="AF31" s="35"/>
      <c r="AG31" s="75"/>
      <c r="AH31" s="35"/>
      <c r="AI31" s="75"/>
      <c r="AJ31" s="35"/>
      <c r="AK31" s="75"/>
      <c r="AL31" s="35"/>
      <c r="AM31" s="36"/>
      <c r="AN31" s="36"/>
      <c r="AO31" s="71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CG31" s="13">
        <v>0</v>
      </c>
      <c r="CH31" s="13">
        <v>0</v>
      </c>
      <c r="CI31" s="13"/>
      <c r="CJ31" s="13"/>
      <c r="CK31" s="13"/>
      <c r="CL31" s="13"/>
      <c r="CM31" s="13"/>
    </row>
    <row r="32" spans="1:91" ht="16.350000000000001" customHeight="1" x14ac:dyDescent="0.2">
      <c r="A32" s="30" t="s">
        <v>48</v>
      </c>
      <c r="B32" s="63">
        <f t="shared" si="2"/>
        <v>0</v>
      </c>
      <c r="C32" s="64">
        <f t="shared" si="3"/>
        <v>0</v>
      </c>
      <c r="D32" s="73">
        <f t="shared" si="3"/>
        <v>0</v>
      </c>
      <c r="E32" s="34"/>
      <c r="F32" s="74"/>
      <c r="G32" s="34"/>
      <c r="H32" s="74"/>
      <c r="I32" s="34"/>
      <c r="J32" s="35"/>
      <c r="K32" s="34"/>
      <c r="L32" s="35"/>
      <c r="M32" s="34"/>
      <c r="N32" s="35"/>
      <c r="O32" s="75"/>
      <c r="P32" s="35"/>
      <c r="Q32" s="75"/>
      <c r="R32" s="35"/>
      <c r="S32" s="75"/>
      <c r="T32" s="35"/>
      <c r="U32" s="75"/>
      <c r="V32" s="35"/>
      <c r="W32" s="75"/>
      <c r="X32" s="35"/>
      <c r="Y32" s="75"/>
      <c r="Z32" s="35"/>
      <c r="AA32" s="75"/>
      <c r="AB32" s="35"/>
      <c r="AC32" s="75"/>
      <c r="AD32" s="35"/>
      <c r="AE32" s="75"/>
      <c r="AF32" s="35"/>
      <c r="AG32" s="75"/>
      <c r="AH32" s="35"/>
      <c r="AI32" s="75"/>
      <c r="AJ32" s="35"/>
      <c r="AK32" s="75"/>
      <c r="AL32" s="35"/>
      <c r="AM32" s="36"/>
      <c r="AN32" s="36"/>
      <c r="AO32" s="71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CG32" s="13">
        <v>0</v>
      </c>
      <c r="CH32" s="13">
        <v>0</v>
      </c>
      <c r="CI32" s="13"/>
      <c r="CJ32" s="13"/>
      <c r="CK32" s="13"/>
      <c r="CL32" s="13"/>
      <c r="CM32" s="13"/>
    </row>
    <row r="33" spans="1:91" ht="16.350000000000001" customHeight="1" x14ac:dyDescent="0.2">
      <c r="A33" s="93" t="s">
        <v>49</v>
      </c>
      <c r="B33" s="77">
        <f t="shared" si="2"/>
        <v>0</v>
      </c>
      <c r="C33" s="78">
        <f t="shared" si="3"/>
        <v>0</v>
      </c>
      <c r="D33" s="49">
        <f t="shared" si="3"/>
        <v>0</v>
      </c>
      <c r="E33" s="50"/>
      <c r="F33" s="79"/>
      <c r="G33" s="50"/>
      <c r="H33" s="79"/>
      <c r="I33" s="50"/>
      <c r="J33" s="51"/>
      <c r="K33" s="50"/>
      <c r="L33" s="51"/>
      <c r="M33" s="50"/>
      <c r="N33" s="51"/>
      <c r="O33" s="80"/>
      <c r="P33" s="51"/>
      <c r="Q33" s="80"/>
      <c r="R33" s="51"/>
      <c r="S33" s="80"/>
      <c r="T33" s="51"/>
      <c r="U33" s="80"/>
      <c r="V33" s="51"/>
      <c r="W33" s="80"/>
      <c r="X33" s="51"/>
      <c r="Y33" s="80"/>
      <c r="Z33" s="51"/>
      <c r="AA33" s="80"/>
      <c r="AB33" s="51"/>
      <c r="AC33" s="80"/>
      <c r="AD33" s="51"/>
      <c r="AE33" s="80"/>
      <c r="AF33" s="51"/>
      <c r="AG33" s="80"/>
      <c r="AH33" s="51"/>
      <c r="AI33" s="80"/>
      <c r="AJ33" s="51"/>
      <c r="AK33" s="80"/>
      <c r="AL33" s="51"/>
      <c r="AM33" s="52"/>
      <c r="AN33" s="52"/>
      <c r="AO33" s="71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CG33" s="13">
        <v>0</v>
      </c>
      <c r="CH33" s="13">
        <v>0</v>
      </c>
      <c r="CI33" s="13"/>
      <c r="CJ33" s="13"/>
      <c r="CK33" s="13"/>
      <c r="CL33" s="13"/>
      <c r="CM33" s="13"/>
    </row>
    <row r="34" spans="1:91" ht="32.1" customHeight="1" x14ac:dyDescent="0.2">
      <c r="A34" s="81" t="s">
        <v>50</v>
      </c>
      <c r="B34" s="81"/>
      <c r="C34" s="81"/>
      <c r="D34" s="81"/>
      <c r="E34" s="81"/>
      <c r="F34" s="81"/>
      <c r="G34" s="11"/>
      <c r="H34" s="11"/>
      <c r="I34" s="11"/>
      <c r="J34" s="11"/>
      <c r="K34" s="81"/>
      <c r="L34" s="82"/>
      <c r="M34" s="11"/>
      <c r="N34" s="11"/>
      <c r="O34" s="8"/>
      <c r="P34" s="8"/>
      <c r="Q34" s="8"/>
      <c r="R34" s="8"/>
      <c r="S34" s="8"/>
      <c r="T34" s="8"/>
      <c r="U34" s="8"/>
      <c r="V34" s="8"/>
      <c r="W34" s="8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4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X34" s="2"/>
      <c r="BY34" s="2"/>
      <c r="BZ34" s="2"/>
      <c r="CG34" s="13"/>
      <c r="CH34" s="13"/>
      <c r="CI34" s="13"/>
      <c r="CJ34" s="13"/>
      <c r="CK34" s="13"/>
      <c r="CL34" s="13"/>
      <c r="CM34" s="13"/>
    </row>
    <row r="35" spans="1:91" ht="16.350000000000001" customHeight="1" x14ac:dyDescent="0.2">
      <c r="A35" s="1822" t="s">
        <v>40</v>
      </c>
      <c r="B35" s="1796" t="s">
        <v>5</v>
      </c>
      <c r="C35" s="1797"/>
      <c r="D35" s="1798"/>
      <c r="E35" s="1808" t="s">
        <v>6</v>
      </c>
      <c r="F35" s="1869"/>
      <c r="G35" s="1869"/>
      <c r="H35" s="1869"/>
      <c r="I35" s="1869"/>
      <c r="J35" s="1869"/>
      <c r="K35" s="1869"/>
      <c r="L35" s="1869"/>
      <c r="M35" s="1869"/>
      <c r="N35" s="1869"/>
      <c r="O35" s="1869"/>
      <c r="P35" s="1869"/>
      <c r="Q35" s="1869"/>
      <c r="R35" s="1869"/>
      <c r="S35" s="1869"/>
      <c r="T35" s="1869"/>
      <c r="U35" s="1869"/>
      <c r="V35" s="1869"/>
      <c r="W35" s="1869"/>
      <c r="X35" s="1869"/>
      <c r="Y35" s="1869"/>
      <c r="Z35" s="1869"/>
      <c r="AA35" s="1869"/>
      <c r="AB35" s="1869"/>
      <c r="AC35" s="1869"/>
      <c r="AD35" s="1869"/>
      <c r="AE35" s="1869"/>
      <c r="AF35" s="1869"/>
      <c r="AG35" s="1869"/>
      <c r="AH35" s="1869"/>
      <c r="AI35" s="1869"/>
      <c r="AJ35" s="1869"/>
      <c r="AK35" s="1869"/>
      <c r="AL35" s="1809"/>
      <c r="AM35" s="1819" t="s">
        <v>7</v>
      </c>
      <c r="AN35" s="1819" t="s">
        <v>10</v>
      </c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CG35" s="13"/>
      <c r="CH35" s="13"/>
      <c r="CI35" s="13"/>
      <c r="CJ35" s="13"/>
      <c r="CK35" s="13"/>
      <c r="CL35" s="13"/>
      <c r="CM35" s="13"/>
    </row>
    <row r="36" spans="1:91" ht="16.350000000000001" customHeight="1" x14ac:dyDescent="0.2">
      <c r="A36" s="1826"/>
      <c r="B36" s="1799"/>
      <c r="C36" s="1800"/>
      <c r="D36" s="1801"/>
      <c r="E36" s="1808" t="s">
        <v>11</v>
      </c>
      <c r="F36" s="1809"/>
      <c r="G36" s="1808" t="s">
        <v>12</v>
      </c>
      <c r="H36" s="1809"/>
      <c r="I36" s="1808" t="s">
        <v>13</v>
      </c>
      <c r="J36" s="1809"/>
      <c r="K36" s="1808" t="s">
        <v>14</v>
      </c>
      <c r="L36" s="1809"/>
      <c r="M36" s="1808" t="s">
        <v>15</v>
      </c>
      <c r="N36" s="1809"/>
      <c r="O36" s="1828" t="s">
        <v>16</v>
      </c>
      <c r="P36" s="1816"/>
      <c r="Q36" s="1828" t="s">
        <v>17</v>
      </c>
      <c r="R36" s="1816"/>
      <c r="S36" s="1828" t="s">
        <v>18</v>
      </c>
      <c r="T36" s="1816"/>
      <c r="U36" s="1828" t="s">
        <v>19</v>
      </c>
      <c r="V36" s="1816"/>
      <c r="W36" s="1828" t="s">
        <v>20</v>
      </c>
      <c r="X36" s="1816"/>
      <c r="Y36" s="1828" t="s">
        <v>21</v>
      </c>
      <c r="Z36" s="1816"/>
      <c r="AA36" s="1828" t="s">
        <v>22</v>
      </c>
      <c r="AB36" s="1816"/>
      <c r="AC36" s="1828" t="s">
        <v>23</v>
      </c>
      <c r="AD36" s="1816"/>
      <c r="AE36" s="1828" t="s">
        <v>24</v>
      </c>
      <c r="AF36" s="1816"/>
      <c r="AG36" s="1828" t="s">
        <v>25</v>
      </c>
      <c r="AH36" s="1816"/>
      <c r="AI36" s="1828" t="s">
        <v>26</v>
      </c>
      <c r="AJ36" s="1816"/>
      <c r="AK36" s="1828" t="s">
        <v>27</v>
      </c>
      <c r="AL36" s="1816"/>
      <c r="AM36" s="1845"/>
      <c r="AN36" s="1845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CG36" s="13"/>
      <c r="CH36" s="13"/>
      <c r="CI36" s="13"/>
      <c r="CJ36" s="13"/>
      <c r="CK36" s="13"/>
      <c r="CL36" s="13"/>
      <c r="CM36" s="13"/>
    </row>
    <row r="37" spans="1:91" ht="16.350000000000001" customHeight="1" x14ac:dyDescent="0.2">
      <c r="A37" s="1824"/>
      <c r="B37" s="680" t="s">
        <v>32</v>
      </c>
      <c r="C37" s="15" t="s">
        <v>41</v>
      </c>
      <c r="D37" s="601" t="s">
        <v>34</v>
      </c>
      <c r="E37" s="602" t="s">
        <v>41</v>
      </c>
      <c r="F37" s="603" t="s">
        <v>34</v>
      </c>
      <c r="G37" s="602" t="s">
        <v>41</v>
      </c>
      <c r="H37" s="603" t="s">
        <v>34</v>
      </c>
      <c r="I37" s="602" t="s">
        <v>41</v>
      </c>
      <c r="J37" s="603" t="s">
        <v>34</v>
      </c>
      <c r="K37" s="602" t="s">
        <v>41</v>
      </c>
      <c r="L37" s="603" t="s">
        <v>34</v>
      </c>
      <c r="M37" s="602" t="s">
        <v>41</v>
      </c>
      <c r="N37" s="603" t="s">
        <v>34</v>
      </c>
      <c r="O37" s="602" t="s">
        <v>41</v>
      </c>
      <c r="P37" s="603" t="s">
        <v>34</v>
      </c>
      <c r="Q37" s="602" t="s">
        <v>41</v>
      </c>
      <c r="R37" s="603" t="s">
        <v>34</v>
      </c>
      <c r="S37" s="602" t="s">
        <v>41</v>
      </c>
      <c r="T37" s="603" t="s">
        <v>34</v>
      </c>
      <c r="U37" s="602" t="s">
        <v>41</v>
      </c>
      <c r="V37" s="603" t="s">
        <v>34</v>
      </c>
      <c r="W37" s="602" t="s">
        <v>41</v>
      </c>
      <c r="X37" s="603" t="s">
        <v>34</v>
      </c>
      <c r="Y37" s="602" t="s">
        <v>41</v>
      </c>
      <c r="Z37" s="603" t="s">
        <v>34</v>
      </c>
      <c r="AA37" s="602" t="s">
        <v>41</v>
      </c>
      <c r="AB37" s="603" t="s">
        <v>34</v>
      </c>
      <c r="AC37" s="602" t="s">
        <v>41</v>
      </c>
      <c r="AD37" s="603" t="s">
        <v>34</v>
      </c>
      <c r="AE37" s="602" t="s">
        <v>41</v>
      </c>
      <c r="AF37" s="603" t="s">
        <v>34</v>
      </c>
      <c r="AG37" s="602" t="s">
        <v>41</v>
      </c>
      <c r="AH37" s="603" t="s">
        <v>34</v>
      </c>
      <c r="AI37" s="602" t="s">
        <v>41</v>
      </c>
      <c r="AJ37" s="603" t="s">
        <v>34</v>
      </c>
      <c r="AK37" s="602" t="s">
        <v>41</v>
      </c>
      <c r="AL37" s="603" t="s">
        <v>34</v>
      </c>
      <c r="AM37" s="1820"/>
      <c r="AN37" s="1820"/>
      <c r="AO37" s="95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CG37" s="13"/>
      <c r="CH37" s="13"/>
      <c r="CI37" s="13"/>
      <c r="CJ37" s="13"/>
      <c r="CK37" s="13"/>
      <c r="CL37" s="13"/>
      <c r="CM37" s="13"/>
    </row>
    <row r="38" spans="1:91" ht="16.350000000000001" customHeight="1" x14ac:dyDescent="0.2">
      <c r="A38" s="684" t="s">
        <v>42</v>
      </c>
      <c r="B38" s="685">
        <f t="shared" ref="B38:B43" si="4">SUM(C38+D38)</f>
        <v>0</v>
      </c>
      <c r="C38" s="740">
        <f t="shared" ref="C38:D43" si="5">SUM(E38+G38+I38+K38+M38+O38+Q38+S38+U38+W38+Y38+AA38+AC38+AE38+AG38+AI38+AK38)</f>
        <v>0</v>
      </c>
      <c r="D38" s="741">
        <f t="shared" si="5"/>
        <v>0</v>
      </c>
      <c r="E38" s="66"/>
      <c r="F38" s="67"/>
      <c r="G38" s="66"/>
      <c r="H38" s="67"/>
      <c r="I38" s="66"/>
      <c r="J38" s="68"/>
      <c r="K38" s="66"/>
      <c r="L38" s="68"/>
      <c r="M38" s="66"/>
      <c r="N38" s="68"/>
      <c r="O38" s="69"/>
      <c r="P38" s="68"/>
      <c r="Q38" s="69"/>
      <c r="R38" s="68"/>
      <c r="S38" s="69"/>
      <c r="T38" s="68"/>
      <c r="U38" s="69"/>
      <c r="V38" s="68"/>
      <c r="W38" s="69"/>
      <c r="X38" s="68"/>
      <c r="Y38" s="69"/>
      <c r="Z38" s="68"/>
      <c r="AA38" s="69"/>
      <c r="AB38" s="68"/>
      <c r="AC38" s="69"/>
      <c r="AD38" s="68"/>
      <c r="AE38" s="69"/>
      <c r="AF38" s="68"/>
      <c r="AG38" s="69"/>
      <c r="AH38" s="68"/>
      <c r="AI38" s="69"/>
      <c r="AJ38" s="68"/>
      <c r="AK38" s="69"/>
      <c r="AL38" s="68"/>
      <c r="AM38" s="36"/>
      <c r="AN38" s="738"/>
      <c r="AO38" s="71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CG38" s="13">
        <v>0</v>
      </c>
      <c r="CH38" s="13">
        <v>0</v>
      </c>
      <c r="CI38" s="13"/>
      <c r="CJ38" s="13"/>
      <c r="CK38" s="13"/>
      <c r="CL38" s="13"/>
      <c r="CM38" s="13"/>
    </row>
    <row r="39" spans="1:91" ht="16.350000000000001" customHeight="1" x14ac:dyDescent="0.2">
      <c r="A39" s="30" t="s">
        <v>43</v>
      </c>
      <c r="B39" s="63">
        <f t="shared" si="4"/>
        <v>0</v>
      </c>
      <c r="C39" s="64">
        <f t="shared" si="5"/>
        <v>0</v>
      </c>
      <c r="D39" s="73">
        <f t="shared" si="5"/>
        <v>0</v>
      </c>
      <c r="E39" s="34"/>
      <c r="F39" s="74"/>
      <c r="G39" s="34"/>
      <c r="H39" s="74"/>
      <c r="I39" s="34"/>
      <c r="J39" s="35"/>
      <c r="K39" s="34"/>
      <c r="L39" s="35"/>
      <c r="M39" s="34"/>
      <c r="N39" s="35"/>
      <c r="O39" s="75"/>
      <c r="P39" s="35"/>
      <c r="Q39" s="75"/>
      <c r="R39" s="35"/>
      <c r="S39" s="75"/>
      <c r="T39" s="35"/>
      <c r="U39" s="75"/>
      <c r="V39" s="35"/>
      <c r="W39" s="75"/>
      <c r="X39" s="35"/>
      <c r="Y39" s="75"/>
      <c r="Z39" s="35"/>
      <c r="AA39" s="75"/>
      <c r="AB39" s="35"/>
      <c r="AC39" s="75"/>
      <c r="AD39" s="35"/>
      <c r="AE39" s="75"/>
      <c r="AF39" s="35"/>
      <c r="AG39" s="75"/>
      <c r="AH39" s="35"/>
      <c r="AI39" s="75"/>
      <c r="AJ39" s="35"/>
      <c r="AK39" s="75"/>
      <c r="AL39" s="35"/>
      <c r="AM39" s="36"/>
      <c r="AN39" s="36"/>
      <c r="AO39" s="71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CG39" s="13">
        <v>0</v>
      </c>
      <c r="CH39" s="13">
        <v>0</v>
      </c>
      <c r="CI39" s="13"/>
      <c r="CJ39" s="13"/>
      <c r="CK39" s="13"/>
      <c r="CL39" s="13"/>
      <c r="CM39" s="13"/>
    </row>
    <row r="40" spans="1:91" ht="16.350000000000001" customHeight="1" x14ac:dyDescent="0.2">
      <c r="A40" s="30" t="s">
        <v>44</v>
      </c>
      <c r="B40" s="63">
        <f t="shared" si="4"/>
        <v>0</v>
      </c>
      <c r="C40" s="64">
        <f t="shared" si="5"/>
        <v>0</v>
      </c>
      <c r="D40" s="73">
        <f t="shared" si="5"/>
        <v>0</v>
      </c>
      <c r="E40" s="34"/>
      <c r="F40" s="74"/>
      <c r="G40" s="34"/>
      <c r="H40" s="74"/>
      <c r="I40" s="34"/>
      <c r="J40" s="35"/>
      <c r="K40" s="34"/>
      <c r="L40" s="35"/>
      <c r="M40" s="34"/>
      <c r="N40" s="35"/>
      <c r="O40" s="75"/>
      <c r="P40" s="35"/>
      <c r="Q40" s="75"/>
      <c r="R40" s="35"/>
      <c r="S40" s="75"/>
      <c r="T40" s="35"/>
      <c r="U40" s="75"/>
      <c r="V40" s="35"/>
      <c r="W40" s="75"/>
      <c r="X40" s="35"/>
      <c r="Y40" s="75"/>
      <c r="Z40" s="35"/>
      <c r="AA40" s="75"/>
      <c r="AB40" s="35"/>
      <c r="AC40" s="75"/>
      <c r="AD40" s="35"/>
      <c r="AE40" s="75"/>
      <c r="AF40" s="35"/>
      <c r="AG40" s="75"/>
      <c r="AH40" s="35"/>
      <c r="AI40" s="75"/>
      <c r="AJ40" s="35"/>
      <c r="AK40" s="75"/>
      <c r="AL40" s="35"/>
      <c r="AM40" s="36"/>
      <c r="AN40" s="36"/>
      <c r="AO40" s="71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CG40" s="13">
        <v>0</v>
      </c>
      <c r="CH40" s="13">
        <v>0</v>
      </c>
      <c r="CI40" s="13"/>
      <c r="CJ40" s="13"/>
      <c r="CK40" s="13"/>
      <c r="CL40" s="13"/>
      <c r="CM40" s="13"/>
    </row>
    <row r="41" spans="1:91" ht="16.350000000000001" customHeight="1" x14ac:dyDescent="0.2">
      <c r="A41" s="30" t="s">
        <v>47</v>
      </c>
      <c r="B41" s="63">
        <f t="shared" si="4"/>
        <v>0</v>
      </c>
      <c r="C41" s="64">
        <f t="shared" si="5"/>
        <v>0</v>
      </c>
      <c r="D41" s="73">
        <f t="shared" si="5"/>
        <v>0</v>
      </c>
      <c r="E41" s="34"/>
      <c r="F41" s="74"/>
      <c r="G41" s="34"/>
      <c r="H41" s="74"/>
      <c r="I41" s="34"/>
      <c r="J41" s="35"/>
      <c r="K41" s="34"/>
      <c r="L41" s="35"/>
      <c r="M41" s="34"/>
      <c r="N41" s="35"/>
      <c r="O41" s="75"/>
      <c r="P41" s="35"/>
      <c r="Q41" s="75"/>
      <c r="R41" s="35"/>
      <c r="S41" s="75"/>
      <c r="T41" s="35"/>
      <c r="U41" s="75"/>
      <c r="V41" s="35"/>
      <c r="W41" s="75"/>
      <c r="X41" s="35"/>
      <c r="Y41" s="75"/>
      <c r="Z41" s="35"/>
      <c r="AA41" s="75"/>
      <c r="AB41" s="35"/>
      <c r="AC41" s="75"/>
      <c r="AD41" s="35"/>
      <c r="AE41" s="75"/>
      <c r="AF41" s="35"/>
      <c r="AG41" s="75"/>
      <c r="AH41" s="35"/>
      <c r="AI41" s="75"/>
      <c r="AJ41" s="35"/>
      <c r="AK41" s="75"/>
      <c r="AL41" s="35"/>
      <c r="AM41" s="36"/>
      <c r="AN41" s="36"/>
      <c r="AO41" s="71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CG41" s="13">
        <v>0</v>
      </c>
      <c r="CH41" s="13">
        <v>0</v>
      </c>
      <c r="CI41" s="13"/>
      <c r="CJ41" s="13"/>
      <c r="CK41" s="13"/>
      <c r="CL41" s="13"/>
      <c r="CM41" s="13"/>
    </row>
    <row r="42" spans="1:91" ht="16.350000000000001" customHeight="1" x14ac:dyDescent="0.2">
      <c r="A42" s="30" t="s">
        <v>48</v>
      </c>
      <c r="B42" s="63">
        <f t="shared" si="4"/>
        <v>0</v>
      </c>
      <c r="C42" s="64">
        <f t="shared" si="5"/>
        <v>0</v>
      </c>
      <c r="D42" s="73">
        <f t="shared" si="5"/>
        <v>0</v>
      </c>
      <c r="E42" s="34"/>
      <c r="F42" s="74"/>
      <c r="G42" s="34"/>
      <c r="H42" s="74"/>
      <c r="I42" s="34"/>
      <c r="J42" s="35"/>
      <c r="K42" s="34"/>
      <c r="L42" s="35"/>
      <c r="M42" s="34"/>
      <c r="N42" s="35"/>
      <c r="O42" s="75"/>
      <c r="P42" s="35"/>
      <c r="Q42" s="75"/>
      <c r="R42" s="35"/>
      <c r="S42" s="75"/>
      <c r="T42" s="35"/>
      <c r="U42" s="75"/>
      <c r="V42" s="35"/>
      <c r="W42" s="75"/>
      <c r="X42" s="35"/>
      <c r="Y42" s="75"/>
      <c r="Z42" s="35"/>
      <c r="AA42" s="75"/>
      <c r="AB42" s="35"/>
      <c r="AC42" s="75"/>
      <c r="AD42" s="35"/>
      <c r="AE42" s="75"/>
      <c r="AF42" s="35"/>
      <c r="AG42" s="75"/>
      <c r="AH42" s="35"/>
      <c r="AI42" s="75"/>
      <c r="AJ42" s="35"/>
      <c r="AK42" s="75"/>
      <c r="AL42" s="35"/>
      <c r="AM42" s="36"/>
      <c r="AN42" s="36"/>
      <c r="AO42" s="71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CG42" s="13">
        <v>0</v>
      </c>
      <c r="CH42" s="13">
        <v>0</v>
      </c>
      <c r="CI42" s="13"/>
      <c r="CJ42" s="13"/>
      <c r="CK42" s="13"/>
      <c r="CL42" s="13"/>
      <c r="CM42" s="13"/>
    </row>
    <row r="43" spans="1:91" ht="16.350000000000001" customHeight="1" x14ac:dyDescent="0.2">
      <c r="A43" s="93" t="s">
        <v>49</v>
      </c>
      <c r="B43" s="77">
        <f t="shared" si="4"/>
        <v>0</v>
      </c>
      <c r="C43" s="78">
        <f t="shared" si="5"/>
        <v>0</v>
      </c>
      <c r="D43" s="49">
        <f t="shared" si="5"/>
        <v>0</v>
      </c>
      <c r="E43" s="50"/>
      <c r="F43" s="79"/>
      <c r="G43" s="50"/>
      <c r="H43" s="79"/>
      <c r="I43" s="50"/>
      <c r="J43" s="51"/>
      <c r="K43" s="50"/>
      <c r="L43" s="51"/>
      <c r="M43" s="50"/>
      <c r="N43" s="51"/>
      <c r="O43" s="80"/>
      <c r="P43" s="51"/>
      <c r="Q43" s="80"/>
      <c r="R43" s="51"/>
      <c r="S43" s="80"/>
      <c r="T43" s="51"/>
      <c r="U43" s="80"/>
      <c r="V43" s="51"/>
      <c r="W43" s="80"/>
      <c r="X43" s="51"/>
      <c r="Y43" s="80"/>
      <c r="Z43" s="51"/>
      <c r="AA43" s="80"/>
      <c r="AB43" s="51"/>
      <c r="AC43" s="80"/>
      <c r="AD43" s="51"/>
      <c r="AE43" s="80"/>
      <c r="AF43" s="51"/>
      <c r="AG43" s="80"/>
      <c r="AH43" s="51"/>
      <c r="AI43" s="80"/>
      <c r="AJ43" s="51"/>
      <c r="AK43" s="80"/>
      <c r="AL43" s="51"/>
      <c r="AM43" s="52"/>
      <c r="AN43" s="52"/>
      <c r="AO43" s="71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CG43" s="13">
        <v>0</v>
      </c>
      <c r="CH43" s="13">
        <v>0</v>
      </c>
      <c r="CI43" s="13"/>
      <c r="CJ43" s="13"/>
      <c r="CK43" s="13"/>
      <c r="CL43" s="13"/>
      <c r="CM43" s="13"/>
    </row>
    <row r="44" spans="1:91" ht="32.1" customHeight="1" x14ac:dyDescent="0.2">
      <c r="A44" s="81" t="s">
        <v>51</v>
      </c>
      <c r="B44" s="81"/>
      <c r="C44" s="81"/>
      <c r="D44" s="81"/>
      <c r="E44" s="81"/>
      <c r="F44" s="81"/>
      <c r="G44" s="81"/>
      <c r="H44" s="11"/>
      <c r="I44" s="11"/>
      <c r="J44" s="11"/>
      <c r="K44" s="11"/>
      <c r="L44" s="82"/>
      <c r="M44" s="11"/>
      <c r="N44" s="11"/>
      <c r="O44" s="8"/>
      <c r="P44" s="8"/>
      <c r="Q44" s="8"/>
      <c r="R44" s="8"/>
      <c r="S44" s="8"/>
      <c r="T44" s="8"/>
      <c r="U44" s="8"/>
      <c r="V44" s="8"/>
      <c r="W44" s="8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4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X44" s="2"/>
      <c r="BY44" s="2"/>
      <c r="BZ44" s="2"/>
      <c r="CG44" s="13"/>
      <c r="CH44" s="13"/>
      <c r="CI44" s="13"/>
      <c r="CJ44" s="13"/>
      <c r="CK44" s="13"/>
      <c r="CL44" s="13"/>
      <c r="CM44" s="13"/>
    </row>
    <row r="45" spans="1:91" ht="16.350000000000001" customHeight="1" x14ac:dyDescent="0.2">
      <c r="A45" s="1822" t="s">
        <v>40</v>
      </c>
      <c r="B45" s="1796" t="s">
        <v>5</v>
      </c>
      <c r="C45" s="1797"/>
      <c r="D45" s="1798"/>
      <c r="E45" s="1808" t="s">
        <v>6</v>
      </c>
      <c r="F45" s="1869"/>
      <c r="G45" s="1869"/>
      <c r="H45" s="1869"/>
      <c r="I45" s="1869"/>
      <c r="J45" s="1869"/>
      <c r="K45" s="1869"/>
      <c r="L45" s="1869"/>
      <c r="M45" s="1869"/>
      <c r="N45" s="1869"/>
      <c r="O45" s="1869"/>
      <c r="P45" s="1869"/>
      <c r="Q45" s="1869"/>
      <c r="R45" s="1869"/>
      <c r="S45" s="1869"/>
      <c r="T45" s="1869"/>
      <c r="U45" s="1869"/>
      <c r="V45" s="1869"/>
      <c r="W45" s="1869"/>
      <c r="X45" s="1869"/>
      <c r="Y45" s="1869"/>
      <c r="Z45" s="1869"/>
      <c r="AA45" s="1869"/>
      <c r="AB45" s="1869"/>
      <c r="AC45" s="1869"/>
      <c r="AD45" s="1869"/>
      <c r="AE45" s="1869"/>
      <c r="AF45" s="1869"/>
      <c r="AG45" s="1869"/>
      <c r="AH45" s="1869"/>
      <c r="AI45" s="1869"/>
      <c r="AJ45" s="1869"/>
      <c r="AK45" s="1869"/>
      <c r="AL45" s="1809"/>
      <c r="AM45" s="1819" t="s">
        <v>7</v>
      </c>
      <c r="AN45" s="1819" t="s">
        <v>10</v>
      </c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CG45" s="13"/>
      <c r="CH45" s="13"/>
      <c r="CI45" s="13"/>
      <c r="CJ45" s="13"/>
      <c r="CK45" s="13"/>
      <c r="CL45" s="13"/>
      <c r="CM45" s="13"/>
    </row>
    <row r="46" spans="1:91" ht="16.350000000000001" customHeight="1" x14ac:dyDescent="0.2">
      <c r="A46" s="1826"/>
      <c r="B46" s="1799"/>
      <c r="C46" s="1800"/>
      <c r="D46" s="1801"/>
      <c r="E46" s="1808" t="s">
        <v>11</v>
      </c>
      <c r="F46" s="1809"/>
      <c r="G46" s="1808" t="s">
        <v>12</v>
      </c>
      <c r="H46" s="1809"/>
      <c r="I46" s="1808" t="s">
        <v>13</v>
      </c>
      <c r="J46" s="1809"/>
      <c r="K46" s="1808" t="s">
        <v>14</v>
      </c>
      <c r="L46" s="1809"/>
      <c r="M46" s="1808" t="s">
        <v>15</v>
      </c>
      <c r="N46" s="1809"/>
      <c r="O46" s="1828" t="s">
        <v>16</v>
      </c>
      <c r="P46" s="1816"/>
      <c r="Q46" s="1828" t="s">
        <v>17</v>
      </c>
      <c r="R46" s="1816"/>
      <c r="S46" s="1828" t="s">
        <v>18</v>
      </c>
      <c r="T46" s="1816"/>
      <c r="U46" s="1828" t="s">
        <v>19</v>
      </c>
      <c r="V46" s="1816"/>
      <c r="W46" s="1828" t="s">
        <v>20</v>
      </c>
      <c r="X46" s="1816"/>
      <c r="Y46" s="1828" t="s">
        <v>21</v>
      </c>
      <c r="Z46" s="1816"/>
      <c r="AA46" s="1828" t="s">
        <v>22</v>
      </c>
      <c r="AB46" s="1816"/>
      <c r="AC46" s="1828" t="s">
        <v>23</v>
      </c>
      <c r="AD46" s="1816"/>
      <c r="AE46" s="1828" t="s">
        <v>24</v>
      </c>
      <c r="AF46" s="1816"/>
      <c r="AG46" s="1828" t="s">
        <v>25</v>
      </c>
      <c r="AH46" s="1816"/>
      <c r="AI46" s="1828" t="s">
        <v>26</v>
      </c>
      <c r="AJ46" s="1816"/>
      <c r="AK46" s="1828" t="s">
        <v>27</v>
      </c>
      <c r="AL46" s="1816"/>
      <c r="AM46" s="1845"/>
      <c r="AN46" s="1845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CG46" s="13"/>
      <c r="CH46" s="13"/>
      <c r="CI46" s="13"/>
      <c r="CJ46" s="13"/>
      <c r="CK46" s="13"/>
      <c r="CL46" s="13"/>
      <c r="CM46" s="13"/>
    </row>
    <row r="47" spans="1:91" ht="16.350000000000001" customHeight="1" x14ac:dyDescent="0.2">
      <c r="A47" s="1824"/>
      <c r="B47" s="680" t="s">
        <v>32</v>
      </c>
      <c r="C47" s="15" t="s">
        <v>41</v>
      </c>
      <c r="D47" s="601" t="s">
        <v>34</v>
      </c>
      <c r="E47" s="595" t="s">
        <v>41</v>
      </c>
      <c r="F47" s="597" t="s">
        <v>34</v>
      </c>
      <c r="G47" s="595" t="s">
        <v>41</v>
      </c>
      <c r="H47" s="597" t="s">
        <v>34</v>
      </c>
      <c r="I47" s="595" t="s">
        <v>41</v>
      </c>
      <c r="J47" s="597" t="s">
        <v>34</v>
      </c>
      <c r="K47" s="595" t="s">
        <v>41</v>
      </c>
      <c r="L47" s="597" t="s">
        <v>34</v>
      </c>
      <c r="M47" s="595" t="s">
        <v>41</v>
      </c>
      <c r="N47" s="597" t="s">
        <v>34</v>
      </c>
      <c r="O47" s="595" t="s">
        <v>41</v>
      </c>
      <c r="P47" s="597" t="s">
        <v>34</v>
      </c>
      <c r="Q47" s="595" t="s">
        <v>41</v>
      </c>
      <c r="R47" s="597" t="s">
        <v>34</v>
      </c>
      <c r="S47" s="595" t="s">
        <v>41</v>
      </c>
      <c r="T47" s="597" t="s">
        <v>34</v>
      </c>
      <c r="U47" s="595" t="s">
        <v>41</v>
      </c>
      <c r="V47" s="597" t="s">
        <v>34</v>
      </c>
      <c r="W47" s="595" t="s">
        <v>41</v>
      </c>
      <c r="X47" s="597" t="s">
        <v>34</v>
      </c>
      <c r="Y47" s="595" t="s">
        <v>41</v>
      </c>
      <c r="Z47" s="597" t="s">
        <v>34</v>
      </c>
      <c r="AA47" s="595" t="s">
        <v>41</v>
      </c>
      <c r="AB47" s="597" t="s">
        <v>34</v>
      </c>
      <c r="AC47" s="595" t="s">
        <v>41</v>
      </c>
      <c r="AD47" s="597" t="s">
        <v>34</v>
      </c>
      <c r="AE47" s="595" t="s">
        <v>41</v>
      </c>
      <c r="AF47" s="597" t="s">
        <v>34</v>
      </c>
      <c r="AG47" s="595" t="s">
        <v>41</v>
      </c>
      <c r="AH47" s="597" t="s">
        <v>34</v>
      </c>
      <c r="AI47" s="595" t="s">
        <v>41</v>
      </c>
      <c r="AJ47" s="597" t="s">
        <v>34</v>
      </c>
      <c r="AK47" s="595" t="s">
        <v>41</v>
      </c>
      <c r="AL47" s="597" t="s">
        <v>34</v>
      </c>
      <c r="AM47" s="1820"/>
      <c r="AN47" s="1820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CG47" s="13"/>
      <c r="CH47" s="13"/>
      <c r="CI47" s="13"/>
      <c r="CJ47" s="13"/>
      <c r="CK47" s="13"/>
      <c r="CL47" s="13"/>
      <c r="CM47" s="13"/>
    </row>
    <row r="48" spans="1:91" ht="16.350000000000001" customHeight="1" x14ac:dyDescent="0.2">
      <c r="A48" s="684" t="s">
        <v>42</v>
      </c>
      <c r="B48" s="685">
        <f t="shared" ref="B48:B53" si="6">SUM(C48+D48)</f>
        <v>0</v>
      </c>
      <c r="C48" s="740">
        <f t="shared" ref="C48:D53" si="7">SUM(E48+G48+I48+K48+M48+O48+Q48+S48+U48+W48+Y48+AA48+AC48+AE48+AG48+AI48+AK48)</f>
        <v>0</v>
      </c>
      <c r="D48" s="741">
        <f t="shared" si="7"/>
        <v>0</v>
      </c>
      <c r="E48" s="736"/>
      <c r="F48" s="742"/>
      <c r="G48" s="736"/>
      <c r="H48" s="742"/>
      <c r="I48" s="736"/>
      <c r="J48" s="737"/>
      <c r="K48" s="736"/>
      <c r="L48" s="737"/>
      <c r="M48" s="736"/>
      <c r="N48" s="737"/>
      <c r="O48" s="743"/>
      <c r="P48" s="737"/>
      <c r="Q48" s="743"/>
      <c r="R48" s="737"/>
      <c r="S48" s="743"/>
      <c r="T48" s="737"/>
      <c r="U48" s="743"/>
      <c r="V48" s="737"/>
      <c r="W48" s="743"/>
      <c r="X48" s="737"/>
      <c r="Y48" s="743"/>
      <c r="Z48" s="737"/>
      <c r="AA48" s="743"/>
      <c r="AB48" s="737"/>
      <c r="AC48" s="743"/>
      <c r="AD48" s="737"/>
      <c r="AE48" s="743"/>
      <c r="AF48" s="737"/>
      <c r="AG48" s="743"/>
      <c r="AH48" s="737"/>
      <c r="AI48" s="743"/>
      <c r="AJ48" s="737"/>
      <c r="AK48" s="743"/>
      <c r="AL48" s="737"/>
      <c r="AM48" s="738"/>
      <c r="AN48" s="738"/>
      <c r="AO48" s="71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CG48" s="13">
        <v>0</v>
      </c>
      <c r="CH48" s="13">
        <v>0</v>
      </c>
      <c r="CI48" s="13"/>
      <c r="CJ48" s="13"/>
      <c r="CK48" s="13"/>
      <c r="CL48" s="13"/>
      <c r="CM48" s="13"/>
    </row>
    <row r="49" spans="1:104" ht="16.350000000000001" customHeight="1" x14ac:dyDescent="0.2">
      <c r="A49" s="30" t="s">
        <v>43</v>
      </c>
      <c r="B49" s="63">
        <f t="shared" si="6"/>
        <v>0</v>
      </c>
      <c r="C49" s="64">
        <f t="shared" si="7"/>
        <v>0</v>
      </c>
      <c r="D49" s="73">
        <f t="shared" si="7"/>
        <v>0</v>
      </c>
      <c r="E49" s="34"/>
      <c r="F49" s="74"/>
      <c r="G49" s="34"/>
      <c r="H49" s="74"/>
      <c r="I49" s="34"/>
      <c r="J49" s="35"/>
      <c r="K49" s="34"/>
      <c r="L49" s="35"/>
      <c r="M49" s="34"/>
      <c r="N49" s="35"/>
      <c r="O49" s="75"/>
      <c r="P49" s="35"/>
      <c r="Q49" s="75"/>
      <c r="R49" s="35"/>
      <c r="S49" s="75"/>
      <c r="T49" s="35"/>
      <c r="U49" s="75"/>
      <c r="V49" s="35"/>
      <c r="W49" s="75"/>
      <c r="X49" s="35"/>
      <c r="Y49" s="75"/>
      <c r="Z49" s="35"/>
      <c r="AA49" s="75"/>
      <c r="AB49" s="35"/>
      <c r="AC49" s="75"/>
      <c r="AD49" s="35"/>
      <c r="AE49" s="75"/>
      <c r="AF49" s="35"/>
      <c r="AG49" s="75"/>
      <c r="AH49" s="35"/>
      <c r="AI49" s="75"/>
      <c r="AJ49" s="35"/>
      <c r="AK49" s="75"/>
      <c r="AL49" s="35"/>
      <c r="AM49" s="36"/>
      <c r="AN49" s="36"/>
      <c r="AO49" s="71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CG49" s="13">
        <v>0</v>
      </c>
      <c r="CH49" s="13">
        <v>0</v>
      </c>
      <c r="CI49" s="13"/>
      <c r="CJ49" s="13"/>
      <c r="CK49" s="13"/>
      <c r="CL49" s="13"/>
      <c r="CM49" s="13"/>
    </row>
    <row r="50" spans="1:104" ht="16.350000000000001" customHeight="1" x14ac:dyDescent="0.2">
      <c r="A50" s="30" t="s">
        <v>44</v>
      </c>
      <c r="B50" s="63">
        <f t="shared" si="6"/>
        <v>0</v>
      </c>
      <c r="C50" s="64">
        <f t="shared" si="7"/>
        <v>0</v>
      </c>
      <c r="D50" s="73">
        <f t="shared" si="7"/>
        <v>0</v>
      </c>
      <c r="E50" s="34"/>
      <c r="F50" s="74"/>
      <c r="G50" s="34"/>
      <c r="H50" s="74"/>
      <c r="I50" s="34"/>
      <c r="J50" s="35"/>
      <c r="K50" s="34"/>
      <c r="L50" s="35"/>
      <c r="M50" s="34"/>
      <c r="N50" s="35"/>
      <c r="O50" s="75"/>
      <c r="P50" s="35"/>
      <c r="Q50" s="75"/>
      <c r="R50" s="35"/>
      <c r="S50" s="75"/>
      <c r="T50" s="35"/>
      <c r="U50" s="75"/>
      <c r="V50" s="35"/>
      <c r="W50" s="75"/>
      <c r="X50" s="35"/>
      <c r="Y50" s="75"/>
      <c r="Z50" s="35"/>
      <c r="AA50" s="75"/>
      <c r="AB50" s="35"/>
      <c r="AC50" s="75"/>
      <c r="AD50" s="35"/>
      <c r="AE50" s="75"/>
      <c r="AF50" s="35"/>
      <c r="AG50" s="75"/>
      <c r="AH50" s="35"/>
      <c r="AI50" s="75"/>
      <c r="AJ50" s="35"/>
      <c r="AK50" s="75"/>
      <c r="AL50" s="35"/>
      <c r="AM50" s="36"/>
      <c r="AN50" s="36"/>
      <c r="AO50" s="71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CG50" s="13">
        <v>0</v>
      </c>
      <c r="CH50" s="13">
        <v>0</v>
      </c>
      <c r="CI50" s="13"/>
      <c r="CJ50" s="13"/>
      <c r="CK50" s="13"/>
      <c r="CL50" s="13"/>
      <c r="CM50" s="13"/>
    </row>
    <row r="51" spans="1:104" ht="16.350000000000001" customHeight="1" x14ac:dyDescent="0.2">
      <c r="A51" s="30" t="s">
        <v>47</v>
      </c>
      <c r="B51" s="63">
        <f t="shared" si="6"/>
        <v>0</v>
      </c>
      <c r="C51" s="64">
        <f t="shared" si="7"/>
        <v>0</v>
      </c>
      <c r="D51" s="73">
        <f t="shared" si="7"/>
        <v>0</v>
      </c>
      <c r="E51" s="34"/>
      <c r="F51" s="74"/>
      <c r="G51" s="34"/>
      <c r="H51" s="74"/>
      <c r="I51" s="34"/>
      <c r="J51" s="35"/>
      <c r="K51" s="34"/>
      <c r="L51" s="35"/>
      <c r="M51" s="34"/>
      <c r="N51" s="35"/>
      <c r="O51" s="75"/>
      <c r="P51" s="35"/>
      <c r="Q51" s="75"/>
      <c r="R51" s="35"/>
      <c r="S51" s="75"/>
      <c r="T51" s="35"/>
      <c r="U51" s="75"/>
      <c r="V51" s="35"/>
      <c r="W51" s="75"/>
      <c r="X51" s="35"/>
      <c r="Y51" s="75"/>
      <c r="Z51" s="35"/>
      <c r="AA51" s="75"/>
      <c r="AB51" s="35"/>
      <c r="AC51" s="75"/>
      <c r="AD51" s="35"/>
      <c r="AE51" s="75"/>
      <c r="AF51" s="35"/>
      <c r="AG51" s="75"/>
      <c r="AH51" s="35"/>
      <c r="AI51" s="75"/>
      <c r="AJ51" s="35"/>
      <c r="AK51" s="75"/>
      <c r="AL51" s="35"/>
      <c r="AM51" s="36"/>
      <c r="AN51" s="36"/>
      <c r="AO51" s="71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CG51" s="13">
        <v>0</v>
      </c>
      <c r="CH51" s="13">
        <v>0</v>
      </c>
      <c r="CI51" s="13"/>
      <c r="CJ51" s="13"/>
      <c r="CK51" s="13"/>
      <c r="CL51" s="13"/>
      <c r="CM51" s="13"/>
    </row>
    <row r="52" spans="1:104" ht="16.350000000000001" customHeight="1" x14ac:dyDescent="0.2">
      <c r="A52" s="30" t="s">
        <v>48</v>
      </c>
      <c r="B52" s="63">
        <f t="shared" si="6"/>
        <v>0</v>
      </c>
      <c r="C52" s="64">
        <f t="shared" si="7"/>
        <v>0</v>
      </c>
      <c r="D52" s="73">
        <f t="shared" si="7"/>
        <v>0</v>
      </c>
      <c r="E52" s="34"/>
      <c r="F52" s="74"/>
      <c r="G52" s="34"/>
      <c r="H52" s="74"/>
      <c r="I52" s="34"/>
      <c r="J52" s="35"/>
      <c r="K52" s="34"/>
      <c r="L52" s="35"/>
      <c r="M52" s="34"/>
      <c r="N52" s="35"/>
      <c r="O52" s="75"/>
      <c r="P52" s="35"/>
      <c r="Q52" s="75"/>
      <c r="R52" s="35"/>
      <c r="S52" s="75"/>
      <c r="T52" s="35"/>
      <c r="U52" s="75"/>
      <c r="V52" s="35"/>
      <c r="W52" s="75"/>
      <c r="X52" s="35"/>
      <c r="Y52" s="75"/>
      <c r="Z52" s="35"/>
      <c r="AA52" s="75"/>
      <c r="AB52" s="35"/>
      <c r="AC52" s="75"/>
      <c r="AD52" s="35"/>
      <c r="AE52" s="75"/>
      <c r="AF52" s="35"/>
      <c r="AG52" s="75"/>
      <c r="AH52" s="35"/>
      <c r="AI52" s="75"/>
      <c r="AJ52" s="35"/>
      <c r="AK52" s="75"/>
      <c r="AL52" s="35"/>
      <c r="AM52" s="36"/>
      <c r="AN52" s="36"/>
      <c r="AO52" s="71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CG52" s="13">
        <v>0</v>
      </c>
      <c r="CH52" s="13">
        <v>0</v>
      </c>
      <c r="CI52" s="13"/>
      <c r="CJ52" s="13"/>
      <c r="CK52" s="13"/>
      <c r="CL52" s="13"/>
      <c r="CM52" s="13"/>
    </row>
    <row r="53" spans="1:104" ht="16.350000000000001" customHeight="1" x14ac:dyDescent="0.2">
      <c r="A53" s="93" t="s">
        <v>49</v>
      </c>
      <c r="B53" s="77">
        <f t="shared" si="6"/>
        <v>0</v>
      </c>
      <c r="C53" s="78">
        <f t="shared" si="7"/>
        <v>0</v>
      </c>
      <c r="D53" s="49">
        <f t="shared" si="7"/>
        <v>0</v>
      </c>
      <c r="E53" s="50"/>
      <c r="F53" s="79"/>
      <c r="G53" s="50"/>
      <c r="H53" s="79"/>
      <c r="I53" s="50"/>
      <c r="J53" s="51"/>
      <c r="K53" s="50"/>
      <c r="L53" s="51"/>
      <c r="M53" s="50"/>
      <c r="N53" s="51"/>
      <c r="O53" s="80"/>
      <c r="P53" s="51"/>
      <c r="Q53" s="80"/>
      <c r="R53" s="51"/>
      <c r="S53" s="80"/>
      <c r="T53" s="51"/>
      <c r="U53" s="80"/>
      <c r="V53" s="51"/>
      <c r="W53" s="80"/>
      <c r="X53" s="51"/>
      <c r="Y53" s="80"/>
      <c r="Z53" s="51"/>
      <c r="AA53" s="80"/>
      <c r="AB53" s="51"/>
      <c r="AC53" s="80"/>
      <c r="AD53" s="51"/>
      <c r="AE53" s="80"/>
      <c r="AF53" s="51"/>
      <c r="AG53" s="80"/>
      <c r="AH53" s="51"/>
      <c r="AI53" s="80"/>
      <c r="AJ53" s="51"/>
      <c r="AK53" s="80"/>
      <c r="AL53" s="51"/>
      <c r="AM53" s="52"/>
      <c r="AN53" s="52"/>
      <c r="AO53" s="71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CG53" s="13">
        <v>0</v>
      </c>
      <c r="CH53" s="13">
        <v>0</v>
      </c>
      <c r="CI53" s="13"/>
      <c r="CJ53" s="13"/>
      <c r="CK53" s="13"/>
      <c r="CL53" s="13"/>
      <c r="CM53" s="13"/>
    </row>
    <row r="54" spans="1:104" s="100" customFormat="1" ht="32.1" customHeight="1" x14ac:dyDescent="0.2">
      <c r="A54" s="96" t="s">
        <v>52</v>
      </c>
      <c r="B54" s="96"/>
      <c r="C54" s="96"/>
      <c r="D54" s="96"/>
      <c r="E54" s="96"/>
      <c r="F54" s="96"/>
      <c r="G54" s="96"/>
      <c r="H54" s="96"/>
      <c r="I54" s="96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8"/>
      <c r="AP54" s="8"/>
      <c r="AQ54" s="8"/>
      <c r="AR54" s="85"/>
      <c r="AS54" s="85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98"/>
      <c r="CB54" s="98"/>
      <c r="CC54" s="98"/>
      <c r="CD54" s="98"/>
      <c r="CE54" s="98"/>
      <c r="CF54" s="98"/>
      <c r="CG54" s="99"/>
      <c r="CH54" s="99"/>
      <c r="CI54" s="99"/>
      <c r="CJ54" s="99"/>
      <c r="CK54" s="99"/>
      <c r="CL54" s="99"/>
      <c r="CM54" s="99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</row>
    <row r="55" spans="1:104" ht="16.350000000000001" customHeight="1" x14ac:dyDescent="0.2">
      <c r="A55" s="1797" t="s">
        <v>53</v>
      </c>
      <c r="B55" s="1893" t="s">
        <v>54</v>
      </c>
      <c r="C55" s="1894"/>
      <c r="D55" s="1895"/>
      <c r="E55" s="1899" t="s">
        <v>6</v>
      </c>
      <c r="F55" s="1900"/>
      <c r="G55" s="1900"/>
      <c r="H55" s="1900"/>
      <c r="I55" s="1900"/>
      <c r="J55" s="1900"/>
      <c r="K55" s="1900"/>
      <c r="L55" s="1900"/>
      <c r="M55" s="1900"/>
      <c r="N55" s="1900"/>
      <c r="O55" s="1900"/>
      <c r="P55" s="1900"/>
      <c r="Q55" s="1900"/>
      <c r="R55" s="1900"/>
      <c r="S55" s="1900"/>
      <c r="T55" s="1900"/>
      <c r="U55" s="1900"/>
      <c r="V55" s="1900"/>
      <c r="W55" s="1900"/>
      <c r="X55" s="1900"/>
      <c r="Y55" s="1900"/>
      <c r="Z55" s="1900"/>
      <c r="AA55" s="1900"/>
      <c r="AB55" s="1900"/>
      <c r="AC55" s="1900"/>
      <c r="AD55" s="1900"/>
      <c r="AE55" s="1900"/>
      <c r="AF55" s="1900"/>
      <c r="AG55" s="1900"/>
      <c r="AH55" s="1900"/>
      <c r="AI55" s="1900"/>
      <c r="AJ55" s="1900"/>
      <c r="AK55" s="1900"/>
      <c r="AL55" s="1901"/>
      <c r="AM55" s="1902" t="s">
        <v>55</v>
      </c>
      <c r="AN55" s="1903"/>
      <c r="AO55" s="7"/>
      <c r="AP55" s="7"/>
      <c r="AQ55" s="7"/>
      <c r="AR55" s="101"/>
      <c r="AS55" s="101"/>
      <c r="AT55" s="7"/>
      <c r="BX55" s="2"/>
      <c r="BY55" s="2"/>
      <c r="CG55" s="13"/>
      <c r="CH55" s="13"/>
      <c r="CI55" s="13"/>
      <c r="CJ55" s="13"/>
      <c r="CK55" s="13"/>
      <c r="CL55" s="13"/>
      <c r="CM55" s="13"/>
    </row>
    <row r="56" spans="1:104" ht="16.350000000000001" customHeight="1" x14ac:dyDescent="0.2">
      <c r="A56" s="1892"/>
      <c r="B56" s="1896"/>
      <c r="C56" s="1897"/>
      <c r="D56" s="1898"/>
      <c r="E56" s="1808" t="s">
        <v>11</v>
      </c>
      <c r="F56" s="1809"/>
      <c r="G56" s="1808" t="s">
        <v>12</v>
      </c>
      <c r="H56" s="1809"/>
      <c r="I56" s="1808" t="s">
        <v>13</v>
      </c>
      <c r="J56" s="1809"/>
      <c r="K56" s="1808" t="s">
        <v>14</v>
      </c>
      <c r="L56" s="1809"/>
      <c r="M56" s="1808" t="s">
        <v>15</v>
      </c>
      <c r="N56" s="1809"/>
      <c r="O56" s="1828" t="s">
        <v>16</v>
      </c>
      <c r="P56" s="1816"/>
      <c r="Q56" s="1828" t="s">
        <v>17</v>
      </c>
      <c r="R56" s="1816"/>
      <c r="S56" s="1828" t="s">
        <v>18</v>
      </c>
      <c r="T56" s="1816"/>
      <c r="U56" s="1828" t="s">
        <v>19</v>
      </c>
      <c r="V56" s="1829"/>
      <c r="W56" s="1828" t="s">
        <v>20</v>
      </c>
      <c r="X56" s="1816"/>
      <c r="Y56" s="1828" t="s">
        <v>21</v>
      </c>
      <c r="Z56" s="1816"/>
      <c r="AA56" s="1828" t="s">
        <v>22</v>
      </c>
      <c r="AB56" s="1816"/>
      <c r="AC56" s="1828" t="s">
        <v>23</v>
      </c>
      <c r="AD56" s="1816"/>
      <c r="AE56" s="1828" t="s">
        <v>24</v>
      </c>
      <c r="AF56" s="1816"/>
      <c r="AG56" s="1828" t="s">
        <v>25</v>
      </c>
      <c r="AH56" s="1816"/>
      <c r="AI56" s="1828" t="s">
        <v>26</v>
      </c>
      <c r="AJ56" s="1816"/>
      <c r="AK56" s="1828" t="s">
        <v>27</v>
      </c>
      <c r="AL56" s="1816"/>
      <c r="AM56" s="1904"/>
      <c r="AN56" s="1905"/>
      <c r="AO56" s="101"/>
      <c r="AP56" s="101"/>
      <c r="AQ56" s="101"/>
      <c r="AR56" s="101"/>
      <c r="AS56" s="101"/>
      <c r="AT56" s="101"/>
      <c r="AU56" s="12"/>
      <c r="AV56" s="12"/>
      <c r="AW56" s="12"/>
      <c r="AX56" s="12"/>
      <c r="AY56" s="12"/>
      <c r="AZ56" s="12"/>
      <c r="BA56" s="12"/>
      <c r="BB56" s="12"/>
      <c r="BC56" s="12"/>
      <c r="BX56" s="2"/>
      <c r="BY56" s="2"/>
      <c r="CG56" s="13"/>
      <c r="CH56" s="13"/>
      <c r="CI56" s="13"/>
      <c r="CJ56" s="13"/>
      <c r="CK56" s="13"/>
      <c r="CL56" s="13"/>
      <c r="CM56" s="13"/>
    </row>
    <row r="57" spans="1:104" ht="32.1" customHeight="1" x14ac:dyDescent="0.2">
      <c r="A57" s="1800"/>
      <c r="B57" s="616" t="s">
        <v>32</v>
      </c>
      <c r="C57" s="612" t="s">
        <v>33</v>
      </c>
      <c r="D57" s="603" t="s">
        <v>34</v>
      </c>
      <c r="E57" s="700" t="s">
        <v>33</v>
      </c>
      <c r="F57" s="603" t="s">
        <v>34</v>
      </c>
      <c r="G57" s="700" t="s">
        <v>33</v>
      </c>
      <c r="H57" s="603" t="s">
        <v>34</v>
      </c>
      <c r="I57" s="700" t="s">
        <v>33</v>
      </c>
      <c r="J57" s="603" t="s">
        <v>34</v>
      </c>
      <c r="K57" s="700" t="s">
        <v>33</v>
      </c>
      <c r="L57" s="603" t="s">
        <v>34</v>
      </c>
      <c r="M57" s="700" t="s">
        <v>33</v>
      </c>
      <c r="N57" s="603" t="s">
        <v>34</v>
      </c>
      <c r="O57" s="700" t="s">
        <v>33</v>
      </c>
      <c r="P57" s="603" t="s">
        <v>34</v>
      </c>
      <c r="Q57" s="700" t="s">
        <v>33</v>
      </c>
      <c r="R57" s="603" t="s">
        <v>34</v>
      </c>
      <c r="S57" s="700" t="s">
        <v>33</v>
      </c>
      <c r="T57" s="603" t="s">
        <v>34</v>
      </c>
      <c r="U57" s="700" t="s">
        <v>33</v>
      </c>
      <c r="V57" s="615" t="s">
        <v>34</v>
      </c>
      <c r="W57" s="700" t="s">
        <v>33</v>
      </c>
      <c r="X57" s="603" t="s">
        <v>34</v>
      </c>
      <c r="Y57" s="700" t="s">
        <v>33</v>
      </c>
      <c r="Z57" s="603" t="s">
        <v>34</v>
      </c>
      <c r="AA57" s="700" t="s">
        <v>33</v>
      </c>
      <c r="AB57" s="603" t="s">
        <v>34</v>
      </c>
      <c r="AC57" s="700" t="s">
        <v>33</v>
      </c>
      <c r="AD57" s="603" t="s">
        <v>34</v>
      </c>
      <c r="AE57" s="700" t="s">
        <v>33</v>
      </c>
      <c r="AF57" s="603" t="s">
        <v>34</v>
      </c>
      <c r="AG57" s="700" t="s">
        <v>33</v>
      </c>
      <c r="AH57" s="603" t="s">
        <v>34</v>
      </c>
      <c r="AI57" s="700" t="s">
        <v>33</v>
      </c>
      <c r="AJ57" s="603" t="s">
        <v>34</v>
      </c>
      <c r="AK57" s="700" t="s">
        <v>33</v>
      </c>
      <c r="AL57" s="603" t="s">
        <v>34</v>
      </c>
      <c r="AM57" s="104" t="s">
        <v>56</v>
      </c>
      <c r="AN57" s="603" t="s">
        <v>57</v>
      </c>
      <c r="AO57" s="101"/>
      <c r="AP57" s="101"/>
      <c r="AQ57" s="101"/>
      <c r="AR57" s="101"/>
      <c r="AS57" s="101"/>
      <c r="AT57" s="101"/>
      <c r="AU57" s="12"/>
      <c r="AV57" s="12"/>
      <c r="AW57" s="12"/>
      <c r="AX57" s="12"/>
      <c r="AY57" s="12"/>
      <c r="AZ57" s="12"/>
      <c r="BA57" s="12"/>
      <c r="BB57" s="12"/>
      <c r="BC57" s="12"/>
      <c r="BX57" s="2"/>
      <c r="BY57" s="2"/>
      <c r="CG57" s="13"/>
      <c r="CH57" s="13"/>
      <c r="CI57" s="13"/>
      <c r="CJ57" s="13"/>
      <c r="CK57" s="13"/>
      <c r="CL57" s="13"/>
      <c r="CM57" s="13"/>
    </row>
    <row r="58" spans="1:104" ht="16.350000000000001" customHeight="1" x14ac:dyDescent="0.2">
      <c r="A58" s="744" t="s">
        <v>58</v>
      </c>
      <c r="B58" s="685">
        <f t="shared" ref="B58:B63" si="8">SUM(C58+D58)</f>
        <v>30</v>
      </c>
      <c r="C58" s="740">
        <f t="shared" ref="C58:D63" si="9">SUM(E58+G58+I58+K58+M58+O58+Q58+S58+U58+W58+Y58+AA58+AC58+AE58+AG58+AI58+AK58)</f>
        <v>16</v>
      </c>
      <c r="D58" s="741">
        <f t="shared" si="9"/>
        <v>14</v>
      </c>
      <c r="E58" s="736"/>
      <c r="F58" s="742">
        <v>2</v>
      </c>
      <c r="G58" s="736"/>
      <c r="H58" s="737"/>
      <c r="I58" s="736">
        <v>1</v>
      </c>
      <c r="J58" s="737">
        <v>1</v>
      </c>
      <c r="K58" s="736"/>
      <c r="L58" s="737">
        <v>1</v>
      </c>
      <c r="M58" s="736"/>
      <c r="N58" s="737"/>
      <c r="O58" s="736">
        <v>1</v>
      </c>
      <c r="P58" s="737"/>
      <c r="Q58" s="736">
        <v>1</v>
      </c>
      <c r="R58" s="737"/>
      <c r="S58" s="736">
        <v>2</v>
      </c>
      <c r="T58" s="737"/>
      <c r="U58" s="736"/>
      <c r="V58" s="635"/>
      <c r="W58" s="736"/>
      <c r="X58" s="737">
        <v>1</v>
      </c>
      <c r="Y58" s="736">
        <v>1</v>
      </c>
      <c r="Z58" s="737">
        <v>1</v>
      </c>
      <c r="AA58" s="736">
        <v>1</v>
      </c>
      <c r="AB58" s="737">
        <v>1</v>
      </c>
      <c r="AC58" s="736"/>
      <c r="AD58" s="737">
        <v>1</v>
      </c>
      <c r="AE58" s="736">
        <v>2</v>
      </c>
      <c r="AF58" s="737">
        <v>1</v>
      </c>
      <c r="AG58" s="736">
        <v>3</v>
      </c>
      <c r="AH58" s="737"/>
      <c r="AI58" s="736">
        <v>1</v>
      </c>
      <c r="AJ58" s="737">
        <v>1</v>
      </c>
      <c r="AK58" s="743">
        <v>3</v>
      </c>
      <c r="AL58" s="737">
        <v>4</v>
      </c>
      <c r="AM58" s="743"/>
      <c r="AN58" s="737">
        <v>30</v>
      </c>
      <c r="AO58" s="487" t="str">
        <f>CA58</f>
        <v/>
      </c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12"/>
      <c r="BB58" s="12"/>
      <c r="BC58" s="12"/>
      <c r="BX58" s="2"/>
      <c r="BY58" s="2"/>
      <c r="CA58" s="488" t="str">
        <f>IF(CG58=1,"* La suma de las Herramientas de Categorización debe ser igual al total. ","")</f>
        <v/>
      </c>
      <c r="CG58" s="489">
        <f>IF(B58&lt;&gt;(AM58+AN58),1,0)</f>
        <v>0</v>
      </c>
      <c r="CH58" s="13"/>
      <c r="CI58" s="13"/>
      <c r="CJ58" s="13"/>
      <c r="CK58" s="13"/>
      <c r="CL58" s="13"/>
      <c r="CM58" s="13"/>
    </row>
    <row r="59" spans="1:104" ht="16.350000000000001" customHeight="1" x14ac:dyDescent="0.2">
      <c r="A59" s="109" t="s">
        <v>59</v>
      </c>
      <c r="B59" s="63">
        <f t="shared" si="8"/>
        <v>507</v>
      </c>
      <c r="C59" s="64">
        <f t="shared" si="9"/>
        <v>287</v>
      </c>
      <c r="D59" s="73">
        <f t="shared" si="9"/>
        <v>220</v>
      </c>
      <c r="E59" s="34">
        <v>19</v>
      </c>
      <c r="F59" s="74">
        <v>14</v>
      </c>
      <c r="G59" s="34">
        <v>8</v>
      </c>
      <c r="H59" s="35">
        <v>6</v>
      </c>
      <c r="I59" s="34">
        <v>5</v>
      </c>
      <c r="J59" s="35">
        <v>18</v>
      </c>
      <c r="K59" s="34">
        <v>7</v>
      </c>
      <c r="L59" s="35">
        <v>13</v>
      </c>
      <c r="M59" s="34">
        <v>17</v>
      </c>
      <c r="N59" s="35">
        <v>9</v>
      </c>
      <c r="O59" s="34">
        <v>17</v>
      </c>
      <c r="P59" s="35">
        <v>11</v>
      </c>
      <c r="Q59" s="34">
        <v>23</v>
      </c>
      <c r="R59" s="35">
        <v>9</v>
      </c>
      <c r="S59" s="34">
        <v>20</v>
      </c>
      <c r="T59" s="35">
        <v>9</v>
      </c>
      <c r="U59" s="34">
        <v>16</v>
      </c>
      <c r="V59" s="110">
        <v>10</v>
      </c>
      <c r="W59" s="34">
        <v>16</v>
      </c>
      <c r="X59" s="35">
        <v>16</v>
      </c>
      <c r="Y59" s="34">
        <v>17</v>
      </c>
      <c r="Z59" s="35">
        <v>5</v>
      </c>
      <c r="AA59" s="34">
        <v>13</v>
      </c>
      <c r="AB59" s="35">
        <v>14</v>
      </c>
      <c r="AC59" s="34">
        <v>23</v>
      </c>
      <c r="AD59" s="35">
        <v>14</v>
      </c>
      <c r="AE59" s="34">
        <v>16</v>
      </c>
      <c r="AF59" s="35">
        <v>15</v>
      </c>
      <c r="AG59" s="34">
        <v>11</v>
      </c>
      <c r="AH59" s="35">
        <v>17</v>
      </c>
      <c r="AI59" s="34">
        <v>27</v>
      </c>
      <c r="AJ59" s="35">
        <v>9</v>
      </c>
      <c r="AK59" s="75">
        <v>32</v>
      </c>
      <c r="AL59" s="35">
        <v>31</v>
      </c>
      <c r="AM59" s="75"/>
      <c r="AN59" s="35">
        <v>507</v>
      </c>
      <c r="AO59" s="487" t="str">
        <f>CA59</f>
        <v/>
      </c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12"/>
      <c r="BB59" s="12"/>
      <c r="BC59" s="12"/>
      <c r="BX59" s="2"/>
      <c r="BY59" s="2"/>
      <c r="CA59" s="488" t="str">
        <f>IF(CG59=1,"* La suma de las Herramientas de Categorización debe ser igual al total. ","")</f>
        <v/>
      </c>
      <c r="CG59" s="489">
        <f>IF(B59&lt;&gt;(AM59+AN59),1,0)</f>
        <v>0</v>
      </c>
      <c r="CH59" s="13"/>
      <c r="CI59" s="13"/>
      <c r="CJ59" s="13"/>
      <c r="CK59" s="13"/>
      <c r="CL59" s="13"/>
      <c r="CM59" s="13"/>
    </row>
    <row r="60" spans="1:104" ht="16.350000000000001" customHeight="1" x14ac:dyDescent="0.2">
      <c r="A60" s="109" t="s">
        <v>60</v>
      </c>
      <c r="B60" s="63">
        <f t="shared" si="8"/>
        <v>2123</v>
      </c>
      <c r="C60" s="64">
        <f t="shared" si="9"/>
        <v>1070</v>
      </c>
      <c r="D60" s="73">
        <f t="shared" si="9"/>
        <v>1053</v>
      </c>
      <c r="E60" s="34">
        <v>118</v>
      </c>
      <c r="F60" s="74">
        <v>92</v>
      </c>
      <c r="G60" s="34">
        <v>65</v>
      </c>
      <c r="H60" s="35">
        <v>51</v>
      </c>
      <c r="I60" s="34">
        <v>38</v>
      </c>
      <c r="J60" s="35">
        <v>62</v>
      </c>
      <c r="K60" s="34">
        <v>41</v>
      </c>
      <c r="L60" s="35">
        <v>56</v>
      </c>
      <c r="M60" s="34">
        <v>55</v>
      </c>
      <c r="N60" s="35">
        <v>58</v>
      </c>
      <c r="O60" s="34">
        <v>43</v>
      </c>
      <c r="P60" s="35">
        <v>66</v>
      </c>
      <c r="Q60" s="34">
        <v>68</v>
      </c>
      <c r="R60" s="35">
        <v>63</v>
      </c>
      <c r="S60" s="34">
        <v>71</v>
      </c>
      <c r="T60" s="35">
        <v>61</v>
      </c>
      <c r="U60" s="34">
        <v>58</v>
      </c>
      <c r="V60" s="110">
        <v>35</v>
      </c>
      <c r="W60" s="34">
        <v>55</v>
      </c>
      <c r="X60" s="35">
        <v>59</v>
      </c>
      <c r="Y60" s="34">
        <v>55</v>
      </c>
      <c r="Z60" s="35">
        <v>65</v>
      </c>
      <c r="AA60" s="34">
        <v>75</v>
      </c>
      <c r="AB60" s="35">
        <v>62</v>
      </c>
      <c r="AC60" s="34">
        <v>61</v>
      </c>
      <c r="AD60" s="35">
        <v>64</v>
      </c>
      <c r="AE60" s="34">
        <v>67</v>
      </c>
      <c r="AF60" s="35">
        <v>67</v>
      </c>
      <c r="AG60" s="34">
        <v>67</v>
      </c>
      <c r="AH60" s="35">
        <v>50</v>
      </c>
      <c r="AI60" s="34">
        <v>64</v>
      </c>
      <c r="AJ60" s="35">
        <v>53</v>
      </c>
      <c r="AK60" s="75">
        <v>69</v>
      </c>
      <c r="AL60" s="35">
        <v>89</v>
      </c>
      <c r="AM60" s="75"/>
      <c r="AN60" s="35">
        <v>2123</v>
      </c>
      <c r="AO60" s="487" t="str">
        <f>CA60</f>
        <v/>
      </c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12"/>
      <c r="BB60" s="12"/>
      <c r="BC60" s="12"/>
      <c r="BX60" s="2"/>
      <c r="BY60" s="2"/>
      <c r="CA60" s="488" t="str">
        <f>IF(CG60=1,"* La suma de las Herramientas de Categorización debe ser igual al total. ","")</f>
        <v/>
      </c>
      <c r="CG60" s="489">
        <f>IF(B60&lt;&gt;(AM60+AN60),1,0)</f>
        <v>0</v>
      </c>
      <c r="CH60" s="13"/>
      <c r="CI60" s="13"/>
      <c r="CJ60" s="13"/>
      <c r="CK60" s="13"/>
      <c r="CL60" s="13"/>
      <c r="CM60" s="13"/>
    </row>
    <row r="61" spans="1:104" ht="16.350000000000001" customHeight="1" x14ac:dyDescent="0.2">
      <c r="A61" s="109" t="s">
        <v>61</v>
      </c>
      <c r="B61" s="63">
        <f t="shared" si="8"/>
        <v>576</v>
      </c>
      <c r="C61" s="64">
        <f t="shared" si="9"/>
        <v>260</v>
      </c>
      <c r="D61" s="73">
        <f t="shared" si="9"/>
        <v>316</v>
      </c>
      <c r="E61" s="34">
        <v>33</v>
      </c>
      <c r="F61" s="74">
        <v>28</v>
      </c>
      <c r="G61" s="34">
        <v>22</v>
      </c>
      <c r="H61" s="35">
        <v>34</v>
      </c>
      <c r="I61" s="34">
        <v>16</v>
      </c>
      <c r="J61" s="35">
        <v>19</v>
      </c>
      <c r="K61" s="34">
        <v>8</v>
      </c>
      <c r="L61" s="35">
        <v>14</v>
      </c>
      <c r="M61" s="34">
        <v>18</v>
      </c>
      <c r="N61" s="35">
        <v>26</v>
      </c>
      <c r="O61" s="34">
        <v>22</v>
      </c>
      <c r="P61" s="35">
        <v>26</v>
      </c>
      <c r="Q61" s="34">
        <v>21</v>
      </c>
      <c r="R61" s="35">
        <v>29</v>
      </c>
      <c r="S61" s="34">
        <v>26</v>
      </c>
      <c r="T61" s="35">
        <v>23</v>
      </c>
      <c r="U61" s="34">
        <v>15</v>
      </c>
      <c r="V61" s="110">
        <v>28</v>
      </c>
      <c r="W61" s="34">
        <v>17</v>
      </c>
      <c r="X61" s="35">
        <v>20</v>
      </c>
      <c r="Y61" s="34">
        <v>13</v>
      </c>
      <c r="Z61" s="35">
        <v>9</v>
      </c>
      <c r="AA61" s="34">
        <v>9</v>
      </c>
      <c r="AB61" s="35">
        <v>28</v>
      </c>
      <c r="AC61" s="34">
        <v>6</v>
      </c>
      <c r="AD61" s="35">
        <v>9</v>
      </c>
      <c r="AE61" s="34">
        <v>9</v>
      </c>
      <c r="AF61" s="35">
        <v>9</v>
      </c>
      <c r="AG61" s="34">
        <v>13</v>
      </c>
      <c r="AH61" s="35">
        <v>3</v>
      </c>
      <c r="AI61" s="34">
        <v>5</v>
      </c>
      <c r="AJ61" s="35">
        <v>8</v>
      </c>
      <c r="AK61" s="75">
        <v>7</v>
      </c>
      <c r="AL61" s="35">
        <v>3</v>
      </c>
      <c r="AM61" s="75"/>
      <c r="AN61" s="35">
        <v>576</v>
      </c>
      <c r="AO61" s="487" t="str">
        <f>CA61</f>
        <v/>
      </c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12"/>
      <c r="BB61" s="12"/>
      <c r="BC61" s="12"/>
      <c r="BX61" s="2"/>
      <c r="BY61" s="2"/>
      <c r="CA61" s="488" t="str">
        <f>IF(CG61=1,"* La suma de las Herramientas de Categorización debe ser igual al total. ","")</f>
        <v/>
      </c>
      <c r="CG61" s="489">
        <f>IF(B61&lt;&gt;(AM61+AN61),1,0)</f>
        <v>0</v>
      </c>
      <c r="CH61" s="13"/>
      <c r="CI61" s="13"/>
      <c r="CJ61" s="13"/>
      <c r="CK61" s="13"/>
      <c r="CL61" s="13"/>
      <c r="CM61" s="13"/>
    </row>
    <row r="62" spans="1:104" ht="16.350000000000001" customHeight="1" x14ac:dyDescent="0.2">
      <c r="A62" s="111" t="s">
        <v>62</v>
      </c>
      <c r="B62" s="112">
        <f t="shared" si="8"/>
        <v>34</v>
      </c>
      <c r="C62" s="113">
        <f t="shared" si="9"/>
        <v>15</v>
      </c>
      <c r="D62" s="114">
        <f t="shared" si="9"/>
        <v>19</v>
      </c>
      <c r="E62" s="115">
        <v>2</v>
      </c>
      <c r="F62" s="116"/>
      <c r="G62" s="115">
        <v>2</v>
      </c>
      <c r="H62" s="117">
        <v>2</v>
      </c>
      <c r="I62" s="115">
        <v>1</v>
      </c>
      <c r="J62" s="117">
        <v>1</v>
      </c>
      <c r="K62" s="115"/>
      <c r="L62" s="117">
        <v>3</v>
      </c>
      <c r="M62" s="115">
        <v>2</v>
      </c>
      <c r="N62" s="117"/>
      <c r="O62" s="115">
        <v>2</v>
      </c>
      <c r="P62" s="117">
        <v>4</v>
      </c>
      <c r="Q62" s="115">
        <v>1</v>
      </c>
      <c r="R62" s="117">
        <v>3</v>
      </c>
      <c r="S62" s="115">
        <v>1</v>
      </c>
      <c r="T62" s="117">
        <v>1</v>
      </c>
      <c r="U62" s="115"/>
      <c r="V62" s="118">
        <v>1</v>
      </c>
      <c r="W62" s="115">
        <v>2</v>
      </c>
      <c r="X62" s="117">
        <v>1</v>
      </c>
      <c r="Y62" s="115">
        <v>1</v>
      </c>
      <c r="Z62" s="117">
        <v>1</v>
      </c>
      <c r="AA62" s="115"/>
      <c r="AB62" s="117">
        <v>2</v>
      </c>
      <c r="AC62" s="115"/>
      <c r="AD62" s="117"/>
      <c r="AE62" s="115">
        <v>1</v>
      </c>
      <c r="AF62" s="117"/>
      <c r="AG62" s="115"/>
      <c r="AH62" s="117"/>
      <c r="AI62" s="115"/>
      <c r="AJ62" s="117"/>
      <c r="AK62" s="119"/>
      <c r="AL62" s="117"/>
      <c r="AM62" s="119"/>
      <c r="AN62" s="117">
        <v>34</v>
      </c>
      <c r="AO62" s="487" t="str">
        <f>CA62</f>
        <v/>
      </c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12"/>
      <c r="BB62" s="12"/>
      <c r="BC62" s="12"/>
      <c r="BX62" s="2"/>
      <c r="BY62" s="2"/>
      <c r="CA62" s="488" t="str">
        <f>IF(CG62=1,"* La suma de las Herramientas de Categorización debe ser igual al total. ","")</f>
        <v/>
      </c>
      <c r="CG62" s="489">
        <f>IF(B62&lt;&gt;(AM62+AN62),1,0)</f>
        <v>0</v>
      </c>
      <c r="CH62" s="13"/>
      <c r="CI62" s="13"/>
      <c r="CJ62" s="13"/>
      <c r="CK62" s="13"/>
      <c r="CL62" s="13"/>
      <c r="CM62" s="13"/>
    </row>
    <row r="63" spans="1:104" ht="16.350000000000001" customHeight="1" x14ac:dyDescent="0.2">
      <c r="A63" s="120" t="s">
        <v>63</v>
      </c>
      <c r="B63" s="77">
        <f t="shared" si="8"/>
        <v>0</v>
      </c>
      <c r="C63" s="78">
        <f t="shared" si="9"/>
        <v>0</v>
      </c>
      <c r="D63" s="49">
        <f t="shared" si="9"/>
        <v>0</v>
      </c>
      <c r="E63" s="50"/>
      <c r="F63" s="79"/>
      <c r="G63" s="50"/>
      <c r="H63" s="51"/>
      <c r="I63" s="50"/>
      <c r="J63" s="51"/>
      <c r="K63" s="50"/>
      <c r="L63" s="51"/>
      <c r="M63" s="50"/>
      <c r="N63" s="51"/>
      <c r="O63" s="50"/>
      <c r="P63" s="51"/>
      <c r="Q63" s="50"/>
      <c r="R63" s="51"/>
      <c r="S63" s="50"/>
      <c r="T63" s="51"/>
      <c r="U63" s="50"/>
      <c r="V63" s="121"/>
      <c r="W63" s="50"/>
      <c r="X63" s="51"/>
      <c r="Y63" s="50"/>
      <c r="Z63" s="51"/>
      <c r="AA63" s="50"/>
      <c r="AB63" s="51"/>
      <c r="AC63" s="50"/>
      <c r="AD63" s="51"/>
      <c r="AE63" s="50"/>
      <c r="AF63" s="51"/>
      <c r="AG63" s="50"/>
      <c r="AH63" s="51"/>
      <c r="AI63" s="50"/>
      <c r="AJ63" s="51"/>
      <c r="AK63" s="80"/>
      <c r="AL63" s="51"/>
      <c r="AM63" s="54"/>
      <c r="AN63" s="54"/>
      <c r="AO63" s="71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12"/>
      <c r="BB63" s="12"/>
      <c r="BC63" s="12"/>
      <c r="BX63" s="2"/>
      <c r="BY63" s="2"/>
      <c r="CG63" s="13">
        <v>0</v>
      </c>
      <c r="CH63" s="13"/>
      <c r="CI63" s="13"/>
      <c r="CJ63" s="13"/>
      <c r="CK63" s="13"/>
      <c r="CL63" s="13"/>
      <c r="CM63" s="13"/>
    </row>
    <row r="64" spans="1:104" ht="16.350000000000001" customHeight="1" x14ac:dyDescent="0.2">
      <c r="A64" s="602" t="s">
        <v>54</v>
      </c>
      <c r="B64" s="745">
        <f t="shared" ref="B64:AL64" si="10">SUM(B58:B63)</f>
        <v>3270</v>
      </c>
      <c r="C64" s="746">
        <f t="shared" si="10"/>
        <v>1648</v>
      </c>
      <c r="D64" s="124">
        <f t="shared" si="10"/>
        <v>1622</v>
      </c>
      <c r="E64" s="747">
        <f t="shared" si="10"/>
        <v>172</v>
      </c>
      <c r="F64" s="126">
        <f t="shared" si="10"/>
        <v>136</v>
      </c>
      <c r="G64" s="747">
        <f t="shared" si="10"/>
        <v>97</v>
      </c>
      <c r="H64" s="748">
        <f t="shared" si="10"/>
        <v>93</v>
      </c>
      <c r="I64" s="747">
        <f t="shared" si="10"/>
        <v>61</v>
      </c>
      <c r="J64" s="748">
        <f t="shared" si="10"/>
        <v>101</v>
      </c>
      <c r="K64" s="747">
        <f t="shared" si="10"/>
        <v>56</v>
      </c>
      <c r="L64" s="748">
        <f t="shared" si="10"/>
        <v>87</v>
      </c>
      <c r="M64" s="747">
        <f t="shared" si="10"/>
        <v>92</v>
      </c>
      <c r="N64" s="748">
        <f t="shared" si="10"/>
        <v>93</v>
      </c>
      <c r="O64" s="747">
        <f t="shared" si="10"/>
        <v>85</v>
      </c>
      <c r="P64" s="748">
        <f t="shared" si="10"/>
        <v>107</v>
      </c>
      <c r="Q64" s="747">
        <f t="shared" si="10"/>
        <v>114</v>
      </c>
      <c r="R64" s="748">
        <f t="shared" si="10"/>
        <v>104</v>
      </c>
      <c r="S64" s="747">
        <f t="shared" si="10"/>
        <v>120</v>
      </c>
      <c r="T64" s="748">
        <f t="shared" si="10"/>
        <v>94</v>
      </c>
      <c r="U64" s="128">
        <f t="shared" si="10"/>
        <v>89</v>
      </c>
      <c r="V64" s="749">
        <f t="shared" si="10"/>
        <v>74</v>
      </c>
      <c r="W64" s="747">
        <f t="shared" si="10"/>
        <v>90</v>
      </c>
      <c r="X64" s="748">
        <f t="shared" si="10"/>
        <v>97</v>
      </c>
      <c r="Y64" s="747">
        <f t="shared" si="10"/>
        <v>87</v>
      </c>
      <c r="Z64" s="748">
        <f t="shared" si="10"/>
        <v>81</v>
      </c>
      <c r="AA64" s="747">
        <f t="shared" si="10"/>
        <v>98</v>
      </c>
      <c r="AB64" s="748">
        <f t="shared" si="10"/>
        <v>107</v>
      </c>
      <c r="AC64" s="747">
        <f t="shared" si="10"/>
        <v>90</v>
      </c>
      <c r="AD64" s="748">
        <f t="shared" si="10"/>
        <v>88</v>
      </c>
      <c r="AE64" s="747">
        <f t="shared" si="10"/>
        <v>95</v>
      </c>
      <c r="AF64" s="748">
        <f t="shared" si="10"/>
        <v>92</v>
      </c>
      <c r="AG64" s="747">
        <f t="shared" si="10"/>
        <v>94</v>
      </c>
      <c r="AH64" s="748">
        <f t="shared" si="10"/>
        <v>70</v>
      </c>
      <c r="AI64" s="747">
        <f t="shared" si="10"/>
        <v>97</v>
      </c>
      <c r="AJ64" s="748">
        <f t="shared" si="10"/>
        <v>71</v>
      </c>
      <c r="AK64" s="130">
        <f t="shared" si="10"/>
        <v>111</v>
      </c>
      <c r="AL64" s="748">
        <f t="shared" si="10"/>
        <v>127</v>
      </c>
      <c r="AM64" s="130">
        <f>SUM(AM58:AM62)</f>
        <v>0</v>
      </c>
      <c r="AN64" s="748">
        <f>SUM(AN58:AN62)</f>
        <v>3270</v>
      </c>
      <c r="AO64" s="13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7"/>
      <c r="BE64" s="7"/>
      <c r="BX64" s="2"/>
      <c r="BY64" s="2"/>
      <c r="CG64" s="13"/>
      <c r="CH64" s="13"/>
      <c r="CI64" s="13"/>
      <c r="CJ64" s="13"/>
      <c r="CK64" s="13"/>
      <c r="CL64" s="13"/>
      <c r="CM64" s="13"/>
    </row>
    <row r="65" spans="1:91" ht="32.1" customHeight="1" x14ac:dyDescent="0.2">
      <c r="A65" s="96" t="s">
        <v>64</v>
      </c>
      <c r="B65" s="132"/>
      <c r="C65" s="132"/>
      <c r="D65" s="132"/>
      <c r="E65" s="132"/>
      <c r="F65" s="132"/>
      <c r="G65" s="132"/>
      <c r="H65" s="132"/>
      <c r="I65" s="82"/>
      <c r="J65" s="82"/>
      <c r="K65" s="82"/>
      <c r="L65" s="82"/>
      <c r="M65" s="82"/>
      <c r="N65" s="82"/>
      <c r="O65" s="82"/>
      <c r="P65" s="8"/>
      <c r="Q65" s="8"/>
      <c r="R65" s="8"/>
      <c r="S65" s="8"/>
      <c r="T65" s="8"/>
      <c r="U65" s="8"/>
      <c r="V65" s="8"/>
      <c r="W65" s="8"/>
      <c r="X65" s="8"/>
      <c r="Y65" s="8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X65" s="2"/>
      <c r="BY65" s="2"/>
      <c r="BZ65" s="2"/>
      <c r="CG65" s="13"/>
      <c r="CH65" s="13"/>
      <c r="CI65" s="13"/>
      <c r="CJ65" s="13"/>
      <c r="CK65" s="13"/>
      <c r="CL65" s="13"/>
      <c r="CM65" s="13"/>
    </row>
    <row r="66" spans="1:91" ht="32.1" customHeight="1" x14ac:dyDescent="0.2">
      <c r="A66" s="595" t="s">
        <v>65</v>
      </c>
      <c r="B66" s="621" t="s">
        <v>5</v>
      </c>
      <c r="C66" s="621" t="s">
        <v>66</v>
      </c>
      <c r="D66" s="621" t="s">
        <v>67</v>
      </c>
      <c r="E66" s="621" t="s">
        <v>68</v>
      </c>
      <c r="F66" s="1"/>
      <c r="G66" s="8"/>
      <c r="H66" s="8"/>
      <c r="I66" s="8"/>
      <c r="J66" s="8"/>
      <c r="K66" s="8"/>
      <c r="L66" s="8"/>
      <c r="M66" s="8"/>
      <c r="N66" s="97" t="s">
        <v>69</v>
      </c>
      <c r="O66" s="8"/>
      <c r="P66" s="8"/>
      <c r="Q66" s="8"/>
      <c r="R66" s="7"/>
      <c r="S66" s="7"/>
      <c r="T66" s="7"/>
      <c r="U66" s="7"/>
      <c r="V66" s="7"/>
      <c r="W66" s="7"/>
      <c r="X66" s="8"/>
      <c r="Y66" s="8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CG66" s="13"/>
      <c r="CH66" s="13"/>
      <c r="CI66" s="13"/>
      <c r="CJ66" s="13"/>
      <c r="CK66" s="13"/>
      <c r="CL66" s="13"/>
      <c r="CM66" s="13"/>
    </row>
    <row r="67" spans="1:91" ht="16.350000000000001" customHeight="1" x14ac:dyDescent="0.2">
      <c r="A67" s="750" t="s">
        <v>70</v>
      </c>
      <c r="B67" s="751">
        <f t="shared" ref="B67:B85" si="11">SUM(C67:E67)</f>
        <v>0</v>
      </c>
      <c r="C67" s="738"/>
      <c r="D67" s="738"/>
      <c r="E67" s="738"/>
      <c r="F67" s="136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7"/>
      <c r="S67" s="7"/>
      <c r="T67" s="7"/>
      <c r="U67" s="7"/>
      <c r="V67" s="7"/>
      <c r="W67" s="7"/>
      <c r="X67" s="8"/>
      <c r="Y67" s="8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CG67" s="13"/>
      <c r="CH67" s="13"/>
      <c r="CI67" s="13"/>
      <c r="CJ67" s="13"/>
      <c r="CK67" s="13"/>
      <c r="CL67" s="13"/>
      <c r="CM67" s="13"/>
    </row>
    <row r="68" spans="1:91" ht="16.350000000000001" customHeight="1" x14ac:dyDescent="0.2">
      <c r="A68" s="137" t="s">
        <v>71</v>
      </c>
      <c r="B68" s="138">
        <f t="shared" si="11"/>
        <v>0</v>
      </c>
      <c r="C68" s="36"/>
      <c r="D68" s="36"/>
      <c r="E68" s="36"/>
      <c r="F68" s="136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7"/>
      <c r="S68" s="7"/>
      <c r="T68" s="7"/>
      <c r="U68" s="7"/>
      <c r="V68" s="7"/>
      <c r="W68" s="7"/>
      <c r="X68" s="8"/>
      <c r="Y68" s="8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CG68" s="13"/>
      <c r="CH68" s="13"/>
      <c r="CI68" s="13"/>
      <c r="CJ68" s="13"/>
      <c r="CK68" s="13"/>
      <c r="CL68" s="13"/>
      <c r="CM68" s="13"/>
    </row>
    <row r="69" spans="1:91" ht="16.350000000000001" customHeight="1" x14ac:dyDescent="0.2">
      <c r="A69" s="137" t="s">
        <v>72</v>
      </c>
      <c r="B69" s="138">
        <f t="shared" si="11"/>
        <v>0</v>
      </c>
      <c r="C69" s="36"/>
      <c r="D69" s="36"/>
      <c r="E69" s="36"/>
      <c r="F69" s="136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7"/>
      <c r="S69" s="7"/>
      <c r="T69" s="7"/>
      <c r="U69" s="7"/>
      <c r="V69" s="7"/>
      <c r="W69" s="7"/>
      <c r="X69" s="8"/>
      <c r="Y69" s="8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CG69" s="13"/>
      <c r="CH69" s="13"/>
      <c r="CI69" s="13"/>
      <c r="CJ69" s="13"/>
      <c r="CK69" s="13"/>
      <c r="CL69" s="13"/>
      <c r="CM69" s="13"/>
    </row>
    <row r="70" spans="1:91" ht="16.350000000000001" customHeight="1" x14ac:dyDescent="0.2">
      <c r="A70" s="137" t="s">
        <v>73</v>
      </c>
      <c r="B70" s="138">
        <f t="shared" si="11"/>
        <v>227</v>
      </c>
      <c r="C70" s="36">
        <v>227</v>
      </c>
      <c r="D70" s="36"/>
      <c r="E70" s="36"/>
      <c r="F70" s="136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7"/>
      <c r="S70" s="7"/>
      <c r="T70" s="7"/>
      <c r="U70" s="7"/>
      <c r="V70" s="7"/>
      <c r="W70" s="7"/>
      <c r="X70" s="8"/>
      <c r="Y70" s="8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CG70" s="13"/>
      <c r="CH70" s="13"/>
      <c r="CI70" s="13"/>
      <c r="CJ70" s="13"/>
      <c r="CK70" s="13"/>
      <c r="CL70" s="13"/>
      <c r="CM70" s="13"/>
    </row>
    <row r="71" spans="1:91" ht="16.350000000000001" customHeight="1" x14ac:dyDescent="0.2">
      <c r="A71" s="137" t="s">
        <v>74</v>
      </c>
      <c r="B71" s="138">
        <f t="shared" si="11"/>
        <v>0</v>
      </c>
      <c r="C71" s="36"/>
      <c r="D71" s="36"/>
      <c r="E71" s="36"/>
      <c r="F71" s="136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7"/>
      <c r="S71" s="7"/>
      <c r="T71" s="7"/>
      <c r="U71" s="7"/>
      <c r="V71" s="7"/>
      <c r="W71" s="7"/>
      <c r="X71" s="8"/>
      <c r="Y71" s="8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CG71" s="13"/>
      <c r="CH71" s="13"/>
      <c r="CI71" s="13"/>
      <c r="CJ71" s="13"/>
      <c r="CK71" s="13"/>
      <c r="CL71" s="13"/>
      <c r="CM71" s="13"/>
    </row>
    <row r="72" spans="1:91" ht="16.350000000000001" customHeight="1" x14ac:dyDescent="0.2">
      <c r="A72" s="137" t="s">
        <v>75</v>
      </c>
      <c r="B72" s="138">
        <f t="shared" si="11"/>
        <v>0</v>
      </c>
      <c r="C72" s="36"/>
      <c r="D72" s="36"/>
      <c r="E72" s="36"/>
      <c r="F72" s="136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7"/>
      <c r="S72" s="7"/>
      <c r="T72" s="7"/>
      <c r="U72" s="7"/>
      <c r="V72" s="7"/>
      <c r="W72" s="7"/>
      <c r="X72" s="8"/>
      <c r="Y72" s="8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CG72" s="13"/>
      <c r="CH72" s="13"/>
      <c r="CI72" s="13"/>
      <c r="CJ72" s="13"/>
      <c r="CK72" s="13"/>
      <c r="CL72" s="13"/>
      <c r="CM72" s="13"/>
    </row>
    <row r="73" spans="1:91" ht="16.350000000000001" customHeight="1" x14ac:dyDescent="0.2">
      <c r="A73" s="137" t="s">
        <v>76</v>
      </c>
      <c r="B73" s="138">
        <f t="shared" si="11"/>
        <v>100</v>
      </c>
      <c r="C73" s="36">
        <v>100</v>
      </c>
      <c r="D73" s="36"/>
      <c r="E73" s="36"/>
      <c r="F73" s="136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7"/>
      <c r="S73" s="7"/>
      <c r="T73" s="7"/>
      <c r="U73" s="7"/>
      <c r="V73" s="7"/>
      <c r="W73" s="7"/>
      <c r="X73" s="8"/>
      <c r="Y73" s="8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CG73" s="13"/>
      <c r="CH73" s="13"/>
      <c r="CI73" s="13"/>
      <c r="CJ73" s="13"/>
      <c r="CK73" s="13"/>
      <c r="CL73" s="13"/>
      <c r="CM73" s="13"/>
    </row>
    <row r="74" spans="1:91" ht="16.350000000000001" customHeight="1" x14ac:dyDescent="0.2">
      <c r="A74" s="137" t="s">
        <v>77</v>
      </c>
      <c r="B74" s="138">
        <f t="shared" si="11"/>
        <v>0</v>
      </c>
      <c r="C74" s="36"/>
      <c r="D74" s="36"/>
      <c r="E74" s="36"/>
      <c r="F74" s="136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7"/>
      <c r="S74" s="7"/>
      <c r="T74" s="7"/>
      <c r="U74" s="7"/>
      <c r="V74" s="7"/>
      <c r="W74" s="7"/>
      <c r="X74" s="8"/>
      <c r="Y74" s="8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CG74" s="13"/>
      <c r="CH74" s="13"/>
      <c r="CI74" s="13"/>
      <c r="CJ74" s="13"/>
      <c r="CK74" s="13"/>
      <c r="CL74" s="13"/>
      <c r="CM74" s="13"/>
    </row>
    <row r="75" spans="1:91" ht="16.350000000000001" customHeight="1" x14ac:dyDescent="0.2">
      <c r="A75" s="137" t="s">
        <v>78</v>
      </c>
      <c r="B75" s="138">
        <f t="shared" si="11"/>
        <v>0</v>
      </c>
      <c r="C75" s="36"/>
      <c r="D75" s="36"/>
      <c r="E75" s="36"/>
      <c r="F75" s="136"/>
      <c r="G75" s="139"/>
      <c r="H75" s="139"/>
      <c r="I75" s="8"/>
      <c r="J75" s="8"/>
      <c r="K75" s="8"/>
      <c r="L75" s="8"/>
      <c r="M75" s="8"/>
      <c r="N75" s="8"/>
      <c r="O75" s="8"/>
      <c r="P75" s="8"/>
      <c r="Q75" s="8"/>
      <c r="R75" s="7"/>
      <c r="S75" s="7"/>
      <c r="T75" s="7"/>
      <c r="U75" s="7"/>
      <c r="V75" s="7"/>
      <c r="W75" s="7"/>
      <c r="X75" s="8"/>
      <c r="Y75" s="8"/>
      <c r="CG75" s="13"/>
      <c r="CH75" s="13"/>
      <c r="CI75" s="13"/>
      <c r="CJ75" s="13"/>
      <c r="CK75" s="13"/>
      <c r="CL75" s="13"/>
      <c r="CM75" s="13"/>
    </row>
    <row r="76" spans="1:91" ht="16.350000000000001" customHeight="1" x14ac:dyDescent="0.2">
      <c r="A76" s="137" t="s">
        <v>79</v>
      </c>
      <c r="B76" s="138">
        <f t="shared" si="11"/>
        <v>0</v>
      </c>
      <c r="C76" s="36"/>
      <c r="D76" s="36"/>
      <c r="E76" s="36"/>
      <c r="F76" s="136"/>
      <c r="G76" s="139"/>
      <c r="H76" s="139"/>
      <c r="I76" s="8"/>
      <c r="J76" s="8"/>
      <c r="K76" s="8"/>
      <c r="L76" s="8"/>
      <c r="M76" s="8"/>
      <c r="N76" s="8"/>
      <c r="O76" s="8"/>
      <c r="P76" s="8"/>
      <c r="Q76" s="8"/>
      <c r="R76" s="7"/>
      <c r="S76" s="7"/>
      <c r="T76" s="7"/>
      <c r="U76" s="7"/>
      <c r="V76" s="7"/>
      <c r="W76" s="7"/>
      <c r="X76" s="8"/>
      <c r="Y76" s="8"/>
      <c r="CG76" s="13"/>
      <c r="CH76" s="13"/>
      <c r="CI76" s="13"/>
      <c r="CJ76" s="13"/>
      <c r="CK76" s="13"/>
      <c r="CL76" s="13"/>
      <c r="CM76" s="13"/>
    </row>
    <row r="77" spans="1:91" ht="16.350000000000001" customHeight="1" x14ac:dyDescent="0.2">
      <c r="A77" s="137" t="s">
        <v>80</v>
      </c>
      <c r="B77" s="138">
        <f t="shared" si="11"/>
        <v>0</v>
      </c>
      <c r="C77" s="36"/>
      <c r="D77" s="36"/>
      <c r="E77" s="36"/>
      <c r="F77" s="136"/>
      <c r="G77" s="139"/>
      <c r="H77" s="139"/>
      <c r="I77" s="8"/>
      <c r="J77" s="8"/>
      <c r="K77" s="8"/>
      <c r="L77" s="8"/>
      <c r="M77" s="8"/>
      <c r="N77" s="8"/>
      <c r="O77" s="8"/>
      <c r="P77" s="8"/>
      <c r="Q77" s="8"/>
      <c r="R77" s="7"/>
      <c r="S77" s="7"/>
      <c r="T77" s="7"/>
      <c r="U77" s="7"/>
      <c r="V77" s="7"/>
      <c r="W77" s="7"/>
      <c r="X77" s="8"/>
      <c r="Y77" s="8"/>
      <c r="CG77" s="13"/>
      <c r="CH77" s="13"/>
      <c r="CI77" s="13"/>
      <c r="CJ77" s="13"/>
      <c r="CK77" s="13"/>
      <c r="CL77" s="13"/>
      <c r="CM77" s="13"/>
    </row>
    <row r="78" spans="1:91" ht="16.350000000000001" customHeight="1" x14ac:dyDescent="0.2">
      <c r="A78" s="140" t="s">
        <v>81</v>
      </c>
      <c r="B78" s="138">
        <f t="shared" si="11"/>
        <v>0</v>
      </c>
      <c r="C78" s="36"/>
      <c r="D78" s="36"/>
      <c r="E78" s="36"/>
      <c r="F78" s="136"/>
      <c r="G78" s="139"/>
      <c r="H78" s="139"/>
      <c r="I78" s="8"/>
      <c r="J78" s="8"/>
      <c r="K78" s="8"/>
      <c r="L78" s="8"/>
      <c r="M78" s="8"/>
      <c r="N78" s="8"/>
      <c r="O78" s="8"/>
      <c r="P78" s="8"/>
      <c r="Q78" s="8"/>
      <c r="R78" s="7"/>
      <c r="S78" s="7"/>
      <c r="T78" s="7"/>
      <c r="U78" s="7"/>
      <c r="V78" s="7"/>
      <c r="W78" s="7"/>
      <c r="X78" s="8"/>
      <c r="Y78" s="8"/>
      <c r="CG78" s="13"/>
      <c r="CH78" s="13"/>
      <c r="CI78" s="13"/>
      <c r="CJ78" s="13"/>
      <c r="CK78" s="13"/>
      <c r="CL78" s="13"/>
      <c r="CM78" s="13"/>
    </row>
    <row r="79" spans="1:91" ht="16.350000000000001" customHeight="1" x14ac:dyDescent="0.2">
      <c r="A79" s="137" t="s">
        <v>82</v>
      </c>
      <c r="B79" s="138">
        <f t="shared" si="11"/>
        <v>236</v>
      </c>
      <c r="C79" s="36">
        <v>236</v>
      </c>
      <c r="D79" s="36"/>
      <c r="E79" s="36"/>
      <c r="F79" s="136"/>
      <c r="G79" s="139"/>
      <c r="H79" s="139"/>
      <c r="I79" s="8"/>
      <c r="J79" s="8"/>
      <c r="K79" s="8"/>
      <c r="L79" s="8"/>
      <c r="M79" s="8"/>
      <c r="N79" s="8"/>
      <c r="O79" s="8"/>
      <c r="P79" s="8"/>
      <c r="Q79" s="8"/>
      <c r="R79" s="7"/>
      <c r="S79" s="7"/>
      <c r="T79" s="7"/>
      <c r="U79" s="7"/>
      <c r="V79" s="7"/>
      <c r="W79" s="7"/>
      <c r="X79" s="8"/>
      <c r="Y79" s="8"/>
      <c r="CG79" s="13"/>
      <c r="CH79" s="13"/>
      <c r="CI79" s="13"/>
      <c r="CJ79" s="13"/>
      <c r="CK79" s="13"/>
      <c r="CL79" s="13"/>
      <c r="CM79" s="13"/>
    </row>
    <row r="80" spans="1:91" ht="16.350000000000001" customHeight="1" x14ac:dyDescent="0.2">
      <c r="A80" s="137" t="s">
        <v>83</v>
      </c>
      <c r="B80" s="138">
        <f t="shared" si="11"/>
        <v>0</v>
      </c>
      <c r="C80" s="36"/>
      <c r="D80" s="36"/>
      <c r="E80" s="36"/>
      <c r="F80" s="136"/>
      <c r="G80" s="139"/>
      <c r="H80" s="139"/>
      <c r="I80" s="8"/>
      <c r="J80" s="8"/>
      <c r="K80" s="8"/>
      <c r="L80" s="8"/>
      <c r="M80" s="8"/>
      <c r="N80" s="8"/>
      <c r="O80" s="8"/>
      <c r="P80" s="8"/>
      <c r="Q80" s="8"/>
      <c r="R80" s="7"/>
      <c r="S80" s="7"/>
      <c r="T80" s="7"/>
      <c r="U80" s="7"/>
      <c r="V80" s="7"/>
      <c r="W80" s="7"/>
      <c r="X80" s="8"/>
      <c r="Y80" s="8"/>
      <c r="CG80" s="13"/>
      <c r="CH80" s="13"/>
      <c r="CI80" s="13"/>
      <c r="CJ80" s="13"/>
      <c r="CK80" s="13"/>
      <c r="CL80" s="13"/>
      <c r="CM80" s="13"/>
    </row>
    <row r="81" spans="1:91" ht="16.350000000000001" customHeight="1" x14ac:dyDescent="0.2">
      <c r="A81" s="137" t="s">
        <v>84</v>
      </c>
      <c r="B81" s="138">
        <f t="shared" si="11"/>
        <v>147</v>
      </c>
      <c r="C81" s="36">
        <v>147</v>
      </c>
      <c r="D81" s="36"/>
      <c r="E81" s="36"/>
      <c r="F81" s="136"/>
      <c r="G81" s="139"/>
      <c r="H81" s="139"/>
      <c r="I81" s="8"/>
      <c r="J81" s="8"/>
      <c r="K81" s="8"/>
      <c r="L81" s="8"/>
      <c r="M81" s="8"/>
      <c r="N81" s="8"/>
      <c r="O81" s="8"/>
      <c r="P81" s="8"/>
      <c r="Q81" s="8"/>
      <c r="R81" s="7"/>
      <c r="S81" s="7"/>
      <c r="T81" s="7"/>
      <c r="U81" s="7"/>
      <c r="V81" s="7"/>
      <c r="W81" s="7"/>
      <c r="X81" s="8"/>
      <c r="Y81" s="8"/>
      <c r="CG81" s="13"/>
      <c r="CH81" s="13"/>
      <c r="CI81" s="13"/>
      <c r="CJ81" s="13"/>
      <c r="CK81" s="13"/>
      <c r="CL81" s="13"/>
      <c r="CM81" s="13"/>
    </row>
    <row r="82" spans="1:91" ht="16.350000000000001" customHeight="1" x14ac:dyDescent="0.2">
      <c r="A82" s="137" t="s">
        <v>85</v>
      </c>
      <c r="B82" s="138">
        <f t="shared" si="11"/>
        <v>0</v>
      </c>
      <c r="C82" s="36"/>
      <c r="D82" s="36"/>
      <c r="E82" s="36"/>
      <c r="F82" s="136"/>
      <c r="G82" s="139"/>
      <c r="H82" s="139"/>
      <c r="I82" s="8"/>
      <c r="J82" s="8"/>
      <c r="K82" s="8"/>
      <c r="L82" s="8"/>
      <c r="M82" s="8"/>
      <c r="N82" s="8"/>
      <c r="O82" s="8"/>
      <c r="P82" s="8"/>
      <c r="Q82" s="8"/>
      <c r="R82" s="7"/>
      <c r="S82" s="7"/>
      <c r="T82" s="7"/>
      <c r="U82" s="7"/>
      <c r="V82" s="7"/>
      <c r="W82" s="7"/>
      <c r="X82" s="8"/>
      <c r="Y82" s="8"/>
      <c r="CG82" s="13"/>
      <c r="CH82" s="13"/>
      <c r="CI82" s="13"/>
      <c r="CJ82" s="13"/>
      <c r="CK82" s="13"/>
      <c r="CL82" s="13"/>
      <c r="CM82" s="13"/>
    </row>
    <row r="83" spans="1:91" ht="16.350000000000001" customHeight="1" x14ac:dyDescent="0.2">
      <c r="A83" s="137" t="s">
        <v>86</v>
      </c>
      <c r="B83" s="138">
        <f t="shared" si="11"/>
        <v>0</v>
      </c>
      <c r="C83" s="36"/>
      <c r="D83" s="36"/>
      <c r="E83" s="36"/>
      <c r="F83" s="136"/>
      <c r="G83" s="139"/>
      <c r="H83" s="139"/>
      <c r="I83" s="8"/>
      <c r="J83" s="8"/>
      <c r="K83" s="8"/>
      <c r="L83" s="8"/>
      <c r="M83" s="8"/>
      <c r="N83" s="8"/>
      <c r="O83" s="8"/>
      <c r="P83" s="8"/>
      <c r="Q83" s="8"/>
      <c r="R83" s="7"/>
      <c r="S83" s="7"/>
      <c r="T83" s="7"/>
      <c r="U83" s="7"/>
      <c r="V83" s="7"/>
      <c r="W83" s="7"/>
      <c r="X83" s="8"/>
      <c r="Y83" s="8"/>
      <c r="CG83" s="13"/>
      <c r="CH83" s="13"/>
      <c r="CI83" s="13"/>
      <c r="CJ83" s="13"/>
      <c r="CK83" s="13"/>
      <c r="CL83" s="13"/>
      <c r="CM83" s="13"/>
    </row>
    <row r="84" spans="1:91" ht="16.350000000000001" customHeight="1" x14ac:dyDescent="0.2">
      <c r="A84" s="137" t="s">
        <v>87</v>
      </c>
      <c r="B84" s="138">
        <f t="shared" si="11"/>
        <v>0</v>
      </c>
      <c r="C84" s="36"/>
      <c r="D84" s="36"/>
      <c r="E84" s="36"/>
      <c r="F84" s="136"/>
      <c r="G84" s="139"/>
      <c r="H84" s="139"/>
      <c r="I84" s="8"/>
      <c r="J84" s="8"/>
      <c r="K84" s="8"/>
      <c r="L84" s="8"/>
      <c r="M84" s="8"/>
      <c r="N84" s="8"/>
      <c r="O84" s="8"/>
      <c r="P84" s="8"/>
      <c r="Q84" s="8"/>
      <c r="R84" s="7"/>
      <c r="S84" s="7"/>
      <c r="T84" s="7"/>
      <c r="U84" s="7"/>
      <c r="V84" s="7"/>
      <c r="W84" s="7"/>
      <c r="X84" s="8"/>
      <c r="Y84" s="8"/>
      <c r="CG84" s="13"/>
      <c r="CH84" s="13"/>
      <c r="CI84" s="13"/>
      <c r="CJ84" s="13"/>
      <c r="CK84" s="13"/>
      <c r="CL84" s="13"/>
      <c r="CM84" s="13"/>
    </row>
    <row r="85" spans="1:91" ht="16.350000000000001" customHeight="1" x14ac:dyDescent="0.2">
      <c r="A85" s="137" t="s">
        <v>88</v>
      </c>
      <c r="B85" s="141">
        <f t="shared" si="11"/>
        <v>0</v>
      </c>
      <c r="C85" s="142"/>
      <c r="D85" s="142"/>
      <c r="E85" s="142"/>
      <c r="F85" s="136"/>
      <c r="G85" s="139"/>
      <c r="H85" s="139"/>
      <c r="I85" s="8"/>
      <c r="J85" s="8"/>
      <c r="K85" s="8"/>
      <c r="L85" s="8"/>
      <c r="M85" s="8"/>
      <c r="N85" s="8"/>
      <c r="O85" s="8"/>
      <c r="P85" s="8"/>
      <c r="Q85" s="8"/>
      <c r="R85" s="7"/>
      <c r="S85" s="7"/>
      <c r="T85" s="7"/>
      <c r="U85" s="7"/>
      <c r="V85" s="7"/>
      <c r="W85" s="7"/>
      <c r="X85" s="8"/>
      <c r="Y85" s="8"/>
      <c r="CG85" s="13"/>
      <c r="CH85" s="13"/>
      <c r="CI85" s="13"/>
      <c r="CJ85" s="13"/>
      <c r="CK85" s="13"/>
      <c r="CL85" s="13"/>
      <c r="CM85" s="13"/>
    </row>
    <row r="86" spans="1:91" ht="16.350000000000001" customHeight="1" x14ac:dyDescent="0.2">
      <c r="A86" s="602" t="s">
        <v>54</v>
      </c>
      <c r="B86" s="577">
        <f>SUM(B67:B85)</f>
        <v>710</v>
      </c>
      <c r="C86" s="577">
        <f>SUM(C67:C85)</f>
        <v>710</v>
      </c>
      <c r="D86" s="577">
        <f>SUM(D67:D85)</f>
        <v>0</v>
      </c>
      <c r="E86" s="577">
        <f>SUM(E67:E85)</f>
        <v>0</v>
      </c>
      <c r="F86" s="136"/>
      <c r="G86" s="139"/>
      <c r="H86" s="139"/>
      <c r="I86" s="8"/>
      <c r="J86" s="8"/>
      <c r="K86" s="8"/>
      <c r="L86" s="8"/>
      <c r="M86" s="8"/>
      <c r="N86" s="8"/>
      <c r="O86" s="8"/>
      <c r="P86" s="8"/>
      <c r="Q86" s="8"/>
      <c r="R86" s="7"/>
      <c r="S86" s="7"/>
      <c r="T86" s="7"/>
      <c r="U86" s="7"/>
      <c r="V86" s="83"/>
      <c r="W86" s="7"/>
      <c r="X86" s="8"/>
      <c r="Y86" s="8"/>
      <c r="CG86" s="13"/>
      <c r="CH86" s="13"/>
      <c r="CI86" s="13"/>
      <c r="CJ86" s="13"/>
      <c r="CK86" s="13"/>
      <c r="CL86" s="13"/>
      <c r="CM86" s="13"/>
    </row>
    <row r="87" spans="1:91" ht="32.1" customHeight="1" x14ac:dyDescent="0.2">
      <c r="A87" s="82" t="s">
        <v>89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BX87" s="2"/>
      <c r="BY87" s="2"/>
      <c r="BZ87" s="2"/>
      <c r="CG87" s="13"/>
      <c r="CH87" s="13"/>
      <c r="CI87" s="13"/>
      <c r="CJ87" s="13"/>
      <c r="CK87" s="13"/>
      <c r="CL87" s="13"/>
      <c r="CM87" s="13"/>
    </row>
    <row r="88" spans="1:91" ht="16.350000000000001" customHeight="1" x14ac:dyDescent="0.2">
      <c r="A88" s="1796" t="s">
        <v>90</v>
      </c>
      <c r="B88" s="1798"/>
      <c r="C88" s="1796" t="s">
        <v>5</v>
      </c>
      <c r="D88" s="1797"/>
      <c r="E88" s="1798"/>
      <c r="F88" s="1808" t="s">
        <v>6</v>
      </c>
      <c r="G88" s="1869"/>
      <c r="H88" s="1869"/>
      <c r="I88" s="1869"/>
      <c r="J88" s="1869"/>
      <c r="K88" s="1869"/>
      <c r="L88" s="1869"/>
      <c r="M88" s="1869"/>
      <c r="N88" s="1869"/>
      <c r="O88" s="1869"/>
      <c r="P88" s="1869"/>
      <c r="Q88" s="1869"/>
      <c r="R88" s="1869"/>
      <c r="S88" s="1869"/>
      <c r="T88" s="1869"/>
      <c r="U88" s="1869"/>
      <c r="V88" s="1869"/>
      <c r="W88" s="1869"/>
      <c r="X88" s="1869"/>
      <c r="Y88" s="1869"/>
      <c r="Z88" s="1869"/>
      <c r="AA88" s="1869"/>
      <c r="AB88" s="1869"/>
      <c r="AC88" s="1869"/>
      <c r="AD88" s="1869"/>
      <c r="AE88" s="1869"/>
      <c r="AF88" s="1869"/>
      <c r="AG88" s="1869"/>
      <c r="AH88" s="1869"/>
      <c r="AI88" s="1869"/>
      <c r="AJ88" s="1869"/>
      <c r="AK88" s="1869"/>
      <c r="AL88" s="1869"/>
      <c r="AM88" s="1809"/>
      <c r="AN88" s="1819" t="s">
        <v>7</v>
      </c>
      <c r="AO88" s="1819" t="s">
        <v>91</v>
      </c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CG88" s="13"/>
      <c r="CH88" s="13"/>
      <c r="CI88" s="13"/>
      <c r="CJ88" s="13"/>
      <c r="CK88" s="13"/>
      <c r="CL88" s="13"/>
      <c r="CM88" s="13"/>
    </row>
    <row r="89" spans="1:91" ht="16.350000000000001" customHeight="1" x14ac:dyDescent="0.2">
      <c r="A89" s="1886"/>
      <c r="B89" s="1807"/>
      <c r="C89" s="1799"/>
      <c r="D89" s="1800"/>
      <c r="E89" s="1801"/>
      <c r="F89" s="1808" t="s">
        <v>11</v>
      </c>
      <c r="G89" s="1809"/>
      <c r="H89" s="1869" t="s">
        <v>12</v>
      </c>
      <c r="I89" s="1869"/>
      <c r="J89" s="1808" t="s">
        <v>13</v>
      </c>
      <c r="K89" s="1809"/>
      <c r="L89" s="1869" t="s">
        <v>14</v>
      </c>
      <c r="M89" s="1869"/>
      <c r="N89" s="1808" t="s">
        <v>15</v>
      </c>
      <c r="O89" s="1809"/>
      <c r="P89" s="1869" t="s">
        <v>16</v>
      </c>
      <c r="Q89" s="1869"/>
      <c r="R89" s="1808" t="s">
        <v>17</v>
      </c>
      <c r="S89" s="1809"/>
      <c r="T89" s="1869" t="s">
        <v>18</v>
      </c>
      <c r="U89" s="1869"/>
      <c r="V89" s="1808" t="s">
        <v>19</v>
      </c>
      <c r="W89" s="1809"/>
      <c r="X89" s="1869" t="s">
        <v>20</v>
      </c>
      <c r="Y89" s="1809"/>
      <c r="Z89" s="1808" t="s">
        <v>21</v>
      </c>
      <c r="AA89" s="1869"/>
      <c r="AB89" s="1808" t="s">
        <v>22</v>
      </c>
      <c r="AC89" s="1809"/>
      <c r="AD89" s="1869" t="s">
        <v>23</v>
      </c>
      <c r="AE89" s="1869"/>
      <c r="AF89" s="1808" t="s">
        <v>24</v>
      </c>
      <c r="AG89" s="1809"/>
      <c r="AH89" s="1869" t="s">
        <v>25</v>
      </c>
      <c r="AI89" s="1869"/>
      <c r="AJ89" s="1808" t="s">
        <v>26</v>
      </c>
      <c r="AK89" s="1809"/>
      <c r="AL89" s="1869" t="s">
        <v>27</v>
      </c>
      <c r="AM89" s="1809"/>
      <c r="AN89" s="1845"/>
      <c r="AO89" s="1845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CG89" s="13"/>
      <c r="CH89" s="13"/>
      <c r="CI89" s="13"/>
      <c r="CJ89" s="13"/>
      <c r="CK89" s="13"/>
      <c r="CL89" s="13"/>
      <c r="CM89" s="13"/>
    </row>
    <row r="90" spans="1:91" ht="16.350000000000001" customHeight="1" x14ac:dyDescent="0.2">
      <c r="A90" s="1799"/>
      <c r="B90" s="1800"/>
      <c r="C90" s="619" t="s">
        <v>32</v>
      </c>
      <c r="D90" s="752" t="s">
        <v>41</v>
      </c>
      <c r="E90" s="603" t="s">
        <v>34</v>
      </c>
      <c r="F90" s="602" t="s">
        <v>41</v>
      </c>
      <c r="G90" s="603" t="s">
        <v>34</v>
      </c>
      <c r="H90" s="615" t="s">
        <v>41</v>
      </c>
      <c r="I90" s="615" t="s">
        <v>34</v>
      </c>
      <c r="J90" s="602" t="s">
        <v>41</v>
      </c>
      <c r="K90" s="603" t="s">
        <v>34</v>
      </c>
      <c r="L90" s="615" t="s">
        <v>41</v>
      </c>
      <c r="M90" s="615" t="s">
        <v>34</v>
      </c>
      <c r="N90" s="602" t="s">
        <v>41</v>
      </c>
      <c r="O90" s="603" t="s">
        <v>34</v>
      </c>
      <c r="P90" s="615" t="s">
        <v>41</v>
      </c>
      <c r="Q90" s="615" t="s">
        <v>34</v>
      </c>
      <c r="R90" s="602" t="s">
        <v>41</v>
      </c>
      <c r="S90" s="603" t="s">
        <v>34</v>
      </c>
      <c r="T90" s="615" t="s">
        <v>41</v>
      </c>
      <c r="U90" s="615" t="s">
        <v>34</v>
      </c>
      <c r="V90" s="602" t="s">
        <v>41</v>
      </c>
      <c r="W90" s="603" t="s">
        <v>34</v>
      </c>
      <c r="X90" s="615" t="s">
        <v>41</v>
      </c>
      <c r="Y90" s="603" t="s">
        <v>34</v>
      </c>
      <c r="Z90" s="602" t="s">
        <v>41</v>
      </c>
      <c r="AA90" s="615" t="s">
        <v>34</v>
      </c>
      <c r="AB90" s="602" t="s">
        <v>41</v>
      </c>
      <c r="AC90" s="603" t="s">
        <v>34</v>
      </c>
      <c r="AD90" s="615" t="s">
        <v>41</v>
      </c>
      <c r="AE90" s="615" t="s">
        <v>34</v>
      </c>
      <c r="AF90" s="602" t="s">
        <v>41</v>
      </c>
      <c r="AG90" s="603" t="s">
        <v>34</v>
      </c>
      <c r="AH90" s="615" t="s">
        <v>41</v>
      </c>
      <c r="AI90" s="615" t="s">
        <v>34</v>
      </c>
      <c r="AJ90" s="602" t="s">
        <v>41</v>
      </c>
      <c r="AK90" s="603" t="s">
        <v>34</v>
      </c>
      <c r="AL90" s="615" t="s">
        <v>41</v>
      </c>
      <c r="AM90" s="603" t="s">
        <v>34</v>
      </c>
      <c r="AN90" s="1820"/>
      <c r="AO90" s="1820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CG90" s="13"/>
      <c r="CH90" s="13"/>
      <c r="CI90" s="13"/>
      <c r="CJ90" s="13"/>
      <c r="CK90" s="13"/>
      <c r="CL90" s="13"/>
      <c r="CM90" s="13"/>
    </row>
    <row r="91" spans="1:91" ht="16.350000000000001" customHeight="1" x14ac:dyDescent="0.2">
      <c r="A91" s="1808" t="s">
        <v>92</v>
      </c>
      <c r="B91" s="1809"/>
      <c r="C91" s="467">
        <f t="shared" ref="C91:AN91" si="12">SUM(C92:C98)</f>
        <v>760</v>
      </c>
      <c r="D91" s="753">
        <f>SUM(D92:D98)</f>
        <v>317</v>
      </c>
      <c r="E91" s="483">
        <f>SUM(E92:E98)</f>
        <v>443</v>
      </c>
      <c r="F91" s="578">
        <f t="shared" si="12"/>
        <v>13</v>
      </c>
      <c r="G91" s="452">
        <f t="shared" si="12"/>
        <v>12</v>
      </c>
      <c r="H91" s="578">
        <f t="shared" si="12"/>
        <v>16</v>
      </c>
      <c r="I91" s="452">
        <f t="shared" si="12"/>
        <v>3</v>
      </c>
      <c r="J91" s="578">
        <f t="shared" si="12"/>
        <v>12</v>
      </c>
      <c r="K91" s="452">
        <f t="shared" si="12"/>
        <v>14</v>
      </c>
      <c r="L91" s="578">
        <f t="shared" si="12"/>
        <v>11</v>
      </c>
      <c r="M91" s="452">
        <f t="shared" si="12"/>
        <v>18</v>
      </c>
      <c r="N91" s="578">
        <f t="shared" si="12"/>
        <v>10</v>
      </c>
      <c r="O91" s="452">
        <f t="shared" si="12"/>
        <v>36</v>
      </c>
      <c r="P91" s="578">
        <f t="shared" si="12"/>
        <v>6</v>
      </c>
      <c r="Q91" s="452">
        <f t="shared" si="12"/>
        <v>50</v>
      </c>
      <c r="R91" s="578">
        <f t="shared" si="12"/>
        <v>14</v>
      </c>
      <c r="S91" s="452">
        <f t="shared" si="12"/>
        <v>75</v>
      </c>
      <c r="T91" s="578">
        <f t="shared" si="12"/>
        <v>15</v>
      </c>
      <c r="U91" s="452">
        <f t="shared" si="12"/>
        <v>31</v>
      </c>
      <c r="V91" s="578">
        <f t="shared" si="12"/>
        <v>12</v>
      </c>
      <c r="W91" s="452">
        <f t="shared" si="12"/>
        <v>23</v>
      </c>
      <c r="X91" s="578">
        <f t="shared" si="12"/>
        <v>19</v>
      </c>
      <c r="Y91" s="452">
        <f t="shared" si="12"/>
        <v>24</v>
      </c>
      <c r="Z91" s="578">
        <f t="shared" si="12"/>
        <v>15</v>
      </c>
      <c r="AA91" s="452">
        <f t="shared" si="12"/>
        <v>12</v>
      </c>
      <c r="AB91" s="578">
        <f t="shared" si="12"/>
        <v>21</v>
      </c>
      <c r="AC91" s="452">
        <f t="shared" si="12"/>
        <v>24</v>
      </c>
      <c r="AD91" s="578">
        <f t="shared" si="12"/>
        <v>26</v>
      </c>
      <c r="AE91" s="452">
        <f t="shared" si="12"/>
        <v>16</v>
      </c>
      <c r="AF91" s="578">
        <f t="shared" si="12"/>
        <v>28</v>
      </c>
      <c r="AG91" s="452">
        <f t="shared" si="12"/>
        <v>28</v>
      </c>
      <c r="AH91" s="578">
        <f t="shared" si="12"/>
        <v>29</v>
      </c>
      <c r="AI91" s="452">
        <f t="shared" si="12"/>
        <v>22</v>
      </c>
      <c r="AJ91" s="578">
        <f t="shared" si="12"/>
        <v>34</v>
      </c>
      <c r="AK91" s="452">
        <f t="shared" si="12"/>
        <v>17</v>
      </c>
      <c r="AL91" s="578">
        <f t="shared" si="12"/>
        <v>36</v>
      </c>
      <c r="AM91" s="452">
        <f t="shared" si="12"/>
        <v>38</v>
      </c>
      <c r="AN91" s="496">
        <f t="shared" si="12"/>
        <v>726</v>
      </c>
      <c r="AO91" s="496">
        <f>SUM(AO92:AO94)</f>
        <v>0</v>
      </c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CG91" s="13">
        <v>0</v>
      </c>
      <c r="CH91" s="13">
        <v>0</v>
      </c>
      <c r="CI91" s="13"/>
      <c r="CJ91" s="13"/>
      <c r="CK91" s="13"/>
      <c r="CL91" s="13"/>
      <c r="CM91" s="13"/>
    </row>
    <row r="92" spans="1:91" ht="16.350000000000001" customHeight="1" x14ac:dyDescent="0.2">
      <c r="A92" s="1819" t="s">
        <v>93</v>
      </c>
      <c r="B92" s="608" t="s">
        <v>94</v>
      </c>
      <c r="C92" s="467">
        <f t="shared" ref="C92:C98" si="13">SUM(D92+E92)</f>
        <v>499</v>
      </c>
      <c r="D92" s="753">
        <f>SUM(F92+H92+J92+L92+N92+P92+R92+T92+V92+X92+Z92+AB92+AD92+AF92+AH92+AJ92+AL92)</f>
        <v>166</v>
      </c>
      <c r="E92" s="483">
        <f>SUM(G92+I92+K92+M92+O92+Q92+S92+U92+W92+Y92+AA92+AC92+AE92+AG92+AI92+AK92+AM92)</f>
        <v>333</v>
      </c>
      <c r="F92" s="469">
        <v>12</v>
      </c>
      <c r="G92" s="453">
        <v>12</v>
      </c>
      <c r="H92" s="470">
        <v>16</v>
      </c>
      <c r="I92" s="754">
        <v>3</v>
      </c>
      <c r="J92" s="470">
        <v>10</v>
      </c>
      <c r="K92" s="754">
        <v>13</v>
      </c>
      <c r="L92" s="469">
        <v>6</v>
      </c>
      <c r="M92" s="453">
        <v>15</v>
      </c>
      <c r="N92" s="470">
        <v>5</v>
      </c>
      <c r="O92" s="754">
        <v>33</v>
      </c>
      <c r="P92" s="470">
        <v>2</v>
      </c>
      <c r="Q92" s="754">
        <v>47</v>
      </c>
      <c r="R92" s="470">
        <v>5</v>
      </c>
      <c r="S92" s="754">
        <v>64</v>
      </c>
      <c r="T92" s="470">
        <v>10</v>
      </c>
      <c r="U92" s="754">
        <v>28</v>
      </c>
      <c r="V92" s="470">
        <v>6</v>
      </c>
      <c r="W92" s="754">
        <v>19</v>
      </c>
      <c r="X92" s="470">
        <v>7</v>
      </c>
      <c r="Y92" s="754">
        <v>15</v>
      </c>
      <c r="Z92" s="470">
        <v>8</v>
      </c>
      <c r="AA92" s="754">
        <v>10</v>
      </c>
      <c r="AB92" s="470">
        <v>12</v>
      </c>
      <c r="AC92" s="754">
        <v>15</v>
      </c>
      <c r="AD92" s="470">
        <v>16</v>
      </c>
      <c r="AE92" s="754">
        <v>7</v>
      </c>
      <c r="AF92" s="470">
        <v>11</v>
      </c>
      <c r="AG92" s="754">
        <v>10</v>
      </c>
      <c r="AH92" s="470">
        <v>13</v>
      </c>
      <c r="AI92" s="754">
        <v>12</v>
      </c>
      <c r="AJ92" s="470">
        <v>14</v>
      </c>
      <c r="AK92" s="754">
        <v>11</v>
      </c>
      <c r="AL92" s="470">
        <v>13</v>
      </c>
      <c r="AM92" s="754">
        <v>19</v>
      </c>
      <c r="AN92" s="472">
        <v>478</v>
      </c>
      <c r="AO92" s="472">
        <v>0</v>
      </c>
      <c r="AP92" s="71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12"/>
      <c r="BB92" s="12"/>
      <c r="CG92" s="13">
        <v>0</v>
      </c>
      <c r="CH92" s="13">
        <v>0</v>
      </c>
      <c r="CI92" s="13">
        <v>0</v>
      </c>
      <c r="CJ92" s="13">
        <v>0</v>
      </c>
      <c r="CK92" s="13"/>
      <c r="CL92" s="13"/>
      <c r="CM92" s="13"/>
    </row>
    <row r="93" spans="1:91" ht="16.350000000000001" customHeight="1" x14ac:dyDescent="0.2">
      <c r="A93" s="1845"/>
      <c r="B93" s="148" t="s">
        <v>95</v>
      </c>
      <c r="C93" s="112">
        <f t="shared" si="13"/>
        <v>93</v>
      </c>
      <c r="D93" s="32">
        <f t="shared" ref="D93:E98" si="14">SUM(F93+H93+J93+L93+N93+P93+R93+T93+V93+X93+Z93+AB93+AD93+AF93+AH93+AJ93+AL93)</f>
        <v>60</v>
      </c>
      <c r="E93" s="149">
        <f t="shared" si="14"/>
        <v>33</v>
      </c>
      <c r="F93" s="150"/>
      <c r="G93" s="151"/>
      <c r="H93" s="152"/>
      <c r="I93" s="153"/>
      <c r="J93" s="150"/>
      <c r="K93" s="154"/>
      <c r="L93" s="152">
        <v>1</v>
      </c>
      <c r="M93" s="155">
        <v>1</v>
      </c>
      <c r="N93" s="150">
        <v>4</v>
      </c>
      <c r="O93" s="154">
        <v>1</v>
      </c>
      <c r="P93" s="153"/>
      <c r="Q93" s="155"/>
      <c r="R93" s="156">
        <v>4</v>
      </c>
      <c r="S93" s="154">
        <v>3</v>
      </c>
      <c r="T93" s="153">
        <v>1</v>
      </c>
      <c r="U93" s="155"/>
      <c r="V93" s="156">
        <v>5</v>
      </c>
      <c r="W93" s="154"/>
      <c r="X93" s="153">
        <v>4</v>
      </c>
      <c r="Y93" s="154">
        <v>3</v>
      </c>
      <c r="Z93" s="156"/>
      <c r="AA93" s="155"/>
      <c r="AB93" s="156">
        <v>4</v>
      </c>
      <c r="AC93" s="154">
        <v>4</v>
      </c>
      <c r="AD93" s="153">
        <v>4</v>
      </c>
      <c r="AE93" s="155">
        <v>5</v>
      </c>
      <c r="AF93" s="156">
        <v>10</v>
      </c>
      <c r="AG93" s="154">
        <v>6</v>
      </c>
      <c r="AH93" s="153">
        <v>10</v>
      </c>
      <c r="AI93" s="155">
        <v>4</v>
      </c>
      <c r="AJ93" s="156">
        <v>6</v>
      </c>
      <c r="AK93" s="154">
        <v>3</v>
      </c>
      <c r="AL93" s="153">
        <v>7</v>
      </c>
      <c r="AM93" s="154">
        <v>3</v>
      </c>
      <c r="AN93" s="157">
        <v>93</v>
      </c>
      <c r="AO93" s="157">
        <v>0</v>
      </c>
      <c r="AP93" s="71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12"/>
      <c r="BB93" s="12"/>
      <c r="CG93" s="13">
        <v>0</v>
      </c>
      <c r="CH93" s="13">
        <v>0</v>
      </c>
      <c r="CI93" s="13">
        <v>0</v>
      </c>
      <c r="CJ93" s="13">
        <v>0</v>
      </c>
      <c r="CK93" s="13"/>
      <c r="CL93" s="13"/>
      <c r="CM93" s="13"/>
    </row>
    <row r="94" spans="1:91" ht="16.350000000000001" customHeight="1" thickBot="1" x14ac:dyDescent="0.25">
      <c r="A94" s="1887"/>
      <c r="B94" s="158" t="s">
        <v>96</v>
      </c>
      <c r="C94" s="159">
        <f t="shared" si="13"/>
        <v>36</v>
      </c>
      <c r="D94" s="160">
        <f t="shared" si="14"/>
        <v>19</v>
      </c>
      <c r="E94" s="161">
        <f t="shared" si="14"/>
        <v>17</v>
      </c>
      <c r="F94" s="162"/>
      <c r="G94" s="163"/>
      <c r="H94" s="164"/>
      <c r="I94" s="165"/>
      <c r="J94" s="162"/>
      <c r="K94" s="166"/>
      <c r="L94" s="164"/>
      <c r="M94" s="167"/>
      <c r="N94" s="162"/>
      <c r="O94" s="166"/>
      <c r="P94" s="165">
        <v>1</v>
      </c>
      <c r="Q94" s="167">
        <v>2</v>
      </c>
      <c r="R94" s="168">
        <v>1</v>
      </c>
      <c r="S94" s="166"/>
      <c r="T94" s="165">
        <v>2</v>
      </c>
      <c r="U94" s="167">
        <v>1</v>
      </c>
      <c r="V94" s="168"/>
      <c r="W94" s="166"/>
      <c r="X94" s="165"/>
      <c r="Y94" s="166"/>
      <c r="Z94" s="168">
        <v>3</v>
      </c>
      <c r="AA94" s="167">
        <v>2</v>
      </c>
      <c r="AB94" s="168">
        <v>1</v>
      </c>
      <c r="AC94" s="166">
        <v>1</v>
      </c>
      <c r="AD94" s="165">
        <v>1</v>
      </c>
      <c r="AE94" s="167">
        <v>2</v>
      </c>
      <c r="AF94" s="168"/>
      <c r="AG94" s="166">
        <v>3</v>
      </c>
      <c r="AH94" s="165">
        <v>2</v>
      </c>
      <c r="AI94" s="167">
        <v>2</v>
      </c>
      <c r="AJ94" s="168">
        <v>5</v>
      </c>
      <c r="AK94" s="166"/>
      <c r="AL94" s="165">
        <v>3</v>
      </c>
      <c r="AM94" s="166">
        <v>4</v>
      </c>
      <c r="AN94" s="169">
        <v>36</v>
      </c>
      <c r="AO94" s="169">
        <v>0</v>
      </c>
      <c r="AP94" s="71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12"/>
      <c r="BB94" s="12"/>
      <c r="CG94" s="13">
        <v>0</v>
      </c>
      <c r="CH94" s="13">
        <v>0</v>
      </c>
      <c r="CI94" s="13">
        <v>0</v>
      </c>
      <c r="CJ94" s="13">
        <v>0</v>
      </c>
      <c r="CK94" s="13"/>
      <c r="CL94" s="13"/>
      <c r="CM94" s="13"/>
    </row>
    <row r="95" spans="1:91" ht="16.350000000000001" customHeight="1" thickTop="1" x14ac:dyDescent="0.2">
      <c r="A95" s="1888" t="s">
        <v>97</v>
      </c>
      <c r="B95" s="1889"/>
      <c r="C95" s="170">
        <f t="shared" si="13"/>
        <v>16</v>
      </c>
      <c r="D95" s="64">
        <f t="shared" si="14"/>
        <v>10</v>
      </c>
      <c r="E95" s="171">
        <f t="shared" si="14"/>
        <v>6</v>
      </c>
      <c r="F95" s="172">
        <v>1</v>
      </c>
      <c r="G95" s="173"/>
      <c r="H95" s="174"/>
      <c r="I95" s="175"/>
      <c r="J95" s="176"/>
      <c r="K95" s="173"/>
      <c r="L95" s="174"/>
      <c r="M95" s="177"/>
      <c r="N95" s="176"/>
      <c r="O95" s="173"/>
      <c r="P95" s="175">
        <v>2</v>
      </c>
      <c r="Q95" s="177">
        <v>1</v>
      </c>
      <c r="R95" s="178">
        <v>3</v>
      </c>
      <c r="S95" s="173">
        <v>1</v>
      </c>
      <c r="T95" s="175"/>
      <c r="U95" s="177"/>
      <c r="V95" s="178"/>
      <c r="W95" s="173"/>
      <c r="X95" s="175">
        <v>1</v>
      </c>
      <c r="Y95" s="173">
        <v>1</v>
      </c>
      <c r="Z95" s="178"/>
      <c r="AA95" s="177"/>
      <c r="AB95" s="178">
        <v>1</v>
      </c>
      <c r="AC95" s="173"/>
      <c r="AD95" s="175"/>
      <c r="AE95" s="177"/>
      <c r="AF95" s="178">
        <v>1</v>
      </c>
      <c r="AG95" s="173">
        <v>1</v>
      </c>
      <c r="AH95" s="175"/>
      <c r="AI95" s="177"/>
      <c r="AJ95" s="178">
        <v>1</v>
      </c>
      <c r="AK95" s="173"/>
      <c r="AL95" s="175"/>
      <c r="AM95" s="173">
        <v>2</v>
      </c>
      <c r="AN95" s="179">
        <v>13</v>
      </c>
      <c r="AO95" s="497"/>
      <c r="AP95" s="71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12"/>
      <c r="BB95" s="12"/>
      <c r="CG95" s="13">
        <v>0</v>
      </c>
      <c r="CH95" s="13">
        <v>0</v>
      </c>
      <c r="CI95" s="13"/>
      <c r="CJ95" s="13"/>
      <c r="CK95" s="13"/>
      <c r="CL95" s="13"/>
      <c r="CM95" s="13"/>
    </row>
    <row r="96" spans="1:91" ht="16.350000000000001" customHeight="1" x14ac:dyDescent="0.2">
      <c r="A96" s="1890" t="s">
        <v>98</v>
      </c>
      <c r="B96" s="1891"/>
      <c r="C96" s="31">
        <f t="shared" si="13"/>
        <v>29</v>
      </c>
      <c r="D96" s="64">
        <f t="shared" si="14"/>
        <v>18</v>
      </c>
      <c r="E96" s="181">
        <f t="shared" si="14"/>
        <v>11</v>
      </c>
      <c r="F96" s="182"/>
      <c r="G96" s="183"/>
      <c r="H96" s="184"/>
      <c r="I96" s="185"/>
      <c r="J96" s="172">
        <v>1</v>
      </c>
      <c r="K96" s="186"/>
      <c r="L96" s="184">
        <v>3</v>
      </c>
      <c r="M96" s="187"/>
      <c r="N96" s="172"/>
      <c r="O96" s="186"/>
      <c r="P96" s="185"/>
      <c r="Q96" s="187"/>
      <c r="R96" s="188"/>
      <c r="S96" s="186">
        <v>2</v>
      </c>
      <c r="T96" s="185"/>
      <c r="U96" s="187">
        <v>1</v>
      </c>
      <c r="V96" s="188">
        <v>1</v>
      </c>
      <c r="W96" s="186">
        <v>1</v>
      </c>
      <c r="X96" s="185">
        <v>4</v>
      </c>
      <c r="Y96" s="186">
        <v>2</v>
      </c>
      <c r="Z96" s="188">
        <v>1</v>
      </c>
      <c r="AA96" s="187"/>
      <c r="AB96" s="188"/>
      <c r="AC96" s="186"/>
      <c r="AD96" s="185">
        <v>1</v>
      </c>
      <c r="AE96" s="187">
        <v>1</v>
      </c>
      <c r="AF96" s="188">
        <v>2</v>
      </c>
      <c r="AG96" s="186">
        <v>1</v>
      </c>
      <c r="AH96" s="185">
        <v>2</v>
      </c>
      <c r="AI96" s="187">
        <v>1</v>
      </c>
      <c r="AJ96" s="188">
        <v>2</v>
      </c>
      <c r="AK96" s="186">
        <v>1</v>
      </c>
      <c r="AL96" s="185">
        <v>1</v>
      </c>
      <c r="AM96" s="186">
        <v>1</v>
      </c>
      <c r="AN96" s="189">
        <v>25</v>
      </c>
      <c r="AO96" s="498"/>
      <c r="AP96" s="71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12"/>
      <c r="BB96" s="12"/>
      <c r="CG96" s="13">
        <v>0</v>
      </c>
      <c r="CH96" s="13">
        <v>0</v>
      </c>
      <c r="CI96" s="13"/>
      <c r="CJ96" s="13"/>
      <c r="CK96" s="13"/>
      <c r="CL96" s="13"/>
      <c r="CM96" s="13"/>
    </row>
    <row r="97" spans="1:91" ht="16.350000000000001" customHeight="1" x14ac:dyDescent="0.2">
      <c r="A97" s="1890" t="s">
        <v>99</v>
      </c>
      <c r="B97" s="1891"/>
      <c r="C97" s="112">
        <f t="shared" si="13"/>
        <v>82</v>
      </c>
      <c r="D97" s="32">
        <f t="shared" si="14"/>
        <v>40</v>
      </c>
      <c r="E97" s="191">
        <f t="shared" si="14"/>
        <v>42</v>
      </c>
      <c r="F97" s="150"/>
      <c r="G97" s="151"/>
      <c r="H97" s="152"/>
      <c r="I97" s="153"/>
      <c r="J97" s="150"/>
      <c r="K97" s="154">
        <v>1</v>
      </c>
      <c r="L97" s="152"/>
      <c r="M97" s="155">
        <v>2</v>
      </c>
      <c r="N97" s="150">
        <v>1</v>
      </c>
      <c r="O97" s="154">
        <v>2</v>
      </c>
      <c r="P97" s="153"/>
      <c r="Q97" s="155"/>
      <c r="R97" s="156">
        <v>1</v>
      </c>
      <c r="S97" s="154">
        <v>5</v>
      </c>
      <c r="T97" s="153">
        <v>2</v>
      </c>
      <c r="U97" s="155">
        <v>1</v>
      </c>
      <c r="V97" s="156"/>
      <c r="W97" s="154">
        <v>3</v>
      </c>
      <c r="X97" s="153">
        <v>3</v>
      </c>
      <c r="Y97" s="154">
        <v>2</v>
      </c>
      <c r="Z97" s="156">
        <v>3</v>
      </c>
      <c r="AA97" s="155"/>
      <c r="AB97" s="156">
        <v>3</v>
      </c>
      <c r="AC97" s="154">
        <v>4</v>
      </c>
      <c r="AD97" s="153">
        <v>3</v>
      </c>
      <c r="AE97" s="155">
        <v>1</v>
      </c>
      <c r="AF97" s="156">
        <v>4</v>
      </c>
      <c r="AG97" s="154">
        <v>7</v>
      </c>
      <c r="AH97" s="153">
        <v>2</v>
      </c>
      <c r="AI97" s="155">
        <v>3</v>
      </c>
      <c r="AJ97" s="156">
        <v>6</v>
      </c>
      <c r="AK97" s="154">
        <v>2</v>
      </c>
      <c r="AL97" s="153">
        <v>12</v>
      </c>
      <c r="AM97" s="154">
        <v>9</v>
      </c>
      <c r="AN97" s="157">
        <v>76</v>
      </c>
      <c r="AO97" s="499"/>
      <c r="AP97" s="71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12"/>
      <c r="BB97" s="12"/>
      <c r="CG97" s="13">
        <v>0</v>
      </c>
      <c r="CH97" s="13">
        <v>0</v>
      </c>
      <c r="CI97" s="13"/>
      <c r="CJ97" s="13"/>
      <c r="CK97" s="13"/>
      <c r="CL97" s="13"/>
      <c r="CM97" s="13"/>
    </row>
    <row r="98" spans="1:91" ht="16.350000000000001" customHeight="1" x14ac:dyDescent="0.2">
      <c r="A98" s="1850" t="s">
        <v>100</v>
      </c>
      <c r="B98" s="1851"/>
      <c r="C98" s="77">
        <f t="shared" si="13"/>
        <v>5</v>
      </c>
      <c r="D98" s="78">
        <f t="shared" si="14"/>
        <v>4</v>
      </c>
      <c r="E98" s="193">
        <f t="shared" si="14"/>
        <v>1</v>
      </c>
      <c r="F98" s="194"/>
      <c r="G98" s="195"/>
      <c r="H98" s="196"/>
      <c r="I98" s="197"/>
      <c r="J98" s="194">
        <v>1</v>
      </c>
      <c r="K98" s="198"/>
      <c r="L98" s="196">
        <v>1</v>
      </c>
      <c r="M98" s="199"/>
      <c r="N98" s="194"/>
      <c r="O98" s="198"/>
      <c r="P98" s="197">
        <v>1</v>
      </c>
      <c r="Q98" s="199"/>
      <c r="R98" s="200"/>
      <c r="S98" s="198"/>
      <c r="T98" s="197"/>
      <c r="U98" s="199"/>
      <c r="V98" s="200"/>
      <c r="W98" s="198"/>
      <c r="X98" s="197"/>
      <c r="Y98" s="198">
        <v>1</v>
      </c>
      <c r="Z98" s="200"/>
      <c r="AA98" s="199"/>
      <c r="AB98" s="200"/>
      <c r="AC98" s="198"/>
      <c r="AD98" s="197">
        <v>1</v>
      </c>
      <c r="AE98" s="199"/>
      <c r="AF98" s="200"/>
      <c r="AG98" s="198"/>
      <c r="AH98" s="197"/>
      <c r="AI98" s="199"/>
      <c r="AJ98" s="200"/>
      <c r="AK98" s="198"/>
      <c r="AL98" s="197"/>
      <c r="AM98" s="198"/>
      <c r="AN98" s="201">
        <v>5</v>
      </c>
      <c r="AO98" s="500"/>
      <c r="AP98" s="71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12"/>
      <c r="BB98" s="12"/>
      <c r="CG98" s="13">
        <v>0</v>
      </c>
      <c r="CH98" s="13">
        <v>0</v>
      </c>
      <c r="CI98" s="13"/>
      <c r="CJ98" s="13"/>
      <c r="CK98" s="13"/>
      <c r="CL98" s="13"/>
      <c r="CM98" s="13"/>
    </row>
    <row r="99" spans="1:91" ht="32.1" customHeight="1" x14ac:dyDescent="0.2">
      <c r="A99" s="82" t="s">
        <v>101</v>
      </c>
      <c r="B99" s="8"/>
      <c r="C99" s="8"/>
      <c r="D99" s="8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X99" s="2"/>
      <c r="BY99" s="2"/>
      <c r="BZ99" s="2"/>
      <c r="CG99" s="13"/>
      <c r="CH99" s="13"/>
      <c r="CI99" s="13"/>
      <c r="CJ99" s="13"/>
      <c r="CK99" s="13"/>
      <c r="CL99" s="13"/>
      <c r="CM99" s="13"/>
    </row>
    <row r="100" spans="1:91" ht="16.350000000000001" customHeight="1" x14ac:dyDescent="0.2">
      <c r="A100" s="1808" t="s">
        <v>102</v>
      </c>
      <c r="B100" s="1869"/>
      <c r="C100" s="1809"/>
      <c r="D100" s="621" t="s">
        <v>54</v>
      </c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CG100" s="13"/>
      <c r="CH100" s="13"/>
      <c r="CI100" s="13"/>
      <c r="CJ100" s="13"/>
      <c r="CK100" s="13"/>
      <c r="CL100" s="13"/>
      <c r="CM100" s="13"/>
    </row>
    <row r="101" spans="1:91" ht="25.35" customHeight="1" x14ac:dyDescent="0.2">
      <c r="A101" s="1796" t="s">
        <v>103</v>
      </c>
      <c r="B101" s="1798"/>
      <c r="C101" s="622" t="s">
        <v>104</v>
      </c>
      <c r="D101" s="502"/>
      <c r="E101" s="136"/>
      <c r="CG101" s="13"/>
      <c r="CH101" s="13"/>
      <c r="CI101" s="13"/>
      <c r="CJ101" s="13"/>
      <c r="CK101" s="13"/>
      <c r="CL101" s="13"/>
      <c r="CM101" s="13"/>
    </row>
    <row r="102" spans="1:91" ht="25.35" customHeight="1" x14ac:dyDescent="0.2">
      <c r="A102" s="1886"/>
      <c r="B102" s="1807"/>
      <c r="C102" s="613" t="s">
        <v>105</v>
      </c>
      <c r="D102" s="157"/>
      <c r="E102" s="136"/>
      <c r="CG102" s="13"/>
      <c r="CH102" s="13"/>
      <c r="CI102" s="13"/>
      <c r="CJ102" s="13"/>
      <c r="CK102" s="13"/>
      <c r="CL102" s="13"/>
      <c r="CM102" s="13"/>
    </row>
    <row r="103" spans="1:91" ht="25.35" customHeight="1" x14ac:dyDescent="0.2">
      <c r="A103" s="1799"/>
      <c r="B103" s="1801"/>
      <c r="C103" s="614" t="s">
        <v>106</v>
      </c>
      <c r="D103" s="207"/>
      <c r="E103" s="136"/>
      <c r="CG103" s="13"/>
      <c r="CH103" s="13"/>
      <c r="CI103" s="13"/>
      <c r="CJ103" s="13"/>
      <c r="CK103" s="13"/>
      <c r="CL103" s="13"/>
      <c r="CM103" s="13"/>
    </row>
    <row r="104" spans="1:91" ht="32.1" customHeight="1" x14ac:dyDescent="0.2">
      <c r="A104" s="81" t="s">
        <v>107</v>
      </c>
      <c r="B104" s="83"/>
      <c r="C104" s="208"/>
      <c r="D104" s="208"/>
      <c r="E104" s="209"/>
      <c r="F104" s="210"/>
      <c r="G104" s="210"/>
      <c r="H104" s="100"/>
      <c r="I104" s="210"/>
      <c r="J104" s="83"/>
      <c r="K104" s="211"/>
      <c r="L104" s="212"/>
      <c r="M104" s="211"/>
      <c r="N104" s="211"/>
      <c r="O104" s="213"/>
      <c r="P104" s="83"/>
      <c r="Q104" s="211"/>
      <c r="R104" s="213"/>
      <c r="S104" s="83"/>
      <c r="T104" s="211"/>
      <c r="U104" s="83"/>
      <c r="V104" s="83"/>
      <c r="W104" s="213"/>
      <c r="X104" s="213"/>
      <c r="Y104" s="213"/>
      <c r="Z104" s="214"/>
      <c r="AA104" s="83"/>
      <c r="AB104" s="213"/>
      <c r="AC104" s="213"/>
      <c r="AD104" s="213"/>
      <c r="AE104" s="213"/>
      <c r="AF104" s="214"/>
      <c r="AG104" s="83"/>
      <c r="AH104" s="213"/>
      <c r="AI104" s="213"/>
      <c r="AJ104" s="213"/>
      <c r="AK104" s="83"/>
      <c r="AL104" s="211"/>
      <c r="AM104" s="213"/>
      <c r="AN104" s="211"/>
      <c r="AO104" s="215"/>
      <c r="AP104" s="83"/>
      <c r="BX104" s="2"/>
      <c r="BY104" s="2"/>
      <c r="BZ104" s="2"/>
      <c r="CG104" s="13"/>
      <c r="CH104" s="13"/>
      <c r="CI104" s="13"/>
      <c r="CJ104" s="13"/>
      <c r="CK104" s="13"/>
      <c r="CL104" s="13"/>
      <c r="CM104" s="13"/>
    </row>
    <row r="105" spans="1:91" ht="16.350000000000001" customHeight="1" x14ac:dyDescent="0.2">
      <c r="A105" s="1822" t="s">
        <v>90</v>
      </c>
      <c r="B105" s="1793"/>
      <c r="C105" s="1796" t="s">
        <v>5</v>
      </c>
      <c r="D105" s="1797"/>
      <c r="E105" s="1798"/>
      <c r="F105" s="1808" t="s">
        <v>6</v>
      </c>
      <c r="G105" s="1869"/>
      <c r="H105" s="1869"/>
      <c r="I105" s="1869"/>
      <c r="J105" s="1869"/>
      <c r="K105" s="1869"/>
      <c r="L105" s="1869"/>
      <c r="M105" s="1869"/>
      <c r="N105" s="1869"/>
      <c r="O105" s="1869"/>
      <c r="P105" s="1869"/>
      <c r="Q105" s="1869"/>
      <c r="R105" s="1869"/>
      <c r="S105" s="1869"/>
      <c r="T105" s="1869"/>
      <c r="U105" s="1869"/>
      <c r="V105" s="1869"/>
      <c r="W105" s="1869"/>
      <c r="X105" s="1869"/>
      <c r="Y105" s="1869"/>
      <c r="Z105" s="1869"/>
      <c r="AA105" s="1869"/>
      <c r="AB105" s="1869"/>
      <c r="AC105" s="1869"/>
      <c r="AD105" s="1869"/>
      <c r="AE105" s="1869"/>
      <c r="AF105" s="1869"/>
      <c r="AG105" s="1869"/>
      <c r="AH105" s="1869"/>
      <c r="AI105" s="1869"/>
      <c r="AJ105" s="1869"/>
      <c r="AK105" s="1869"/>
      <c r="AL105" s="1869"/>
      <c r="AM105" s="1809"/>
      <c r="AN105" s="1819" t="s">
        <v>7</v>
      </c>
      <c r="AO105" s="216"/>
      <c r="CG105" s="13"/>
      <c r="CH105" s="13"/>
      <c r="CI105" s="13"/>
      <c r="CJ105" s="13"/>
      <c r="CK105" s="13"/>
      <c r="CL105" s="13"/>
      <c r="CM105" s="13"/>
    </row>
    <row r="106" spans="1:91" ht="16.350000000000001" customHeight="1" x14ac:dyDescent="0.2">
      <c r="A106" s="1826"/>
      <c r="B106" s="1794"/>
      <c r="C106" s="1799"/>
      <c r="D106" s="1800"/>
      <c r="E106" s="1801"/>
      <c r="F106" s="1808" t="s">
        <v>11</v>
      </c>
      <c r="G106" s="1809"/>
      <c r="H106" s="1808" t="s">
        <v>12</v>
      </c>
      <c r="I106" s="1809"/>
      <c r="J106" s="1808" t="s">
        <v>13</v>
      </c>
      <c r="K106" s="1809"/>
      <c r="L106" s="1808" t="s">
        <v>14</v>
      </c>
      <c r="M106" s="1809"/>
      <c r="N106" s="1808" t="s">
        <v>15</v>
      </c>
      <c r="O106" s="1809"/>
      <c r="P106" s="1828" t="s">
        <v>16</v>
      </c>
      <c r="Q106" s="1816"/>
      <c r="R106" s="1828" t="s">
        <v>17</v>
      </c>
      <c r="S106" s="1816"/>
      <c r="T106" s="1828" t="s">
        <v>18</v>
      </c>
      <c r="U106" s="1816"/>
      <c r="V106" s="1828" t="s">
        <v>19</v>
      </c>
      <c r="W106" s="1816"/>
      <c r="X106" s="1828" t="s">
        <v>20</v>
      </c>
      <c r="Y106" s="1816"/>
      <c r="Z106" s="1828" t="s">
        <v>21</v>
      </c>
      <c r="AA106" s="1816"/>
      <c r="AB106" s="1828" t="s">
        <v>22</v>
      </c>
      <c r="AC106" s="1816"/>
      <c r="AD106" s="1829" t="s">
        <v>23</v>
      </c>
      <c r="AE106" s="1829"/>
      <c r="AF106" s="1828" t="s">
        <v>24</v>
      </c>
      <c r="AG106" s="1816"/>
      <c r="AH106" s="1829" t="s">
        <v>25</v>
      </c>
      <c r="AI106" s="1829"/>
      <c r="AJ106" s="1828" t="s">
        <v>26</v>
      </c>
      <c r="AK106" s="1816"/>
      <c r="AL106" s="1829" t="s">
        <v>27</v>
      </c>
      <c r="AM106" s="1816"/>
      <c r="AN106" s="1845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CG106" s="13"/>
      <c r="CH106" s="13"/>
      <c r="CI106" s="13"/>
      <c r="CJ106" s="13"/>
      <c r="CK106" s="13"/>
      <c r="CL106" s="13"/>
      <c r="CM106" s="13"/>
    </row>
    <row r="107" spans="1:91" ht="16.350000000000001" customHeight="1" x14ac:dyDescent="0.2">
      <c r="A107" s="1824"/>
      <c r="B107" s="1795"/>
      <c r="C107" s="416" t="s">
        <v>32</v>
      </c>
      <c r="D107" s="755" t="s">
        <v>41</v>
      </c>
      <c r="E107" s="603" t="s">
        <v>34</v>
      </c>
      <c r="F107" s="602" t="s">
        <v>41</v>
      </c>
      <c r="G107" s="603" t="s">
        <v>34</v>
      </c>
      <c r="H107" s="602" t="s">
        <v>41</v>
      </c>
      <c r="I107" s="603" t="s">
        <v>34</v>
      </c>
      <c r="J107" s="602" t="s">
        <v>41</v>
      </c>
      <c r="K107" s="603" t="s">
        <v>34</v>
      </c>
      <c r="L107" s="602" t="s">
        <v>41</v>
      </c>
      <c r="M107" s="603" t="s">
        <v>34</v>
      </c>
      <c r="N107" s="602" t="s">
        <v>41</v>
      </c>
      <c r="O107" s="603" t="s">
        <v>34</v>
      </c>
      <c r="P107" s="602" t="s">
        <v>41</v>
      </c>
      <c r="Q107" s="603" t="s">
        <v>34</v>
      </c>
      <c r="R107" s="602" t="s">
        <v>41</v>
      </c>
      <c r="S107" s="603" t="s">
        <v>34</v>
      </c>
      <c r="T107" s="602" t="s">
        <v>41</v>
      </c>
      <c r="U107" s="603" t="s">
        <v>34</v>
      </c>
      <c r="V107" s="602" t="s">
        <v>41</v>
      </c>
      <c r="W107" s="603" t="s">
        <v>34</v>
      </c>
      <c r="X107" s="602" t="s">
        <v>41</v>
      </c>
      <c r="Y107" s="603" t="s">
        <v>34</v>
      </c>
      <c r="Z107" s="602" t="s">
        <v>41</v>
      </c>
      <c r="AA107" s="603" t="s">
        <v>34</v>
      </c>
      <c r="AB107" s="602" t="s">
        <v>41</v>
      </c>
      <c r="AC107" s="603" t="s">
        <v>34</v>
      </c>
      <c r="AD107" s="615" t="s">
        <v>41</v>
      </c>
      <c r="AE107" s="615" t="s">
        <v>34</v>
      </c>
      <c r="AF107" s="602" t="s">
        <v>41</v>
      </c>
      <c r="AG107" s="603" t="s">
        <v>34</v>
      </c>
      <c r="AH107" s="615" t="s">
        <v>41</v>
      </c>
      <c r="AI107" s="615" t="s">
        <v>34</v>
      </c>
      <c r="AJ107" s="602" t="s">
        <v>41</v>
      </c>
      <c r="AK107" s="603" t="s">
        <v>34</v>
      </c>
      <c r="AL107" s="615" t="s">
        <v>41</v>
      </c>
      <c r="AM107" s="603" t="s">
        <v>34</v>
      </c>
      <c r="AN107" s="1820"/>
      <c r="AO107" s="217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CG107" s="13"/>
      <c r="CH107" s="13"/>
      <c r="CI107" s="13"/>
      <c r="CJ107" s="13"/>
      <c r="CK107" s="13"/>
      <c r="CL107" s="13"/>
      <c r="CM107" s="13"/>
    </row>
    <row r="108" spans="1:91" ht="16.350000000000001" customHeight="1" x14ac:dyDescent="0.2">
      <c r="A108" s="1928" t="s">
        <v>108</v>
      </c>
      <c r="B108" s="1929"/>
      <c r="C108" s="170">
        <f>SUM(D108+E108)</f>
        <v>0</v>
      </c>
      <c r="D108" s="218">
        <f t="shared" ref="D108:E110" si="15">SUM(F108+H108+J108+L108+N108+P108+R108+T108+V108+X108+Z108+AB108+AD108+AF108+AH108+AJ108+AL108)</f>
        <v>0</v>
      </c>
      <c r="E108" s="65">
        <f t="shared" si="15"/>
        <v>0</v>
      </c>
      <c r="F108" s="219"/>
      <c r="G108" s="220"/>
      <c r="H108" s="219"/>
      <c r="I108" s="220"/>
      <c r="J108" s="219"/>
      <c r="K108" s="220"/>
      <c r="L108" s="219"/>
      <c r="M108" s="220"/>
      <c r="N108" s="219"/>
      <c r="O108" s="220"/>
      <c r="P108" s="219"/>
      <c r="Q108" s="220"/>
      <c r="R108" s="219"/>
      <c r="S108" s="220"/>
      <c r="T108" s="219"/>
      <c r="U108" s="220"/>
      <c r="V108" s="219"/>
      <c r="W108" s="220"/>
      <c r="X108" s="219"/>
      <c r="Y108" s="220"/>
      <c r="Z108" s="219"/>
      <c r="AA108" s="220"/>
      <c r="AB108" s="219"/>
      <c r="AC108" s="220"/>
      <c r="AD108" s="221"/>
      <c r="AE108" s="222"/>
      <c r="AF108" s="219"/>
      <c r="AG108" s="220"/>
      <c r="AH108" s="221"/>
      <c r="AI108" s="222"/>
      <c r="AJ108" s="219"/>
      <c r="AK108" s="220"/>
      <c r="AL108" s="221"/>
      <c r="AM108" s="220"/>
      <c r="AN108" s="223"/>
      <c r="AO108" s="71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12"/>
      <c r="CG108" s="13">
        <v>0</v>
      </c>
      <c r="CH108" s="13">
        <v>0</v>
      </c>
      <c r="CI108" s="13"/>
      <c r="CJ108" s="13"/>
      <c r="CK108" s="13"/>
      <c r="CL108" s="13"/>
      <c r="CM108" s="13"/>
    </row>
    <row r="109" spans="1:91" ht="16.350000000000001" customHeight="1" x14ac:dyDescent="0.2">
      <c r="A109" s="1848" t="s">
        <v>109</v>
      </c>
      <c r="B109" s="1849"/>
      <c r="C109" s="63">
        <f>SUM(D109+E109)</f>
        <v>8</v>
      </c>
      <c r="D109" s="64">
        <f t="shared" si="15"/>
        <v>5</v>
      </c>
      <c r="E109" s="73">
        <f t="shared" si="15"/>
        <v>3</v>
      </c>
      <c r="F109" s="224"/>
      <c r="G109" s="225"/>
      <c r="H109" s="224"/>
      <c r="I109" s="225"/>
      <c r="J109" s="224"/>
      <c r="K109" s="225"/>
      <c r="L109" s="224"/>
      <c r="M109" s="225"/>
      <c r="N109" s="224"/>
      <c r="O109" s="225"/>
      <c r="P109" s="224"/>
      <c r="Q109" s="225"/>
      <c r="R109" s="224"/>
      <c r="S109" s="225"/>
      <c r="T109" s="224"/>
      <c r="U109" s="225"/>
      <c r="V109" s="224"/>
      <c r="W109" s="225"/>
      <c r="X109" s="224"/>
      <c r="Y109" s="225"/>
      <c r="Z109" s="224">
        <v>1</v>
      </c>
      <c r="AA109" s="225">
        <v>1</v>
      </c>
      <c r="AB109" s="224"/>
      <c r="AC109" s="225"/>
      <c r="AD109" s="226"/>
      <c r="AE109" s="227"/>
      <c r="AF109" s="224"/>
      <c r="AG109" s="225"/>
      <c r="AH109" s="226">
        <v>2</v>
      </c>
      <c r="AI109" s="227"/>
      <c r="AJ109" s="224">
        <v>1</v>
      </c>
      <c r="AK109" s="225"/>
      <c r="AL109" s="226">
        <v>1</v>
      </c>
      <c r="AM109" s="225">
        <v>2</v>
      </c>
      <c r="AN109" s="228">
        <v>8</v>
      </c>
      <c r="AO109" s="71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12"/>
      <c r="CG109" s="13">
        <v>0</v>
      </c>
      <c r="CH109" s="13">
        <v>0</v>
      </c>
      <c r="CI109" s="13"/>
      <c r="CJ109" s="13"/>
      <c r="CK109" s="13"/>
      <c r="CL109" s="13"/>
      <c r="CM109" s="13"/>
    </row>
    <row r="110" spans="1:91" ht="16.350000000000001" customHeight="1" x14ac:dyDescent="0.2">
      <c r="A110" s="1883" t="s">
        <v>110</v>
      </c>
      <c r="B110" s="1884"/>
      <c r="C110" s="77">
        <f>SUM(D110+E110)</f>
        <v>7</v>
      </c>
      <c r="D110" s="78">
        <f t="shared" si="15"/>
        <v>4</v>
      </c>
      <c r="E110" s="49">
        <f t="shared" si="15"/>
        <v>3</v>
      </c>
      <c r="F110" s="229"/>
      <c r="G110" s="230"/>
      <c r="H110" s="229"/>
      <c r="I110" s="230"/>
      <c r="J110" s="229"/>
      <c r="K110" s="230"/>
      <c r="L110" s="229"/>
      <c r="M110" s="230"/>
      <c r="N110" s="229"/>
      <c r="O110" s="230"/>
      <c r="P110" s="229"/>
      <c r="Q110" s="230"/>
      <c r="R110" s="229"/>
      <c r="S110" s="230"/>
      <c r="T110" s="229"/>
      <c r="U110" s="230"/>
      <c r="V110" s="229"/>
      <c r="W110" s="230"/>
      <c r="X110" s="229"/>
      <c r="Y110" s="230"/>
      <c r="Z110" s="229"/>
      <c r="AA110" s="230"/>
      <c r="AB110" s="229"/>
      <c r="AC110" s="230"/>
      <c r="AD110" s="231"/>
      <c r="AE110" s="232">
        <v>1</v>
      </c>
      <c r="AF110" s="229">
        <v>1</v>
      </c>
      <c r="AG110" s="230"/>
      <c r="AH110" s="231">
        <v>1</v>
      </c>
      <c r="AI110" s="232"/>
      <c r="AJ110" s="229"/>
      <c r="AK110" s="230"/>
      <c r="AL110" s="231">
        <v>2</v>
      </c>
      <c r="AM110" s="230">
        <v>2</v>
      </c>
      <c r="AN110" s="233">
        <v>7</v>
      </c>
      <c r="AO110" s="71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12"/>
      <c r="CG110" s="13">
        <v>0</v>
      </c>
      <c r="CH110" s="13">
        <v>0</v>
      </c>
      <c r="CI110" s="13"/>
      <c r="CJ110" s="13"/>
      <c r="CK110" s="13"/>
      <c r="CL110" s="13"/>
      <c r="CM110" s="13"/>
    </row>
    <row r="111" spans="1:91" ht="32.1" customHeight="1" x14ac:dyDescent="0.2">
      <c r="A111" s="82" t="s">
        <v>111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X111" s="2"/>
      <c r="BY111" s="2"/>
      <c r="BZ111" s="2"/>
      <c r="CG111" s="13"/>
      <c r="CH111" s="13"/>
      <c r="CI111" s="13"/>
      <c r="CJ111" s="13"/>
      <c r="CK111" s="13"/>
      <c r="CL111" s="13"/>
      <c r="CM111" s="13"/>
    </row>
    <row r="112" spans="1:91" ht="16.350000000000001" customHeight="1" x14ac:dyDescent="0.2">
      <c r="A112" s="1822" t="s">
        <v>112</v>
      </c>
      <c r="B112" s="1793"/>
      <c r="C112" s="1822" t="s">
        <v>54</v>
      </c>
      <c r="D112" s="1823"/>
      <c r="E112" s="1793"/>
      <c r="F112" s="1808" t="s">
        <v>113</v>
      </c>
      <c r="G112" s="1809"/>
      <c r="H112" s="1885" t="s">
        <v>114</v>
      </c>
      <c r="I112" s="1809"/>
      <c r="J112" s="1808" t="s">
        <v>115</v>
      </c>
      <c r="K112" s="1809"/>
      <c r="L112" s="1808" t="s">
        <v>116</v>
      </c>
      <c r="M112" s="1809"/>
      <c r="N112" s="1808" t="s">
        <v>117</v>
      </c>
      <c r="O112" s="1809"/>
      <c r="P112" s="1828" t="s">
        <v>118</v>
      </c>
      <c r="Q112" s="1816"/>
      <c r="R112" s="1828" t="s">
        <v>119</v>
      </c>
      <c r="S112" s="1816"/>
      <c r="T112" s="1828" t="s">
        <v>120</v>
      </c>
      <c r="U112" s="1829"/>
      <c r="V112" s="1828" t="s">
        <v>121</v>
      </c>
      <c r="W112" s="1829"/>
      <c r="X112" s="1881" t="s">
        <v>122</v>
      </c>
      <c r="Y112" s="1927" t="s">
        <v>123</v>
      </c>
      <c r="Z112" s="1829"/>
      <c r="AA112" s="1829"/>
      <c r="AB112" s="1816"/>
      <c r="AC112" s="1834" t="s">
        <v>124</v>
      </c>
      <c r="AD112" s="1876"/>
      <c r="AE112" s="1829" t="s">
        <v>125</v>
      </c>
      <c r="AF112" s="1829"/>
      <c r="AG112" s="1829"/>
      <c r="AH112" s="1816"/>
      <c r="AI112" s="1819" t="s">
        <v>126</v>
      </c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CG112" s="13"/>
      <c r="CH112" s="13"/>
      <c r="CI112" s="13"/>
      <c r="CJ112" s="13"/>
      <c r="CK112" s="13"/>
      <c r="CL112" s="13"/>
      <c r="CM112" s="13"/>
    </row>
    <row r="113" spans="1:91" ht="25.35" customHeight="1" x14ac:dyDescent="0.2">
      <c r="A113" s="1824"/>
      <c r="B113" s="1795"/>
      <c r="C113" s="416" t="s">
        <v>32</v>
      </c>
      <c r="D113" s="755" t="s">
        <v>33</v>
      </c>
      <c r="E113" s="605" t="s">
        <v>34</v>
      </c>
      <c r="F113" s="619" t="s">
        <v>41</v>
      </c>
      <c r="G113" s="620" t="s">
        <v>34</v>
      </c>
      <c r="H113" s="619" t="s">
        <v>41</v>
      </c>
      <c r="I113" s="620" t="s">
        <v>34</v>
      </c>
      <c r="J113" s="619" t="s">
        <v>41</v>
      </c>
      <c r="K113" s="620" t="s">
        <v>34</v>
      </c>
      <c r="L113" s="619" t="s">
        <v>41</v>
      </c>
      <c r="M113" s="620" t="s">
        <v>34</v>
      </c>
      <c r="N113" s="619" t="s">
        <v>41</v>
      </c>
      <c r="O113" s="620" t="s">
        <v>34</v>
      </c>
      <c r="P113" s="619" t="s">
        <v>41</v>
      </c>
      <c r="Q113" s="620" t="s">
        <v>34</v>
      </c>
      <c r="R113" s="619" t="s">
        <v>41</v>
      </c>
      <c r="S113" s="620" t="s">
        <v>34</v>
      </c>
      <c r="T113" s="619" t="s">
        <v>41</v>
      </c>
      <c r="U113" s="417" t="s">
        <v>34</v>
      </c>
      <c r="V113" s="619" t="s">
        <v>41</v>
      </c>
      <c r="W113" s="417" t="s">
        <v>34</v>
      </c>
      <c r="X113" s="1882"/>
      <c r="Y113" s="237" t="s">
        <v>127</v>
      </c>
      <c r="Z113" s="238" t="s">
        <v>128</v>
      </c>
      <c r="AA113" s="607" t="s">
        <v>129</v>
      </c>
      <c r="AB113" s="621" t="s">
        <v>130</v>
      </c>
      <c r="AC113" s="598" t="s">
        <v>131</v>
      </c>
      <c r="AD113" s="756" t="s">
        <v>132</v>
      </c>
      <c r="AE113" s="456" t="s">
        <v>133</v>
      </c>
      <c r="AF113" s="621" t="s">
        <v>134</v>
      </c>
      <c r="AG113" s="243" t="s">
        <v>135</v>
      </c>
      <c r="AH113" s="621" t="s">
        <v>136</v>
      </c>
      <c r="AI113" s="1820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CG113" s="13"/>
      <c r="CH113" s="13"/>
      <c r="CI113" s="13"/>
      <c r="CJ113" s="13"/>
      <c r="CK113" s="13"/>
      <c r="CL113" s="13"/>
      <c r="CM113" s="13"/>
    </row>
    <row r="114" spans="1:91" ht="16.350000000000001" customHeight="1" x14ac:dyDescent="0.2">
      <c r="A114" s="1928" t="s">
        <v>137</v>
      </c>
      <c r="B114" s="1929"/>
      <c r="C114" s="467">
        <f>SUM(D114+E114)</f>
        <v>3</v>
      </c>
      <c r="D114" s="757">
        <f>SUM(F114+H114+J114+L114+N114+P114+R114+T114+V114)</f>
        <v>1</v>
      </c>
      <c r="E114" s="483">
        <f>SUM(G114+I114+K114+M114+O114+Q114+S114+U114+W114)</f>
        <v>2</v>
      </c>
      <c r="F114" s="453"/>
      <c r="G114" s="457"/>
      <c r="H114" s="469">
        <v>1</v>
      </c>
      <c r="I114" s="754">
        <v>1</v>
      </c>
      <c r="J114" s="453"/>
      <c r="K114" s="457">
        <v>1</v>
      </c>
      <c r="L114" s="469"/>
      <c r="M114" s="754"/>
      <c r="N114" s="453"/>
      <c r="O114" s="457"/>
      <c r="P114" s="469"/>
      <c r="Q114" s="754"/>
      <c r="R114" s="453"/>
      <c r="S114" s="457"/>
      <c r="T114" s="469"/>
      <c r="U114" s="754"/>
      <c r="V114" s="453"/>
      <c r="W114" s="458"/>
      <c r="X114" s="470">
        <v>1</v>
      </c>
      <c r="Y114" s="459">
        <v>1</v>
      </c>
      <c r="Z114" s="469">
        <v>2</v>
      </c>
      <c r="AA114" s="460"/>
      <c r="AB114" s="758"/>
      <c r="AC114" s="458">
        <v>2</v>
      </c>
      <c r="AD114" s="461">
        <v>1</v>
      </c>
      <c r="AE114" s="459"/>
      <c r="AF114" s="472"/>
      <c r="AG114" s="472">
        <v>2</v>
      </c>
      <c r="AH114" s="472"/>
      <c r="AI114" s="472">
        <v>1</v>
      </c>
      <c r="AJ114" s="71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12"/>
      <c r="AW114" s="12"/>
      <c r="AX114" s="12"/>
      <c r="AY114" s="12"/>
      <c r="AZ114" s="12"/>
      <c r="BA114" s="12"/>
      <c r="CG114" s="13">
        <v>0</v>
      </c>
      <c r="CH114" s="13">
        <v>0</v>
      </c>
      <c r="CI114" s="13">
        <v>0</v>
      </c>
      <c r="CJ114" s="13"/>
      <c r="CK114" s="13"/>
      <c r="CL114" s="13"/>
      <c r="CM114" s="13"/>
    </row>
    <row r="115" spans="1:91" ht="16.350000000000001" customHeight="1" x14ac:dyDescent="0.2">
      <c r="A115" s="1879" t="s">
        <v>138</v>
      </c>
      <c r="B115" s="1880"/>
      <c r="C115" s="246">
        <f>SUM(D115+E115)</f>
        <v>60</v>
      </c>
      <c r="D115" s="247">
        <f>SUM(F115+H115+J115+L115+N115+P115+R115+T115+V115)</f>
        <v>42</v>
      </c>
      <c r="E115" s="248">
        <f>SUM(G115+I115+K115+M115+O115+Q115+S115+U115+W115)</f>
        <v>18</v>
      </c>
      <c r="F115" s="249">
        <v>1</v>
      </c>
      <c r="G115" s="250">
        <v>1</v>
      </c>
      <c r="H115" s="251">
        <v>5</v>
      </c>
      <c r="I115" s="252">
        <v>1</v>
      </c>
      <c r="J115" s="249">
        <v>7</v>
      </c>
      <c r="K115" s="250">
        <v>6</v>
      </c>
      <c r="L115" s="251">
        <v>8</v>
      </c>
      <c r="M115" s="252">
        <v>4</v>
      </c>
      <c r="N115" s="249">
        <v>11</v>
      </c>
      <c r="O115" s="250">
        <v>4</v>
      </c>
      <c r="P115" s="251">
        <v>6</v>
      </c>
      <c r="Q115" s="252">
        <v>2</v>
      </c>
      <c r="R115" s="249">
        <v>4</v>
      </c>
      <c r="S115" s="250"/>
      <c r="T115" s="251"/>
      <c r="U115" s="252"/>
      <c r="V115" s="249"/>
      <c r="W115" s="253"/>
      <c r="X115" s="254"/>
      <c r="Y115" s="255"/>
      <c r="Z115" s="256"/>
      <c r="AA115" s="257">
        <v>39</v>
      </c>
      <c r="AB115" s="257">
        <v>21</v>
      </c>
      <c r="AC115" s="254">
        <v>18</v>
      </c>
      <c r="AD115" s="258">
        <v>42</v>
      </c>
      <c r="AE115" s="259">
        <v>11</v>
      </c>
      <c r="AF115" s="260"/>
      <c r="AG115" s="260">
        <v>35</v>
      </c>
      <c r="AH115" s="260">
        <v>8</v>
      </c>
      <c r="AI115" s="260">
        <v>6</v>
      </c>
      <c r="AJ115" s="71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12"/>
      <c r="AW115" s="12"/>
      <c r="AX115" s="12"/>
      <c r="CG115" s="13">
        <v>0</v>
      </c>
      <c r="CH115" s="13">
        <v>0</v>
      </c>
      <c r="CI115" s="13">
        <v>0</v>
      </c>
      <c r="CJ115" s="13"/>
      <c r="CK115" s="13"/>
      <c r="CL115" s="13"/>
      <c r="CM115" s="13"/>
    </row>
    <row r="116" spans="1:91" ht="32.1" customHeight="1" x14ac:dyDescent="0.2">
      <c r="A116" s="82" t="s">
        <v>139</v>
      </c>
      <c r="B116" s="11"/>
      <c r="C116" s="11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"/>
      <c r="V116" s="8"/>
      <c r="W116" s="8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BX116" s="2"/>
      <c r="BY116" s="2"/>
      <c r="BZ116" s="2"/>
      <c r="CG116" s="13"/>
      <c r="CH116" s="13"/>
      <c r="CI116" s="13"/>
      <c r="CJ116" s="13"/>
      <c r="CK116" s="13"/>
      <c r="CL116" s="13"/>
      <c r="CM116" s="13"/>
    </row>
    <row r="117" spans="1:91" ht="16.350000000000001" customHeight="1" x14ac:dyDescent="0.2">
      <c r="A117" s="1822" t="s">
        <v>112</v>
      </c>
      <c r="B117" s="1793"/>
      <c r="C117" s="1817" t="s">
        <v>54</v>
      </c>
      <c r="D117" s="1808" t="s">
        <v>6</v>
      </c>
      <c r="E117" s="1869"/>
      <c r="F117" s="1869"/>
      <c r="G117" s="1869"/>
      <c r="H117" s="1869"/>
      <c r="I117" s="1812"/>
      <c r="J117" s="1798" t="s">
        <v>7</v>
      </c>
      <c r="K117" s="8"/>
      <c r="L117" s="7"/>
      <c r="M117" s="7"/>
      <c r="N117" s="7"/>
      <c r="O117" s="7"/>
      <c r="P117" s="7"/>
      <c r="Q117" s="7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BR117" s="3"/>
      <c r="BS117" s="3"/>
      <c r="BT117" s="3"/>
      <c r="CG117" s="13"/>
      <c r="CH117" s="13"/>
      <c r="CI117" s="13"/>
      <c r="CJ117" s="13"/>
      <c r="CK117" s="13"/>
      <c r="CL117" s="13"/>
      <c r="CM117" s="13"/>
    </row>
    <row r="118" spans="1:91" ht="21.6" customHeight="1" x14ac:dyDescent="0.2">
      <c r="A118" s="1824"/>
      <c r="B118" s="1795"/>
      <c r="C118" s="1818"/>
      <c r="D118" s="619" t="s">
        <v>13</v>
      </c>
      <c r="E118" s="752" t="s">
        <v>14</v>
      </c>
      <c r="F118" s="752" t="s">
        <v>15</v>
      </c>
      <c r="G118" s="752" t="s">
        <v>140</v>
      </c>
      <c r="H118" s="752" t="s">
        <v>141</v>
      </c>
      <c r="I118" s="759" t="s">
        <v>142</v>
      </c>
      <c r="J118" s="1801"/>
      <c r="K118" s="8"/>
      <c r="L118" s="7"/>
      <c r="M118" s="7"/>
      <c r="N118" s="7"/>
      <c r="O118" s="7"/>
      <c r="P118" s="7"/>
      <c r="Q118" s="7"/>
      <c r="BR118" s="3"/>
      <c r="BS118" s="3"/>
      <c r="BT118" s="3"/>
      <c r="CG118" s="13"/>
      <c r="CH118" s="13"/>
      <c r="CI118" s="13"/>
      <c r="CJ118" s="13"/>
      <c r="CK118" s="13"/>
      <c r="CL118" s="13"/>
      <c r="CM118" s="13"/>
    </row>
    <row r="119" spans="1:91" ht="26.25" customHeight="1" x14ac:dyDescent="0.2">
      <c r="A119" s="1819" t="s">
        <v>143</v>
      </c>
      <c r="B119" s="505" t="s">
        <v>144</v>
      </c>
      <c r="C119" s="506">
        <f>SUM(D119:I119)</f>
        <v>0</v>
      </c>
      <c r="D119" s="476"/>
      <c r="E119" s="760"/>
      <c r="F119" s="760"/>
      <c r="G119" s="760"/>
      <c r="H119" s="760"/>
      <c r="I119" s="761"/>
      <c r="J119" s="484"/>
      <c r="K119" s="71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12"/>
      <c r="X119" s="12"/>
      <c r="Y119" s="12"/>
      <c r="BR119" s="3"/>
      <c r="BS119" s="3"/>
      <c r="BT119" s="3"/>
      <c r="CG119" s="13"/>
      <c r="CH119" s="13">
        <v>0</v>
      </c>
      <c r="CI119" s="13">
        <v>0</v>
      </c>
      <c r="CJ119" s="13"/>
      <c r="CK119" s="13"/>
      <c r="CL119" s="13"/>
      <c r="CM119" s="13"/>
    </row>
    <row r="120" spans="1:91" ht="18" customHeight="1" x14ac:dyDescent="0.2">
      <c r="A120" s="1820"/>
      <c r="B120" s="264" t="s">
        <v>145</v>
      </c>
      <c r="C120" s="265">
        <f>SUM(D120:I120)</f>
        <v>0</v>
      </c>
      <c r="D120" s="50"/>
      <c r="E120" s="266"/>
      <c r="F120" s="266"/>
      <c r="G120" s="266"/>
      <c r="H120" s="266"/>
      <c r="I120" s="267"/>
      <c r="J120" s="79"/>
      <c r="K120" s="71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12"/>
      <c r="X120" s="12"/>
      <c r="Y120" s="12"/>
      <c r="BR120" s="3"/>
      <c r="BS120" s="3"/>
      <c r="BT120" s="3"/>
      <c r="CG120" s="13"/>
      <c r="CH120" s="13">
        <v>0</v>
      </c>
      <c r="CI120" s="13">
        <v>0</v>
      </c>
      <c r="CJ120" s="13"/>
      <c r="CK120" s="13"/>
      <c r="CL120" s="13"/>
      <c r="CM120" s="13"/>
    </row>
    <row r="121" spans="1:91" ht="32.1" customHeight="1" x14ac:dyDescent="0.2">
      <c r="A121" s="82" t="s">
        <v>146</v>
      </c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"/>
      <c r="P121" s="8"/>
      <c r="Q121" s="85"/>
      <c r="R121" s="85"/>
      <c r="S121" s="85"/>
      <c r="T121" s="85"/>
      <c r="U121" s="85"/>
      <c r="V121" s="85"/>
      <c r="W121" s="85"/>
      <c r="X121" s="12"/>
      <c r="Y121" s="12"/>
      <c r="Z121" s="12"/>
      <c r="AA121" s="12"/>
      <c r="AB121" s="12"/>
      <c r="AC121" s="12"/>
      <c r="AD121" s="12"/>
      <c r="AE121" s="12"/>
      <c r="BX121" s="2"/>
      <c r="BY121" s="2"/>
      <c r="BZ121" s="2"/>
      <c r="CG121" s="13"/>
      <c r="CH121" s="13"/>
      <c r="CI121" s="13"/>
      <c r="CJ121" s="13"/>
      <c r="CK121" s="13"/>
      <c r="CL121" s="13"/>
      <c r="CM121" s="13"/>
    </row>
    <row r="122" spans="1:91" ht="16.350000000000001" customHeight="1" x14ac:dyDescent="0.2">
      <c r="A122" s="1819" t="s">
        <v>147</v>
      </c>
      <c r="B122" s="1819" t="s">
        <v>148</v>
      </c>
      <c r="C122" s="8"/>
      <c r="D122" s="26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CG122" s="13"/>
      <c r="CH122" s="13"/>
      <c r="CI122" s="13"/>
      <c r="CJ122" s="13"/>
      <c r="CK122" s="13"/>
      <c r="CL122" s="13"/>
      <c r="CM122" s="13"/>
    </row>
    <row r="123" spans="1:91" ht="16.350000000000001" customHeight="1" x14ac:dyDescent="0.2">
      <c r="A123" s="1820"/>
      <c r="B123" s="1820"/>
      <c r="C123" s="8"/>
      <c r="D123" s="26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CG123" s="13"/>
      <c r="CH123" s="13"/>
      <c r="CI123" s="13"/>
      <c r="CJ123" s="13"/>
      <c r="CK123" s="13"/>
      <c r="CL123" s="13"/>
      <c r="CM123" s="13"/>
    </row>
    <row r="124" spans="1:91" ht="16.350000000000001" customHeight="1" x14ac:dyDescent="0.2">
      <c r="A124" s="507" t="s">
        <v>149</v>
      </c>
      <c r="B124" s="478">
        <v>3</v>
      </c>
      <c r="C124" s="136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CG124" s="13"/>
      <c r="CH124" s="13"/>
      <c r="CI124" s="13"/>
      <c r="CJ124" s="13"/>
      <c r="CK124" s="13"/>
      <c r="CL124" s="13"/>
      <c r="CM124" s="13"/>
    </row>
    <row r="125" spans="1:91" ht="16.350000000000001" customHeight="1" x14ac:dyDescent="0.2">
      <c r="A125" s="270" t="s">
        <v>150</v>
      </c>
      <c r="B125" s="70">
        <v>0</v>
      </c>
      <c r="C125" s="136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CG125" s="13"/>
      <c r="CH125" s="13"/>
      <c r="CI125" s="13"/>
      <c r="CJ125" s="13"/>
      <c r="CK125" s="13"/>
      <c r="CL125" s="13"/>
      <c r="CM125" s="13"/>
    </row>
    <row r="126" spans="1:91" ht="16.350000000000001" customHeight="1" x14ac:dyDescent="0.2">
      <c r="A126" s="270" t="s">
        <v>151</v>
      </c>
      <c r="B126" s="70">
        <v>7</v>
      </c>
      <c r="C126" s="136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CG126" s="13"/>
      <c r="CH126" s="13"/>
      <c r="CI126" s="13"/>
      <c r="CJ126" s="13"/>
      <c r="CK126" s="13"/>
      <c r="CL126" s="13"/>
      <c r="CM126" s="13"/>
    </row>
    <row r="127" spans="1:91" ht="16.350000000000001" customHeight="1" x14ac:dyDescent="0.2">
      <c r="A127" s="270" t="s">
        <v>152</v>
      </c>
      <c r="B127" s="70">
        <v>5</v>
      </c>
      <c r="C127" s="136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CG127" s="13"/>
      <c r="CH127" s="13"/>
      <c r="CI127" s="13"/>
      <c r="CJ127" s="13"/>
      <c r="CK127" s="13"/>
      <c r="CL127" s="13"/>
      <c r="CM127" s="13"/>
    </row>
    <row r="128" spans="1:91" ht="16.350000000000001" customHeight="1" x14ac:dyDescent="0.2">
      <c r="A128" s="270" t="s">
        <v>153</v>
      </c>
      <c r="B128" s="70">
        <v>1</v>
      </c>
      <c r="C128" s="136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CG128" s="13"/>
      <c r="CH128" s="13"/>
      <c r="CI128" s="13"/>
      <c r="CJ128" s="13"/>
      <c r="CK128" s="13"/>
      <c r="CL128" s="13"/>
      <c r="CM128" s="13"/>
    </row>
    <row r="129" spans="1:91" ht="16.350000000000001" customHeight="1" x14ac:dyDescent="0.2">
      <c r="A129" s="271" t="s">
        <v>154</v>
      </c>
      <c r="B129" s="36">
        <v>1</v>
      </c>
      <c r="C129" s="136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CG129" s="13"/>
      <c r="CH129" s="13"/>
      <c r="CI129" s="13"/>
      <c r="CJ129" s="13"/>
      <c r="CK129" s="13"/>
      <c r="CL129" s="13"/>
      <c r="CM129" s="13"/>
    </row>
    <row r="130" spans="1:91" ht="16.350000000000001" customHeight="1" x14ac:dyDescent="0.2">
      <c r="A130" s="271" t="s">
        <v>155</v>
      </c>
      <c r="B130" s="36">
        <v>2</v>
      </c>
      <c r="C130" s="136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CG130" s="13"/>
      <c r="CH130" s="13"/>
      <c r="CI130" s="13"/>
      <c r="CJ130" s="13"/>
      <c r="CK130" s="13"/>
      <c r="CL130" s="13"/>
      <c r="CM130" s="13"/>
    </row>
    <row r="131" spans="1:91" ht="16.350000000000001" customHeight="1" x14ac:dyDescent="0.2">
      <c r="A131" s="271" t="s">
        <v>156</v>
      </c>
      <c r="B131" s="70">
        <v>2</v>
      </c>
      <c r="C131" s="136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CG131" s="13"/>
      <c r="CH131" s="13"/>
      <c r="CI131" s="13"/>
      <c r="CJ131" s="13"/>
      <c r="CK131" s="13"/>
      <c r="CL131" s="13"/>
      <c r="CM131" s="13"/>
    </row>
    <row r="132" spans="1:91" ht="16.350000000000001" customHeight="1" x14ac:dyDescent="0.2">
      <c r="A132" s="271" t="s">
        <v>157</v>
      </c>
      <c r="B132" s="36">
        <v>0</v>
      </c>
      <c r="C132" s="136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CG132" s="13"/>
      <c r="CH132" s="13"/>
      <c r="CI132" s="13"/>
      <c r="CJ132" s="13"/>
      <c r="CK132" s="13"/>
      <c r="CL132" s="13"/>
      <c r="CM132" s="13"/>
    </row>
    <row r="133" spans="1:91" ht="16.350000000000001" customHeight="1" x14ac:dyDescent="0.2">
      <c r="A133" s="272" t="s">
        <v>158</v>
      </c>
      <c r="B133" s="273">
        <v>9</v>
      </c>
      <c r="C133" s="136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CG133" s="13"/>
      <c r="CH133" s="13"/>
      <c r="CI133" s="13"/>
      <c r="CJ133" s="13"/>
      <c r="CK133" s="13"/>
      <c r="CL133" s="13"/>
      <c r="CM133" s="13"/>
    </row>
    <row r="134" spans="1:91" ht="16.350000000000001" customHeight="1" x14ac:dyDescent="0.2">
      <c r="A134" s="274" t="s">
        <v>159</v>
      </c>
      <c r="B134" s="273">
        <v>89</v>
      </c>
      <c r="C134" s="136"/>
      <c r="D134" s="8"/>
      <c r="E134" s="8"/>
      <c r="F134" s="8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"/>
      <c r="CG134" s="13"/>
      <c r="CH134" s="13"/>
      <c r="CI134" s="13"/>
      <c r="CJ134" s="13"/>
      <c r="CK134" s="13"/>
      <c r="CL134" s="13"/>
      <c r="CM134" s="13"/>
    </row>
    <row r="135" spans="1:91" ht="16.350000000000001" customHeight="1" x14ac:dyDescent="0.2">
      <c r="A135" s="274" t="s">
        <v>160</v>
      </c>
      <c r="B135" s="273">
        <v>42</v>
      </c>
      <c r="C135" s="136"/>
      <c r="D135" s="8"/>
      <c r="E135" s="8"/>
      <c r="F135" s="8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"/>
      <c r="CG135" s="13"/>
      <c r="CH135" s="13"/>
      <c r="CI135" s="13"/>
      <c r="CJ135" s="13"/>
      <c r="CK135" s="13"/>
      <c r="CL135" s="13"/>
      <c r="CM135" s="13"/>
    </row>
    <row r="136" spans="1:91" ht="16.350000000000001" customHeight="1" x14ac:dyDescent="0.2">
      <c r="A136" s="579" t="s">
        <v>54</v>
      </c>
      <c r="B136" s="577">
        <f>SUM(B124:B135)</f>
        <v>161</v>
      </c>
      <c r="C136" s="8"/>
      <c r="D136" s="8"/>
      <c r="E136" s="8"/>
      <c r="F136" s="8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"/>
      <c r="CG136" s="13"/>
      <c r="CH136" s="13"/>
      <c r="CI136" s="13"/>
      <c r="CJ136" s="13"/>
      <c r="CK136" s="13"/>
      <c r="CL136" s="13"/>
      <c r="CM136" s="13"/>
    </row>
    <row r="137" spans="1:91" ht="32.1" customHeight="1" x14ac:dyDescent="0.2">
      <c r="A137" s="81" t="s">
        <v>161</v>
      </c>
      <c r="B137" s="1"/>
      <c r="C137" s="1"/>
      <c r="D137" s="8"/>
      <c r="E137" s="276"/>
      <c r="F137" s="8"/>
      <c r="G137" s="277"/>
      <c r="H137" s="85"/>
      <c r="I137" s="85"/>
      <c r="J137" s="85"/>
      <c r="K137" s="85"/>
      <c r="L137" s="85"/>
      <c r="M137" s="278"/>
      <c r="N137" s="278"/>
      <c r="O137" s="278"/>
      <c r="P137" s="85"/>
      <c r="Q137" s="85"/>
      <c r="R137" s="85"/>
      <c r="S137" s="85"/>
      <c r="T137" s="85"/>
      <c r="U137" s="85"/>
      <c r="V137" s="85"/>
      <c r="W137" s="8"/>
      <c r="BX137" s="2"/>
      <c r="BY137" s="2"/>
      <c r="BZ137" s="2"/>
      <c r="CG137" s="13"/>
      <c r="CH137" s="13"/>
      <c r="CI137" s="13"/>
      <c r="CJ137" s="13"/>
      <c r="CK137" s="13"/>
      <c r="CL137" s="13"/>
      <c r="CM137" s="13"/>
    </row>
    <row r="138" spans="1:91" ht="25.35" customHeight="1" x14ac:dyDescent="0.2">
      <c r="A138" s="1808" t="s">
        <v>162</v>
      </c>
      <c r="B138" s="1869"/>
      <c r="C138" s="1869"/>
      <c r="D138" s="1809"/>
      <c r="E138" s="621" t="s">
        <v>163</v>
      </c>
      <c r="F138" s="621" t="s">
        <v>164</v>
      </c>
      <c r="G138" s="279"/>
      <c r="H138" s="280"/>
      <c r="I138" s="280"/>
      <c r="J138" s="280"/>
      <c r="K138" s="280"/>
      <c r="L138" s="85"/>
      <c r="M138" s="85"/>
      <c r="N138" s="85"/>
      <c r="O138" s="85"/>
      <c r="P138" s="85"/>
      <c r="Q138" s="85"/>
      <c r="R138" s="85"/>
      <c r="S138" s="85"/>
      <c r="T138" s="101"/>
      <c r="U138" s="101"/>
      <c r="V138" s="101"/>
      <c r="W138" s="7"/>
      <c r="CG138" s="13"/>
      <c r="CH138" s="13"/>
      <c r="CI138" s="13"/>
      <c r="CJ138" s="13"/>
      <c r="CK138" s="13"/>
      <c r="CL138" s="13"/>
      <c r="CM138" s="13"/>
    </row>
    <row r="139" spans="1:91" ht="16.350000000000001" customHeight="1" x14ac:dyDescent="0.2">
      <c r="A139" s="621" t="s">
        <v>165</v>
      </c>
      <c r="B139" s="1872" t="s">
        <v>166</v>
      </c>
      <c r="C139" s="1873"/>
      <c r="D139" s="1874"/>
      <c r="E139" s="580"/>
      <c r="F139" s="580"/>
      <c r="G139" s="487" t="str">
        <f>CA139</f>
        <v/>
      </c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85"/>
      <c r="T139" s="101"/>
      <c r="U139" s="101"/>
      <c r="V139" s="101"/>
      <c r="W139" s="7"/>
      <c r="CA139" s="488" t="str">
        <f>IF(E139&lt;F139,"* El número de llamadas válidas NO DEBE ser mayor al total de llamadas.","")</f>
        <v/>
      </c>
      <c r="CG139" s="489">
        <f>IF(E139&lt;F139,1,0)</f>
        <v>0</v>
      </c>
      <c r="CH139" s="13"/>
      <c r="CI139" s="13"/>
      <c r="CJ139" s="13"/>
      <c r="CK139" s="13"/>
      <c r="CL139" s="13"/>
      <c r="CM139" s="13"/>
    </row>
    <row r="140" spans="1:91" ht="32.1" customHeight="1" x14ac:dyDescent="0.2">
      <c r="A140" s="82" t="s">
        <v>167</v>
      </c>
      <c r="B140" s="82"/>
      <c r="C140" s="82"/>
      <c r="D140" s="82"/>
      <c r="E140" s="82"/>
      <c r="F140" s="82"/>
      <c r="G140" s="57"/>
      <c r="H140" s="57"/>
      <c r="I140" s="57"/>
      <c r="J140" s="57"/>
      <c r="K140" s="57"/>
      <c r="L140" s="282"/>
      <c r="M140" s="85"/>
      <c r="N140" s="85"/>
      <c r="O140" s="85"/>
      <c r="P140" s="85"/>
      <c r="Q140" s="85"/>
      <c r="R140" s="12"/>
      <c r="S140" s="12"/>
      <c r="T140" s="12"/>
      <c r="U140" s="12"/>
      <c r="V140" s="12"/>
      <c r="BX140" s="2"/>
      <c r="BY140" s="2"/>
      <c r="BZ140" s="2"/>
      <c r="CG140" s="13"/>
      <c r="CH140" s="13"/>
      <c r="CI140" s="13"/>
      <c r="CJ140" s="13"/>
      <c r="CK140" s="13"/>
      <c r="CL140" s="13"/>
      <c r="CM140" s="13"/>
    </row>
    <row r="141" spans="1:91" ht="27" customHeight="1" x14ac:dyDescent="0.2">
      <c r="A141" s="1822" t="s">
        <v>162</v>
      </c>
      <c r="B141" s="1823"/>
      <c r="C141" s="1793"/>
      <c r="D141" s="1828" t="s">
        <v>168</v>
      </c>
      <c r="E141" s="1829"/>
      <c r="F141" s="1816"/>
      <c r="G141" s="1819" t="s">
        <v>7</v>
      </c>
      <c r="H141" s="1869" t="s">
        <v>169</v>
      </c>
      <c r="I141" s="1869"/>
      <c r="J141" s="1809"/>
      <c r="K141" s="1808" t="s">
        <v>170</v>
      </c>
      <c r="L141" s="1869"/>
      <c r="M141" s="1809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CG141" s="13"/>
      <c r="CH141" s="13"/>
      <c r="CI141" s="13"/>
      <c r="CJ141" s="13"/>
      <c r="CK141" s="13"/>
      <c r="CL141" s="13"/>
      <c r="CM141" s="13"/>
    </row>
    <row r="142" spans="1:91" ht="27" customHeight="1" x14ac:dyDescent="0.2">
      <c r="A142" s="1824"/>
      <c r="B142" s="1825"/>
      <c r="C142" s="1795"/>
      <c r="D142" s="606" t="s">
        <v>54</v>
      </c>
      <c r="E142" s="616" t="s">
        <v>171</v>
      </c>
      <c r="F142" s="597" t="s">
        <v>172</v>
      </c>
      <c r="G142" s="1820"/>
      <c r="H142" s="616" t="s">
        <v>173</v>
      </c>
      <c r="I142" s="610" t="s">
        <v>174</v>
      </c>
      <c r="J142" s="597" t="s">
        <v>175</v>
      </c>
      <c r="K142" s="616" t="s">
        <v>173</v>
      </c>
      <c r="L142" s="610" t="s">
        <v>174</v>
      </c>
      <c r="M142" s="597" t="s">
        <v>175</v>
      </c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CG142" s="13"/>
      <c r="CH142" s="13"/>
      <c r="CI142" s="13"/>
      <c r="CJ142" s="13"/>
      <c r="CK142" s="13"/>
      <c r="CL142" s="13"/>
      <c r="CM142" s="13"/>
    </row>
    <row r="143" spans="1:91" ht="16.350000000000001" customHeight="1" x14ac:dyDescent="0.2">
      <c r="A143" s="1819" t="s">
        <v>176</v>
      </c>
      <c r="B143" s="1925" t="s">
        <v>177</v>
      </c>
      <c r="C143" s="1926"/>
      <c r="D143" s="506">
        <f>SUM(E143+F143)</f>
        <v>0</v>
      </c>
      <c r="E143" s="476"/>
      <c r="F143" s="484"/>
      <c r="G143" s="478"/>
      <c r="H143" s="476"/>
      <c r="I143" s="463"/>
      <c r="J143" s="484"/>
      <c r="K143" s="476"/>
      <c r="L143" s="463"/>
      <c r="M143" s="484"/>
      <c r="N143" s="71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12"/>
      <c r="AA143" s="12"/>
      <c r="CG143" s="13"/>
      <c r="CH143" s="13"/>
      <c r="CI143" s="13">
        <v>0</v>
      </c>
      <c r="CJ143" s="13"/>
      <c r="CK143" s="13"/>
      <c r="CL143" s="13"/>
      <c r="CM143" s="13"/>
    </row>
    <row r="144" spans="1:91" ht="16.350000000000001" customHeight="1" x14ac:dyDescent="0.2">
      <c r="A144" s="1820"/>
      <c r="B144" s="285" t="s">
        <v>178</v>
      </c>
      <c r="C144" s="286"/>
      <c r="D144" s="287">
        <f>SUM(E144+F144)</f>
        <v>0</v>
      </c>
      <c r="E144" s="288"/>
      <c r="F144" s="289"/>
      <c r="G144" s="290"/>
      <c r="H144" s="288"/>
      <c r="I144" s="291"/>
      <c r="J144" s="289"/>
      <c r="K144" s="288"/>
      <c r="L144" s="291"/>
      <c r="M144" s="289"/>
      <c r="N144" s="71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12"/>
      <c r="AA144" s="12"/>
      <c r="CG144" s="13"/>
      <c r="CH144" s="13"/>
      <c r="CI144" s="13">
        <v>0</v>
      </c>
      <c r="CJ144" s="13"/>
      <c r="CK144" s="13"/>
      <c r="CL144" s="13"/>
      <c r="CM144" s="13"/>
    </row>
    <row r="145" spans="1:104" ht="32.1" customHeight="1" x14ac:dyDescent="0.2">
      <c r="A145" s="81" t="s">
        <v>179</v>
      </c>
      <c r="B145" s="8"/>
      <c r="C145" s="292"/>
      <c r="D145" s="292"/>
      <c r="E145" s="293"/>
      <c r="F145" s="8"/>
      <c r="G145" s="8"/>
      <c r="H145" s="8"/>
      <c r="I145" s="8"/>
      <c r="J145" s="8"/>
      <c r="K145" s="8"/>
      <c r="L145" s="8"/>
      <c r="M145" s="8"/>
      <c r="N145" s="85"/>
      <c r="O145" s="85"/>
      <c r="P145" s="85"/>
      <c r="Q145" s="85"/>
      <c r="R145" s="85"/>
      <c r="S145" s="85"/>
      <c r="T145" s="85"/>
      <c r="U145" s="85"/>
      <c r="V145" s="85"/>
      <c r="W145" s="12"/>
      <c r="X145" s="12"/>
      <c r="Y145" s="12"/>
      <c r="Z145" s="12"/>
      <c r="AA145" s="12"/>
      <c r="BX145" s="2"/>
      <c r="BY145" s="2"/>
      <c r="BZ145" s="2"/>
      <c r="CG145" s="13"/>
      <c r="CH145" s="13"/>
      <c r="CI145" s="13"/>
      <c r="CJ145" s="13"/>
      <c r="CK145" s="13"/>
      <c r="CL145" s="13"/>
      <c r="CM145" s="13"/>
    </row>
    <row r="146" spans="1:104" ht="58.35" customHeight="1" x14ac:dyDescent="0.2">
      <c r="A146" s="1828" t="s">
        <v>180</v>
      </c>
      <c r="B146" s="1816"/>
      <c r="C146" s="621" t="s">
        <v>5</v>
      </c>
      <c r="D146" s="621" t="s">
        <v>181</v>
      </c>
      <c r="E146" s="619" t="s">
        <v>182</v>
      </c>
      <c r="F146" s="603" t="s">
        <v>68</v>
      </c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101"/>
      <c r="T146" s="101"/>
      <c r="U146" s="101"/>
      <c r="V146" s="101"/>
      <c r="W146" s="12"/>
      <c r="X146" s="12"/>
      <c r="Y146" s="12"/>
      <c r="Z146" s="12"/>
      <c r="AA146" s="12"/>
      <c r="CG146" s="13"/>
      <c r="CH146" s="13"/>
      <c r="CI146" s="13"/>
      <c r="CJ146" s="13"/>
      <c r="CK146" s="13"/>
      <c r="CL146" s="13"/>
      <c r="CM146" s="13"/>
    </row>
    <row r="147" spans="1:104" ht="16.350000000000001" customHeight="1" x14ac:dyDescent="0.2">
      <c r="A147" s="1819" t="s">
        <v>183</v>
      </c>
      <c r="B147" s="62" t="s">
        <v>184</v>
      </c>
      <c r="C147" s="142"/>
      <c r="D147" s="294"/>
      <c r="E147" s="464"/>
      <c r="F147" s="508"/>
      <c r="G147" s="71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101"/>
      <c r="T147" s="101"/>
      <c r="U147" s="101"/>
      <c r="V147" s="101"/>
      <c r="W147" s="12"/>
      <c r="X147" s="12"/>
      <c r="CG147" s="13">
        <v>0</v>
      </c>
      <c r="CH147" s="13"/>
      <c r="CI147" s="13"/>
      <c r="CJ147" s="13"/>
      <c r="CK147" s="13"/>
      <c r="CL147" s="13"/>
      <c r="CM147" s="13"/>
    </row>
    <row r="148" spans="1:104" ht="16.350000000000001" customHeight="1" x14ac:dyDescent="0.2">
      <c r="A148" s="1820"/>
      <c r="B148" s="93" t="s">
        <v>185</v>
      </c>
      <c r="C148" s="52"/>
      <c r="D148" s="50"/>
      <c r="E148" s="297"/>
      <c r="F148" s="298"/>
      <c r="G148" s="71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101"/>
      <c r="T148" s="101"/>
      <c r="U148" s="101"/>
      <c r="V148" s="101"/>
      <c r="W148" s="12"/>
      <c r="X148" s="12"/>
      <c r="CG148" s="13">
        <v>0</v>
      </c>
      <c r="CH148" s="13"/>
      <c r="CI148" s="13"/>
      <c r="CJ148" s="13"/>
      <c r="CK148" s="13"/>
      <c r="CL148" s="13"/>
      <c r="CM148" s="13"/>
    </row>
    <row r="149" spans="1:104" ht="16.350000000000001" customHeight="1" x14ac:dyDescent="0.2">
      <c r="A149" s="609" t="s">
        <v>186</v>
      </c>
      <c r="B149" s="72" t="s">
        <v>184</v>
      </c>
      <c r="C149" s="580"/>
      <c r="D149" s="581"/>
      <c r="E149" s="301"/>
      <c r="F149" s="302"/>
      <c r="G149" s="71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101"/>
      <c r="T149" s="101"/>
      <c r="U149" s="101"/>
      <c r="V149" s="101"/>
      <c r="W149" s="12"/>
      <c r="X149" s="12"/>
      <c r="CG149" s="13">
        <v>0</v>
      </c>
      <c r="CH149" s="13"/>
      <c r="CI149" s="13"/>
      <c r="CJ149" s="13"/>
      <c r="CK149" s="13"/>
      <c r="CL149" s="13"/>
      <c r="CM149" s="13"/>
    </row>
    <row r="150" spans="1:104" ht="16.350000000000001" customHeight="1" x14ac:dyDescent="0.2">
      <c r="A150" s="1819" t="s">
        <v>187</v>
      </c>
      <c r="B150" s="62" t="s">
        <v>188</v>
      </c>
      <c r="C150" s="142"/>
      <c r="D150" s="303"/>
      <c r="E150" s="304"/>
      <c r="F150" s="305"/>
      <c r="G150" s="71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101"/>
      <c r="T150" s="101"/>
      <c r="U150" s="101"/>
      <c r="V150" s="101"/>
      <c r="W150" s="12"/>
      <c r="X150" s="12"/>
      <c r="CG150" s="13">
        <v>0</v>
      </c>
      <c r="CH150" s="13"/>
      <c r="CI150" s="13"/>
      <c r="CJ150" s="13"/>
      <c r="CK150" s="13"/>
      <c r="CL150" s="13"/>
      <c r="CM150" s="13"/>
    </row>
    <row r="151" spans="1:104" ht="16.350000000000001" customHeight="1" x14ac:dyDescent="0.2">
      <c r="A151" s="1845"/>
      <c r="B151" s="30" t="s">
        <v>189</v>
      </c>
      <c r="C151" s="36"/>
      <c r="D151" s="34"/>
      <c r="E151" s="306"/>
      <c r="F151" s="74"/>
      <c r="G151" s="71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101"/>
      <c r="T151" s="101"/>
      <c r="U151" s="101"/>
      <c r="V151" s="101"/>
      <c r="W151" s="12"/>
      <c r="X151" s="12"/>
      <c r="CG151" s="13">
        <v>0</v>
      </c>
      <c r="CH151" s="13"/>
      <c r="CI151" s="13"/>
      <c r="CJ151" s="13"/>
      <c r="CK151" s="13"/>
      <c r="CL151" s="13"/>
      <c r="CM151" s="13"/>
    </row>
    <row r="152" spans="1:104" ht="16.350000000000001" customHeight="1" x14ac:dyDescent="0.2">
      <c r="A152" s="1820"/>
      <c r="B152" s="93" t="s">
        <v>190</v>
      </c>
      <c r="C152" s="52"/>
      <c r="D152" s="50"/>
      <c r="E152" s="307"/>
      <c r="F152" s="79"/>
      <c r="G152" s="71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101"/>
      <c r="T152" s="101"/>
      <c r="U152" s="101"/>
      <c r="V152" s="101"/>
      <c r="W152" s="12"/>
      <c r="X152" s="12"/>
      <c r="CG152" s="13">
        <v>0</v>
      </c>
      <c r="CH152" s="13"/>
      <c r="CI152" s="13"/>
      <c r="CJ152" s="13"/>
      <c r="CK152" s="13"/>
      <c r="CL152" s="13"/>
      <c r="CM152" s="13"/>
    </row>
    <row r="153" spans="1:104" s="82" customFormat="1" ht="32.1" customHeight="1" x14ac:dyDescent="0.2">
      <c r="A153" s="308" t="s">
        <v>191</v>
      </c>
      <c r="CA153" s="309"/>
      <c r="CB153" s="309"/>
      <c r="CC153" s="309"/>
      <c r="CD153" s="309"/>
      <c r="CE153" s="309"/>
      <c r="CF153" s="309"/>
      <c r="CG153" s="310"/>
      <c r="CH153" s="310"/>
      <c r="CI153" s="310"/>
      <c r="CJ153" s="310"/>
      <c r="CK153" s="310"/>
      <c r="CL153" s="310"/>
      <c r="CM153" s="310"/>
      <c r="CN153" s="309"/>
      <c r="CO153" s="309"/>
      <c r="CP153" s="309"/>
      <c r="CQ153" s="309"/>
      <c r="CR153" s="309"/>
      <c r="CS153" s="309"/>
      <c r="CT153" s="309"/>
      <c r="CU153" s="309"/>
      <c r="CV153" s="309"/>
      <c r="CW153" s="309"/>
      <c r="CX153" s="309"/>
      <c r="CY153" s="309"/>
      <c r="CZ153" s="309"/>
    </row>
    <row r="154" spans="1:104" s="82" customFormat="1" ht="16.350000000000001" customHeight="1" x14ac:dyDescent="0.2">
      <c r="A154" s="1822" t="s">
        <v>162</v>
      </c>
      <c r="B154" s="1823"/>
      <c r="C154" s="1793"/>
      <c r="D154" s="1828" t="s">
        <v>192</v>
      </c>
      <c r="E154" s="1829"/>
      <c r="F154" s="1859"/>
      <c r="G154" s="1860" t="s">
        <v>181</v>
      </c>
      <c r="H154" s="1864" t="s">
        <v>193</v>
      </c>
      <c r="I154" s="1798" t="s">
        <v>68</v>
      </c>
      <c r="BX154" s="311"/>
      <c r="BY154" s="311"/>
      <c r="BZ154" s="311"/>
      <c r="CA154" s="309"/>
      <c r="CB154" s="309"/>
      <c r="CC154" s="309"/>
      <c r="CD154" s="309"/>
      <c r="CE154" s="309"/>
      <c r="CF154" s="309"/>
      <c r="CG154" s="310"/>
      <c r="CH154" s="310"/>
      <c r="CI154" s="310"/>
      <c r="CJ154" s="310"/>
      <c r="CK154" s="310"/>
      <c r="CL154" s="310"/>
      <c r="CM154" s="310"/>
      <c r="CN154" s="309"/>
      <c r="CO154" s="309"/>
      <c r="CP154" s="309"/>
      <c r="CQ154" s="309"/>
      <c r="CR154" s="309"/>
      <c r="CS154" s="309"/>
      <c r="CT154" s="309"/>
      <c r="CU154" s="309"/>
      <c r="CV154" s="309"/>
      <c r="CW154" s="309"/>
      <c r="CX154" s="309"/>
      <c r="CY154" s="309"/>
      <c r="CZ154" s="309"/>
    </row>
    <row r="155" spans="1:104" s="82" customFormat="1" ht="16.350000000000001" customHeight="1" x14ac:dyDescent="0.2">
      <c r="A155" s="1824"/>
      <c r="B155" s="1825"/>
      <c r="C155" s="1795"/>
      <c r="D155" s="606" t="s">
        <v>194</v>
      </c>
      <c r="E155" s="619" t="s">
        <v>183</v>
      </c>
      <c r="F155" s="599" t="s">
        <v>187</v>
      </c>
      <c r="G155" s="1861"/>
      <c r="H155" s="1865"/>
      <c r="I155" s="1801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BX155" s="311"/>
      <c r="BY155" s="311"/>
      <c r="BZ155" s="311"/>
      <c r="CA155" s="309"/>
      <c r="CB155" s="309"/>
      <c r="CC155" s="309"/>
      <c r="CD155" s="309"/>
      <c r="CE155" s="309"/>
      <c r="CF155" s="309"/>
      <c r="CG155" s="310"/>
      <c r="CH155" s="310"/>
      <c r="CI155" s="310"/>
      <c r="CJ155" s="310"/>
      <c r="CK155" s="310"/>
      <c r="CL155" s="310"/>
      <c r="CM155" s="310"/>
      <c r="CN155" s="309"/>
      <c r="CO155" s="309"/>
      <c r="CP155" s="309"/>
      <c r="CQ155" s="309"/>
      <c r="CR155" s="309"/>
      <c r="CS155" s="309"/>
      <c r="CT155" s="309"/>
      <c r="CU155" s="309"/>
      <c r="CV155" s="309"/>
      <c r="CW155" s="309"/>
      <c r="CX155" s="309"/>
      <c r="CY155" s="309"/>
      <c r="CZ155" s="309"/>
    </row>
    <row r="156" spans="1:104" ht="16.350000000000001" customHeight="1" x14ac:dyDescent="0.2">
      <c r="A156" s="1924" t="s">
        <v>195</v>
      </c>
      <c r="B156" s="1920" t="s">
        <v>190</v>
      </c>
      <c r="C156" s="1921"/>
      <c r="D156" s="506">
        <f t="shared" ref="D156:D161" si="16">SUM(E156:F156)</f>
        <v>0</v>
      </c>
      <c r="E156" s="476"/>
      <c r="F156" s="761"/>
      <c r="G156" s="463"/>
      <c r="H156" s="760"/>
      <c r="I156" s="484"/>
      <c r="J156" s="71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12"/>
      <c r="W156" s="12"/>
      <c r="X156" s="12"/>
      <c r="Y156" s="12"/>
      <c r="Z156" s="12"/>
      <c r="AA156" s="12"/>
      <c r="CG156" s="13">
        <v>0</v>
      </c>
      <c r="CH156" s="13"/>
      <c r="CI156" s="13"/>
      <c r="CJ156" s="13"/>
      <c r="CK156" s="13"/>
      <c r="CL156" s="13"/>
      <c r="CM156" s="13"/>
    </row>
    <row r="157" spans="1:104" ht="16.350000000000001" customHeight="1" x14ac:dyDescent="0.2">
      <c r="A157" s="1867"/>
      <c r="B157" s="1848" t="s">
        <v>188</v>
      </c>
      <c r="C157" s="1849"/>
      <c r="D157" s="313">
        <f t="shared" si="16"/>
        <v>172</v>
      </c>
      <c r="E157" s="34">
        <v>172</v>
      </c>
      <c r="F157" s="314"/>
      <c r="G157" s="306">
        <v>172</v>
      </c>
      <c r="H157" s="37"/>
      <c r="I157" s="74"/>
      <c r="J157" s="71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12"/>
      <c r="W157" s="12"/>
      <c r="X157" s="12"/>
      <c r="Y157" s="12"/>
      <c r="Z157" s="12"/>
      <c r="AA157" s="12"/>
      <c r="CG157" s="13">
        <v>0</v>
      </c>
      <c r="CH157" s="13"/>
      <c r="CI157" s="13"/>
      <c r="CJ157" s="13"/>
      <c r="CK157" s="13"/>
      <c r="CL157" s="13"/>
      <c r="CM157" s="13"/>
    </row>
    <row r="158" spans="1:104" ht="16.350000000000001" customHeight="1" x14ac:dyDescent="0.2">
      <c r="A158" s="1868"/>
      <c r="B158" s="1850" t="s">
        <v>189</v>
      </c>
      <c r="C158" s="1851"/>
      <c r="D158" s="265">
        <f t="shared" si="16"/>
        <v>0</v>
      </c>
      <c r="E158" s="50"/>
      <c r="F158" s="267"/>
      <c r="G158" s="307"/>
      <c r="H158" s="266"/>
      <c r="I158" s="79"/>
      <c r="J158" s="71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12"/>
      <c r="W158" s="12"/>
      <c r="X158" s="12"/>
      <c r="Y158" s="12"/>
      <c r="Z158" s="12"/>
      <c r="AA158" s="12"/>
      <c r="CG158" s="13">
        <v>0</v>
      </c>
      <c r="CH158" s="13"/>
      <c r="CI158" s="13"/>
      <c r="CJ158" s="13"/>
      <c r="CK158" s="13"/>
      <c r="CL158" s="13"/>
      <c r="CM158" s="13"/>
    </row>
    <row r="159" spans="1:104" ht="16.350000000000001" customHeight="1" x14ac:dyDescent="0.2">
      <c r="A159" s="1819" t="s">
        <v>196</v>
      </c>
      <c r="B159" s="1920" t="s">
        <v>190</v>
      </c>
      <c r="C159" s="1921"/>
      <c r="D159" s="506">
        <f t="shared" si="16"/>
        <v>0</v>
      </c>
      <c r="E159" s="476"/>
      <c r="F159" s="761"/>
      <c r="G159" s="463"/>
      <c r="H159" s="760"/>
      <c r="I159" s="484"/>
      <c r="J159" s="71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12"/>
      <c r="W159" s="12"/>
      <c r="X159" s="12"/>
      <c r="Y159" s="12"/>
      <c r="Z159" s="12"/>
      <c r="AA159" s="12"/>
      <c r="CG159" s="13">
        <v>0</v>
      </c>
      <c r="CH159" s="13"/>
      <c r="CI159" s="13"/>
      <c r="CJ159" s="13"/>
      <c r="CK159" s="13"/>
      <c r="CL159" s="13"/>
      <c r="CM159" s="13"/>
    </row>
    <row r="160" spans="1:104" ht="16.350000000000001" customHeight="1" x14ac:dyDescent="0.2">
      <c r="A160" s="1845"/>
      <c r="B160" s="1848" t="s">
        <v>188</v>
      </c>
      <c r="C160" s="1849"/>
      <c r="D160" s="313">
        <f t="shared" si="16"/>
        <v>205</v>
      </c>
      <c r="E160" s="34">
        <v>205</v>
      </c>
      <c r="F160" s="314"/>
      <c r="G160" s="306">
        <v>205</v>
      </c>
      <c r="H160" s="37"/>
      <c r="I160" s="74"/>
      <c r="J160" s="71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12"/>
      <c r="W160" s="12"/>
      <c r="X160" s="12"/>
      <c r="Y160" s="12"/>
      <c r="Z160" s="12"/>
      <c r="AA160" s="12"/>
      <c r="CG160" s="13">
        <v>0</v>
      </c>
      <c r="CH160" s="13"/>
      <c r="CI160" s="13"/>
      <c r="CJ160" s="13"/>
      <c r="CK160" s="13"/>
      <c r="CL160" s="13"/>
      <c r="CM160" s="13"/>
    </row>
    <row r="161" spans="1:91" ht="16.350000000000001" customHeight="1" x14ac:dyDescent="0.2">
      <c r="A161" s="1820"/>
      <c r="B161" s="1850" t="s">
        <v>189</v>
      </c>
      <c r="C161" s="1851"/>
      <c r="D161" s="265">
        <f t="shared" si="16"/>
        <v>0</v>
      </c>
      <c r="E161" s="50"/>
      <c r="F161" s="267"/>
      <c r="G161" s="307"/>
      <c r="H161" s="266"/>
      <c r="I161" s="79"/>
      <c r="J161" s="71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12"/>
      <c r="W161" s="12"/>
      <c r="X161" s="12"/>
      <c r="Y161" s="12"/>
      <c r="Z161" s="12"/>
      <c r="AA161" s="12"/>
      <c r="CG161" s="13">
        <v>0</v>
      </c>
      <c r="CH161" s="13"/>
      <c r="CI161" s="13"/>
      <c r="CJ161" s="13"/>
      <c r="CK161" s="13"/>
      <c r="CL161" s="13"/>
      <c r="CM161" s="13"/>
    </row>
    <row r="162" spans="1:91" ht="32.1" customHeight="1" x14ac:dyDescent="0.2">
      <c r="A162" s="10" t="s">
        <v>197</v>
      </c>
      <c r="B162" s="10"/>
      <c r="C162" s="10"/>
      <c r="D162" s="10"/>
      <c r="E162" s="8"/>
      <c r="G162" s="8"/>
      <c r="H162" s="8"/>
      <c r="I162" s="8"/>
      <c r="J162" s="85"/>
      <c r="K162" s="85"/>
      <c r="L162" s="85"/>
      <c r="M162" s="85"/>
      <c r="N162" s="85"/>
      <c r="O162" s="12"/>
      <c r="P162" s="85"/>
      <c r="Q162" s="85"/>
      <c r="R162" s="85"/>
      <c r="S162" s="85"/>
      <c r="T162" s="85"/>
      <c r="U162" s="85"/>
      <c r="V162" s="85"/>
      <c r="W162" s="85"/>
      <c r="X162" s="12"/>
      <c r="Y162" s="12"/>
      <c r="Z162" s="12"/>
      <c r="AA162" s="12"/>
      <c r="BX162" s="2"/>
      <c r="BY162" s="2"/>
      <c r="BZ162" s="2"/>
      <c r="CG162" s="13"/>
      <c r="CH162" s="13"/>
      <c r="CI162" s="13"/>
      <c r="CJ162" s="13"/>
      <c r="CK162" s="13"/>
      <c r="CL162" s="13"/>
      <c r="CM162" s="13"/>
    </row>
    <row r="163" spans="1:91" ht="16.350000000000001" customHeight="1" x14ac:dyDescent="0.2">
      <c r="A163" s="1922" t="s">
        <v>198</v>
      </c>
      <c r="B163" s="1922"/>
      <c r="C163" s="1853" t="s">
        <v>199</v>
      </c>
      <c r="D163" s="1854"/>
      <c r="E163" s="1855"/>
      <c r="F163" s="1834" t="s">
        <v>6</v>
      </c>
      <c r="G163" s="1862"/>
      <c r="H163" s="1862"/>
      <c r="I163" s="1862"/>
      <c r="J163" s="1862"/>
      <c r="K163" s="1862"/>
      <c r="L163" s="1862"/>
      <c r="M163" s="1862"/>
      <c r="N163" s="1862"/>
      <c r="O163" s="1862"/>
      <c r="P163" s="1862"/>
      <c r="Q163" s="1862"/>
      <c r="R163" s="1862"/>
      <c r="S163" s="1862"/>
      <c r="T163" s="1862"/>
      <c r="U163" s="1862"/>
      <c r="V163" s="1862"/>
      <c r="W163" s="1862"/>
      <c r="X163" s="1862"/>
      <c r="Y163" s="1862"/>
      <c r="Z163" s="1862"/>
      <c r="AA163" s="1862"/>
      <c r="AB163" s="1862"/>
      <c r="AC163" s="1862"/>
      <c r="AD163" s="1862"/>
      <c r="AE163" s="1862"/>
      <c r="AF163" s="1862"/>
      <c r="AG163" s="1862"/>
      <c r="AH163" s="1862"/>
      <c r="AI163" s="1862"/>
      <c r="AJ163" s="1862"/>
      <c r="AK163" s="1862"/>
      <c r="AL163" s="1862"/>
      <c r="AM163" s="1835"/>
      <c r="CG163" s="13"/>
      <c r="CH163" s="13"/>
      <c r="CI163" s="13"/>
      <c r="CJ163" s="13"/>
      <c r="CK163" s="13"/>
      <c r="CL163" s="13"/>
      <c r="CM163" s="13"/>
    </row>
    <row r="164" spans="1:91" ht="16.350000000000001" customHeight="1" x14ac:dyDescent="0.2">
      <c r="A164" s="1922"/>
      <c r="B164" s="1922"/>
      <c r="C164" s="1856"/>
      <c r="D164" s="1857"/>
      <c r="E164" s="1858"/>
      <c r="F164" s="1923" t="s">
        <v>11</v>
      </c>
      <c r="G164" s="1923"/>
      <c r="H164" s="1923" t="s">
        <v>12</v>
      </c>
      <c r="I164" s="1923"/>
      <c r="J164" s="1923" t="s">
        <v>13</v>
      </c>
      <c r="K164" s="1923"/>
      <c r="L164" s="1809" t="s">
        <v>14</v>
      </c>
      <c r="M164" s="1808"/>
      <c r="N164" s="1923" t="s">
        <v>15</v>
      </c>
      <c r="O164" s="1923"/>
      <c r="P164" s="1816" t="s">
        <v>16</v>
      </c>
      <c r="Q164" s="1828"/>
      <c r="R164" s="1919" t="s">
        <v>17</v>
      </c>
      <c r="S164" s="1919"/>
      <c r="T164" s="1816" t="s">
        <v>18</v>
      </c>
      <c r="U164" s="1828"/>
      <c r="V164" s="1919" t="s">
        <v>19</v>
      </c>
      <c r="W164" s="1919"/>
      <c r="X164" s="1816" t="s">
        <v>20</v>
      </c>
      <c r="Y164" s="1828"/>
      <c r="Z164" s="1828" t="s">
        <v>21</v>
      </c>
      <c r="AA164" s="1816"/>
      <c r="AB164" s="1919" t="s">
        <v>22</v>
      </c>
      <c r="AC164" s="1919"/>
      <c r="AD164" s="1919" t="s">
        <v>23</v>
      </c>
      <c r="AE164" s="1919"/>
      <c r="AF164" s="1919" t="s">
        <v>24</v>
      </c>
      <c r="AG164" s="1919"/>
      <c r="AH164" s="1919" t="s">
        <v>25</v>
      </c>
      <c r="AI164" s="1919"/>
      <c r="AJ164" s="1919" t="s">
        <v>26</v>
      </c>
      <c r="AK164" s="1919"/>
      <c r="AL164" s="1919" t="s">
        <v>27</v>
      </c>
      <c r="AM164" s="1919"/>
      <c r="CG164" s="13"/>
      <c r="CH164" s="13"/>
      <c r="CI164" s="13"/>
      <c r="CJ164" s="13"/>
      <c r="CK164" s="13"/>
      <c r="CL164" s="13"/>
      <c r="CM164" s="13"/>
    </row>
    <row r="165" spans="1:91" ht="16.350000000000001" customHeight="1" x14ac:dyDescent="0.2">
      <c r="A165" s="1922"/>
      <c r="B165" s="1922"/>
      <c r="C165" s="582" t="s">
        <v>32</v>
      </c>
      <c r="D165" s="762" t="s">
        <v>33</v>
      </c>
      <c r="E165" s="317" t="s">
        <v>34</v>
      </c>
      <c r="F165" s="619" t="s">
        <v>41</v>
      </c>
      <c r="G165" s="603" t="s">
        <v>34</v>
      </c>
      <c r="H165" s="619" t="s">
        <v>41</v>
      </c>
      <c r="I165" s="603" t="s">
        <v>34</v>
      </c>
      <c r="J165" s="619" t="s">
        <v>41</v>
      </c>
      <c r="K165" s="603" t="s">
        <v>34</v>
      </c>
      <c r="L165" s="619" t="s">
        <v>41</v>
      </c>
      <c r="M165" s="615" t="s">
        <v>34</v>
      </c>
      <c r="N165" s="619" t="s">
        <v>41</v>
      </c>
      <c r="O165" s="603" t="s">
        <v>34</v>
      </c>
      <c r="P165" s="619" t="s">
        <v>41</v>
      </c>
      <c r="Q165" s="615" t="s">
        <v>34</v>
      </c>
      <c r="R165" s="619" t="s">
        <v>41</v>
      </c>
      <c r="S165" s="603" t="s">
        <v>34</v>
      </c>
      <c r="T165" s="619" t="s">
        <v>41</v>
      </c>
      <c r="U165" s="615" t="s">
        <v>34</v>
      </c>
      <c r="V165" s="619" t="s">
        <v>41</v>
      </c>
      <c r="W165" s="603" t="s">
        <v>34</v>
      </c>
      <c r="X165" s="619" t="s">
        <v>41</v>
      </c>
      <c r="Y165" s="615" t="s">
        <v>34</v>
      </c>
      <c r="Z165" s="619" t="s">
        <v>41</v>
      </c>
      <c r="AA165" s="603" t="s">
        <v>34</v>
      </c>
      <c r="AB165" s="619" t="s">
        <v>41</v>
      </c>
      <c r="AC165" s="603" t="s">
        <v>34</v>
      </c>
      <c r="AD165" s="619" t="s">
        <v>41</v>
      </c>
      <c r="AE165" s="603" t="s">
        <v>34</v>
      </c>
      <c r="AF165" s="619" t="s">
        <v>41</v>
      </c>
      <c r="AG165" s="603" t="s">
        <v>34</v>
      </c>
      <c r="AH165" s="619" t="s">
        <v>41</v>
      </c>
      <c r="AI165" s="603" t="s">
        <v>34</v>
      </c>
      <c r="AJ165" s="619" t="s">
        <v>41</v>
      </c>
      <c r="AK165" s="603" t="s">
        <v>34</v>
      </c>
      <c r="AL165" s="619" t="s">
        <v>41</v>
      </c>
      <c r="AM165" s="603" t="s">
        <v>34</v>
      </c>
      <c r="CG165" s="13"/>
      <c r="CH165" s="13"/>
      <c r="CI165" s="13"/>
      <c r="CJ165" s="13"/>
      <c r="CK165" s="13"/>
      <c r="CL165" s="13"/>
      <c r="CM165" s="13"/>
    </row>
    <row r="166" spans="1:91" ht="16.350000000000001" customHeight="1" x14ac:dyDescent="0.2">
      <c r="A166" s="1917" t="s">
        <v>200</v>
      </c>
      <c r="B166" s="1918"/>
      <c r="C166" s="318">
        <f>SUM(D166+E166)</f>
        <v>0</v>
      </c>
      <c r="D166" s="319">
        <f>SUM(P166+R166+T166+V166+X166+Z166+AB166+AD166+AF166+AH166+AJ166+AL166)</f>
        <v>0</v>
      </c>
      <c r="E166" s="510">
        <f>SUM(Q166+S166+U166+W166+Y166+AA166+AC166+AE166+AG166+AI166+AK166+AM166)</f>
        <v>0</v>
      </c>
      <c r="F166" s="511"/>
      <c r="G166" s="322"/>
      <c r="H166" s="323"/>
      <c r="I166" s="512"/>
      <c r="J166" s="511"/>
      <c r="K166" s="322"/>
      <c r="L166" s="323"/>
      <c r="M166" s="512"/>
      <c r="N166" s="323"/>
      <c r="O166" s="512"/>
      <c r="P166" s="418"/>
      <c r="Q166" s="514"/>
      <c r="R166" s="515"/>
      <c r="S166" s="516"/>
      <c r="T166" s="418"/>
      <c r="U166" s="514"/>
      <c r="V166" s="515"/>
      <c r="W166" s="516"/>
      <c r="X166" s="418"/>
      <c r="Y166" s="514"/>
      <c r="Z166" s="515"/>
      <c r="AA166" s="516"/>
      <c r="AB166" s="515"/>
      <c r="AC166" s="516"/>
      <c r="AD166" s="515"/>
      <c r="AE166" s="516"/>
      <c r="AF166" s="515"/>
      <c r="AG166" s="516"/>
      <c r="AH166" s="515"/>
      <c r="AI166" s="516"/>
      <c r="AJ166" s="515"/>
      <c r="AK166" s="516"/>
      <c r="AL166" s="515"/>
      <c r="AM166" s="516"/>
      <c r="AN166" s="136"/>
      <c r="CG166" s="13"/>
      <c r="CH166" s="13"/>
      <c r="CI166" s="13"/>
      <c r="CJ166" s="13"/>
      <c r="CK166" s="13"/>
      <c r="CL166" s="13"/>
      <c r="CM166" s="13"/>
    </row>
    <row r="167" spans="1:91" ht="16.350000000000001" customHeight="1" x14ac:dyDescent="0.2">
      <c r="A167" s="1838" t="s">
        <v>201</v>
      </c>
      <c r="B167" s="1839"/>
      <c r="C167" s="329">
        <f>SUM(D167+E167)</f>
        <v>0</v>
      </c>
      <c r="D167" s="330">
        <f t="shared" ref="D167:E169" si="17">SUM(F167+H167+J167+L167+N167+P167+R167+T167+V167+X167+Z167+AB167+AD167+AF167+AH167+AJ167+AL167)</f>
        <v>0</v>
      </c>
      <c r="E167" s="331">
        <f t="shared" si="17"/>
        <v>0</v>
      </c>
      <c r="F167" s="763"/>
      <c r="G167" s="764"/>
      <c r="H167" s="763"/>
      <c r="I167" s="764"/>
      <c r="J167" s="763"/>
      <c r="K167" s="764"/>
      <c r="L167" s="765"/>
      <c r="M167" s="766"/>
      <c r="N167" s="763"/>
      <c r="O167" s="764"/>
      <c r="P167" s="765"/>
      <c r="Q167" s="766"/>
      <c r="R167" s="763"/>
      <c r="S167" s="764"/>
      <c r="T167" s="765"/>
      <c r="U167" s="766"/>
      <c r="V167" s="763"/>
      <c r="W167" s="764"/>
      <c r="X167" s="765"/>
      <c r="Y167" s="766"/>
      <c r="Z167" s="763"/>
      <c r="AA167" s="764"/>
      <c r="AB167" s="763"/>
      <c r="AC167" s="764"/>
      <c r="AD167" s="763"/>
      <c r="AE167" s="764"/>
      <c r="AF167" s="763"/>
      <c r="AG167" s="764"/>
      <c r="AH167" s="763"/>
      <c r="AI167" s="764"/>
      <c r="AJ167" s="763"/>
      <c r="AK167" s="764"/>
      <c r="AL167" s="763"/>
      <c r="AM167" s="764"/>
      <c r="AN167" s="136"/>
      <c r="CG167" s="13"/>
      <c r="CH167" s="13"/>
      <c r="CI167" s="13"/>
      <c r="CJ167" s="13"/>
      <c r="CK167" s="13"/>
      <c r="CL167" s="13"/>
      <c r="CM167" s="13"/>
    </row>
    <row r="168" spans="1:91" ht="16.350000000000001" customHeight="1" x14ac:dyDescent="0.2">
      <c r="A168" s="1840" t="s">
        <v>202</v>
      </c>
      <c r="B168" s="1841"/>
      <c r="C168" s="329">
        <f>SUM(D168+E168)</f>
        <v>0</v>
      </c>
      <c r="D168" s="330">
        <f t="shared" si="17"/>
        <v>0</v>
      </c>
      <c r="E168" s="331">
        <f t="shared" si="17"/>
        <v>0</v>
      </c>
      <c r="F168" s="763"/>
      <c r="G168" s="764"/>
      <c r="H168" s="763"/>
      <c r="I168" s="764"/>
      <c r="J168" s="763"/>
      <c r="K168" s="764"/>
      <c r="L168" s="765"/>
      <c r="M168" s="766"/>
      <c r="N168" s="763"/>
      <c r="O168" s="764"/>
      <c r="P168" s="765"/>
      <c r="Q168" s="766"/>
      <c r="R168" s="763"/>
      <c r="S168" s="764"/>
      <c r="T168" s="765"/>
      <c r="U168" s="766"/>
      <c r="V168" s="763"/>
      <c r="W168" s="764"/>
      <c r="X168" s="765"/>
      <c r="Y168" s="766"/>
      <c r="Z168" s="763"/>
      <c r="AA168" s="764"/>
      <c r="AB168" s="763"/>
      <c r="AC168" s="764"/>
      <c r="AD168" s="763"/>
      <c r="AE168" s="764"/>
      <c r="AF168" s="763"/>
      <c r="AG168" s="764"/>
      <c r="AH168" s="763"/>
      <c r="AI168" s="764"/>
      <c r="AJ168" s="763"/>
      <c r="AK168" s="764"/>
      <c r="AL168" s="763"/>
      <c r="AM168" s="764"/>
      <c r="AN168" s="136"/>
      <c r="CG168" s="13"/>
      <c r="CH168" s="13"/>
      <c r="CI168" s="13"/>
      <c r="CJ168" s="13"/>
      <c r="CK168" s="13"/>
      <c r="CL168" s="13"/>
      <c r="CM168" s="13"/>
    </row>
    <row r="169" spans="1:91" ht="16.350000000000001" customHeight="1" x14ac:dyDescent="0.2">
      <c r="A169" s="1842" t="s">
        <v>68</v>
      </c>
      <c r="B169" s="1843"/>
      <c r="C169" s="336">
        <f>SUM(D169+E169)</f>
        <v>0</v>
      </c>
      <c r="D169" s="337">
        <f t="shared" si="17"/>
        <v>0</v>
      </c>
      <c r="E169" s="338">
        <f t="shared" si="17"/>
        <v>0</v>
      </c>
      <c r="F169" s="767"/>
      <c r="G169" s="768"/>
      <c r="H169" s="767"/>
      <c r="I169" s="768"/>
      <c r="J169" s="767"/>
      <c r="K169" s="768"/>
      <c r="L169" s="769"/>
      <c r="M169" s="770"/>
      <c r="N169" s="767"/>
      <c r="O169" s="768"/>
      <c r="P169" s="769"/>
      <c r="Q169" s="770"/>
      <c r="R169" s="767"/>
      <c r="S169" s="768"/>
      <c r="T169" s="769"/>
      <c r="U169" s="770"/>
      <c r="V169" s="767"/>
      <c r="W169" s="768"/>
      <c r="X169" s="769"/>
      <c r="Y169" s="770"/>
      <c r="Z169" s="767"/>
      <c r="AA169" s="768"/>
      <c r="AB169" s="767"/>
      <c r="AC169" s="768"/>
      <c r="AD169" s="767"/>
      <c r="AE169" s="768"/>
      <c r="AF169" s="767"/>
      <c r="AG169" s="768"/>
      <c r="AH169" s="767"/>
      <c r="AI169" s="768"/>
      <c r="AJ169" s="767"/>
      <c r="AK169" s="768"/>
      <c r="AL169" s="767"/>
      <c r="AM169" s="768"/>
      <c r="AN169" s="136"/>
      <c r="CG169" s="13"/>
      <c r="CH169" s="13"/>
      <c r="CI169" s="13"/>
      <c r="CJ169" s="13"/>
      <c r="CK169" s="13"/>
      <c r="CL169" s="13"/>
      <c r="CM169" s="13"/>
    </row>
    <row r="170" spans="1:91" ht="32.1" customHeight="1" x14ac:dyDescent="0.2">
      <c r="A170" s="343" t="s">
        <v>203</v>
      </c>
      <c r="B170" s="343"/>
      <c r="C170" s="10"/>
      <c r="D170" s="10"/>
      <c r="E170" s="11"/>
      <c r="F170" s="9"/>
      <c r="G170" s="8"/>
      <c r="H170" s="8"/>
      <c r="I170" s="1"/>
      <c r="J170" s="1"/>
      <c r="K170" s="1"/>
      <c r="L170" s="83"/>
      <c r="M170" s="213"/>
      <c r="N170" s="83"/>
      <c r="O170" s="344"/>
      <c r="P170" s="211"/>
      <c r="Q170" s="211"/>
      <c r="R170" s="211"/>
      <c r="S170" s="213"/>
      <c r="T170" s="83"/>
      <c r="U170" s="211"/>
      <c r="V170" s="211"/>
      <c r="W170" s="213"/>
      <c r="X170" s="213"/>
      <c r="Y170" s="83"/>
      <c r="Z170" s="213"/>
      <c r="AA170" s="83"/>
      <c r="AB170" s="213"/>
      <c r="AC170" s="211"/>
      <c r="BX170" s="2"/>
      <c r="BY170" s="2"/>
      <c r="BZ170" s="2"/>
      <c r="CG170" s="13"/>
      <c r="CH170" s="13"/>
      <c r="CI170" s="13"/>
      <c r="CJ170" s="13"/>
      <c r="CK170" s="13"/>
      <c r="CL170" s="13"/>
      <c r="CM170" s="13"/>
    </row>
    <row r="171" spans="1:91" ht="16.350000000000001" customHeight="1" x14ac:dyDescent="0.2">
      <c r="A171" s="1822" t="s">
        <v>112</v>
      </c>
      <c r="B171" s="1793"/>
      <c r="C171" s="1822" t="s">
        <v>54</v>
      </c>
      <c r="D171" s="1823"/>
      <c r="E171" s="1793"/>
      <c r="F171" s="1828" t="s">
        <v>204</v>
      </c>
      <c r="G171" s="1829"/>
      <c r="H171" s="1829"/>
      <c r="I171" s="1829"/>
      <c r="J171" s="1829"/>
      <c r="K171" s="1829"/>
      <c r="L171" s="1829"/>
      <c r="M171" s="1829"/>
      <c r="N171" s="1829"/>
      <c r="O171" s="1829"/>
      <c r="P171" s="1829"/>
      <c r="Q171" s="1829"/>
      <c r="R171" s="1829"/>
      <c r="S171" s="1829"/>
      <c r="T171" s="1829"/>
      <c r="U171" s="1816"/>
      <c r="V171" s="1798" t="s">
        <v>205</v>
      </c>
      <c r="W171" s="1913" t="s">
        <v>206</v>
      </c>
      <c r="X171" s="1913" t="s">
        <v>207</v>
      </c>
      <c r="Y171" s="1913" t="s">
        <v>208</v>
      </c>
      <c r="Z171" s="1913" t="s">
        <v>209</v>
      </c>
      <c r="AA171" s="1913" t="s">
        <v>210</v>
      </c>
      <c r="AB171" s="1915" t="s">
        <v>211</v>
      </c>
      <c r="AC171" s="1915"/>
      <c r="AD171" s="1915"/>
      <c r="AE171" s="1915"/>
      <c r="AF171" s="1834" t="s">
        <v>124</v>
      </c>
      <c r="AG171" s="1835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CG171" s="13"/>
      <c r="CH171" s="13"/>
      <c r="CI171" s="13"/>
      <c r="CJ171" s="13"/>
      <c r="CK171" s="13"/>
      <c r="CL171" s="13"/>
      <c r="CM171" s="13"/>
    </row>
    <row r="172" spans="1:91" ht="16.350000000000001" customHeight="1" x14ac:dyDescent="0.2">
      <c r="A172" s="1826"/>
      <c r="B172" s="1794"/>
      <c r="C172" s="1826"/>
      <c r="D172" s="1827"/>
      <c r="E172" s="1794"/>
      <c r="F172" s="1913" t="s">
        <v>11</v>
      </c>
      <c r="G172" s="1913"/>
      <c r="H172" s="1913" t="s">
        <v>12</v>
      </c>
      <c r="I172" s="1913"/>
      <c r="J172" s="1913" t="s">
        <v>13</v>
      </c>
      <c r="K172" s="1913"/>
      <c r="L172" s="1913" t="s">
        <v>212</v>
      </c>
      <c r="M172" s="1913"/>
      <c r="N172" s="1913" t="s">
        <v>115</v>
      </c>
      <c r="O172" s="1913"/>
      <c r="P172" s="1915" t="s">
        <v>213</v>
      </c>
      <c r="Q172" s="1915"/>
      <c r="R172" s="1915" t="s">
        <v>214</v>
      </c>
      <c r="S172" s="1915"/>
      <c r="T172" s="1795" t="s">
        <v>215</v>
      </c>
      <c r="U172" s="1818"/>
      <c r="V172" s="1807"/>
      <c r="W172" s="1913"/>
      <c r="X172" s="1913"/>
      <c r="Y172" s="1913"/>
      <c r="Z172" s="1913"/>
      <c r="AA172" s="1913"/>
      <c r="AB172" s="1913" t="s">
        <v>127</v>
      </c>
      <c r="AC172" s="1913" t="s">
        <v>128</v>
      </c>
      <c r="AD172" s="1913" t="s">
        <v>129</v>
      </c>
      <c r="AE172" s="1913" t="s">
        <v>130</v>
      </c>
      <c r="AF172" s="1916" t="s">
        <v>131</v>
      </c>
      <c r="AG172" s="1916" t="s">
        <v>132</v>
      </c>
      <c r="AH172" s="217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CG172" s="13"/>
      <c r="CH172" s="13"/>
      <c r="CI172" s="13"/>
      <c r="CJ172" s="13"/>
      <c r="CK172" s="13"/>
      <c r="CL172" s="13"/>
      <c r="CM172" s="13"/>
    </row>
    <row r="173" spans="1:91" ht="16.350000000000001" customHeight="1" x14ac:dyDescent="0.2">
      <c r="A173" s="1824"/>
      <c r="B173" s="1795"/>
      <c r="C173" s="771" t="s">
        <v>32</v>
      </c>
      <c r="D173" s="772" t="s">
        <v>41</v>
      </c>
      <c r="E173" s="605" t="s">
        <v>34</v>
      </c>
      <c r="F173" s="773" t="s">
        <v>41</v>
      </c>
      <c r="G173" s="774" t="s">
        <v>34</v>
      </c>
      <c r="H173" s="773" t="s">
        <v>41</v>
      </c>
      <c r="I173" s="774" t="s">
        <v>34</v>
      </c>
      <c r="J173" s="773" t="s">
        <v>41</v>
      </c>
      <c r="K173" s="774" t="s">
        <v>34</v>
      </c>
      <c r="L173" s="773" t="s">
        <v>41</v>
      </c>
      <c r="M173" s="774" t="s">
        <v>34</v>
      </c>
      <c r="N173" s="773" t="s">
        <v>41</v>
      </c>
      <c r="O173" s="774" t="s">
        <v>34</v>
      </c>
      <c r="P173" s="773" t="s">
        <v>41</v>
      </c>
      <c r="Q173" s="774" t="s">
        <v>34</v>
      </c>
      <c r="R173" s="773" t="s">
        <v>41</v>
      </c>
      <c r="S173" s="774" t="s">
        <v>34</v>
      </c>
      <c r="T173" s="104" t="s">
        <v>41</v>
      </c>
      <c r="U173" s="774" t="s">
        <v>34</v>
      </c>
      <c r="V173" s="1801"/>
      <c r="W173" s="1913"/>
      <c r="X173" s="1913"/>
      <c r="Y173" s="1913"/>
      <c r="Z173" s="1913"/>
      <c r="AA173" s="1913"/>
      <c r="AB173" s="1913"/>
      <c r="AC173" s="1913"/>
      <c r="AD173" s="1913"/>
      <c r="AE173" s="1913"/>
      <c r="AF173" s="1916"/>
      <c r="AG173" s="1916"/>
      <c r="AH173" s="217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CG173" s="13"/>
      <c r="CH173" s="13"/>
      <c r="CI173" s="13"/>
      <c r="CJ173" s="13"/>
      <c r="CK173" s="13"/>
      <c r="CL173" s="13"/>
      <c r="CM173" s="13"/>
    </row>
    <row r="174" spans="1:91" ht="26.25" customHeight="1" x14ac:dyDescent="0.2">
      <c r="A174" s="1913" t="s">
        <v>216</v>
      </c>
      <c r="B174" s="775" t="s">
        <v>217</v>
      </c>
      <c r="C174" s="776">
        <f>SUM(D174:E174)</f>
        <v>6</v>
      </c>
      <c r="D174" s="686">
        <f>SUM(F174+H174+J174+L174+N174+P174+R174+T174)</f>
        <v>1</v>
      </c>
      <c r="E174" s="83">
        <f>G174+I174+K174+M174+O174+Q174+S174+U174</f>
        <v>5</v>
      </c>
      <c r="F174" s="777"/>
      <c r="G174" s="688"/>
      <c r="H174" s="777">
        <v>1</v>
      </c>
      <c r="I174" s="688"/>
      <c r="J174" s="777"/>
      <c r="K174" s="688">
        <v>3</v>
      </c>
      <c r="L174" s="777"/>
      <c r="M174" s="688"/>
      <c r="N174" s="777"/>
      <c r="O174" s="688">
        <v>1</v>
      </c>
      <c r="P174" s="777"/>
      <c r="Q174" s="688">
        <v>1</v>
      </c>
      <c r="R174" s="777"/>
      <c r="S174" s="688"/>
      <c r="T174" s="777"/>
      <c r="U174" s="688"/>
      <c r="V174" s="778">
        <v>1</v>
      </c>
      <c r="W174" s="777"/>
      <c r="X174" s="688">
        <v>5</v>
      </c>
      <c r="Y174" s="688">
        <v>1</v>
      </c>
      <c r="Z174" s="688">
        <v>1</v>
      </c>
      <c r="AA174" s="688"/>
      <c r="AB174" s="777"/>
      <c r="AC174" s="688"/>
      <c r="AD174" s="688">
        <v>6</v>
      </c>
      <c r="AE174" s="690"/>
      <c r="AF174" s="688">
        <v>6</v>
      </c>
      <c r="AG174" s="690"/>
      <c r="AH174" s="71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12"/>
      <c r="AT174" s="12"/>
      <c r="BW174" s="3"/>
      <c r="CG174" s="13">
        <v>0</v>
      </c>
      <c r="CH174" s="13">
        <v>0</v>
      </c>
      <c r="CI174" s="13">
        <v>0</v>
      </c>
      <c r="CJ174" s="13">
        <v>0</v>
      </c>
      <c r="CK174" s="13"/>
      <c r="CL174" s="13"/>
      <c r="CM174" s="13"/>
    </row>
    <row r="175" spans="1:91" ht="26.25" customHeight="1" x14ac:dyDescent="0.2">
      <c r="A175" s="1913"/>
      <c r="B175" s="93" t="s">
        <v>218</v>
      </c>
      <c r="C175" s="352">
        <f>SUM(D175:E175)</f>
        <v>1</v>
      </c>
      <c r="D175" s="48">
        <f>SUM(F175+H175+J175+L175+N175+P175+R175+T175)</f>
        <v>0</v>
      </c>
      <c r="E175" s="353">
        <f>G175+I175+K175+M175+O175+Q175+S175+U175</f>
        <v>1</v>
      </c>
      <c r="F175" s="229"/>
      <c r="G175" s="354"/>
      <c r="H175" s="229"/>
      <c r="I175" s="354"/>
      <c r="J175" s="229"/>
      <c r="K175" s="354">
        <v>1</v>
      </c>
      <c r="L175" s="229"/>
      <c r="M175" s="354"/>
      <c r="N175" s="229"/>
      <c r="O175" s="354"/>
      <c r="P175" s="229"/>
      <c r="Q175" s="354"/>
      <c r="R175" s="229"/>
      <c r="S175" s="354"/>
      <c r="T175" s="229"/>
      <c r="U175" s="354"/>
      <c r="V175" s="355"/>
      <c r="W175" s="229"/>
      <c r="X175" s="354">
        <v>1</v>
      </c>
      <c r="Y175" s="354"/>
      <c r="Z175" s="354"/>
      <c r="AA175" s="354"/>
      <c r="AB175" s="229"/>
      <c r="AC175" s="354"/>
      <c r="AD175" s="354">
        <v>1</v>
      </c>
      <c r="AE175" s="230"/>
      <c r="AF175" s="354">
        <v>1</v>
      </c>
      <c r="AG175" s="230"/>
      <c r="AH175" s="71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12"/>
      <c r="AT175" s="12"/>
      <c r="BW175" s="3"/>
      <c r="CG175" s="13">
        <v>0</v>
      </c>
      <c r="CH175" s="13">
        <v>0</v>
      </c>
      <c r="CI175" s="13">
        <v>0</v>
      </c>
      <c r="CJ175" s="13">
        <v>0</v>
      </c>
      <c r="CK175" s="13"/>
      <c r="CL175" s="13"/>
      <c r="CM175" s="13"/>
    </row>
    <row r="176" spans="1:91" ht="32.1" customHeight="1" x14ac:dyDescent="0.2">
      <c r="A176" s="82" t="s">
        <v>219</v>
      </c>
      <c r="B176" s="8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BX176" s="2"/>
      <c r="BY176" s="2"/>
      <c r="BZ176" s="2"/>
      <c r="CG176" s="13"/>
      <c r="CH176" s="13"/>
      <c r="CI176" s="13"/>
      <c r="CJ176" s="13"/>
      <c r="CK176" s="13"/>
      <c r="CL176" s="13"/>
      <c r="CM176" s="13"/>
    </row>
    <row r="177" spans="1:91" ht="16.350000000000001" customHeight="1" x14ac:dyDescent="0.2">
      <c r="A177" s="1817" t="s">
        <v>4</v>
      </c>
      <c r="B177" s="1817" t="s">
        <v>54</v>
      </c>
      <c r="C177" s="1819" t="s">
        <v>66</v>
      </c>
      <c r="D177" s="1798" t="s">
        <v>220</v>
      </c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BX177" s="2"/>
      <c r="CG177" s="13"/>
      <c r="CH177" s="13"/>
      <c r="CI177" s="13"/>
      <c r="CJ177" s="13"/>
      <c r="CK177" s="13"/>
      <c r="CL177" s="13"/>
      <c r="CM177" s="13"/>
    </row>
    <row r="178" spans="1:91" ht="16.350000000000001" customHeight="1" x14ac:dyDescent="0.2">
      <c r="A178" s="1818"/>
      <c r="B178" s="1818"/>
      <c r="C178" s="1820"/>
      <c r="D178" s="1801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BX178" s="2"/>
      <c r="CG178" s="13"/>
      <c r="CH178" s="13"/>
      <c r="CI178" s="13"/>
      <c r="CJ178" s="13"/>
      <c r="CK178" s="13"/>
      <c r="CL178" s="13"/>
      <c r="CM178" s="13"/>
    </row>
    <row r="179" spans="1:91" ht="20.25" customHeight="1" x14ac:dyDescent="0.2">
      <c r="A179" s="775" t="s">
        <v>221</v>
      </c>
      <c r="B179" s="779">
        <f>SUM(C179:D179)</f>
        <v>7</v>
      </c>
      <c r="C179" s="780"/>
      <c r="D179" s="781">
        <v>7</v>
      </c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BX179" s="2"/>
      <c r="CG179" s="13"/>
      <c r="CH179" s="13"/>
      <c r="CI179" s="13"/>
      <c r="CJ179" s="13"/>
      <c r="CK179" s="13"/>
      <c r="CL179" s="13"/>
      <c r="CM179" s="13"/>
    </row>
    <row r="180" spans="1:91" ht="20.25" customHeight="1" x14ac:dyDescent="0.2">
      <c r="A180" s="93" t="s">
        <v>222</v>
      </c>
      <c r="B180" s="357">
        <f>SUM(C180)</f>
        <v>0</v>
      </c>
      <c r="C180" s="358"/>
      <c r="D180" s="78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BX180" s="2"/>
      <c r="CG180" s="13"/>
      <c r="CH180" s="13"/>
      <c r="CI180" s="13"/>
      <c r="CJ180" s="13"/>
      <c r="CK180" s="13"/>
      <c r="CL180" s="13"/>
      <c r="CM180" s="13"/>
    </row>
    <row r="181" spans="1:91" ht="32.1" customHeight="1" x14ac:dyDescent="0.2">
      <c r="A181" s="360" t="s">
        <v>223</v>
      </c>
      <c r="B181" s="343"/>
      <c r="C181" s="361"/>
      <c r="D181" s="10"/>
      <c r="F181" s="214"/>
      <c r="G181" s="213"/>
      <c r="H181" s="83"/>
      <c r="I181" s="213"/>
      <c r="J181" s="211"/>
      <c r="K181" s="211"/>
      <c r="L181" s="213"/>
      <c r="M181" s="83"/>
      <c r="N181" s="213"/>
      <c r="O181" s="213"/>
      <c r="P181" s="83"/>
      <c r="Q181" s="213"/>
      <c r="R181" s="213"/>
      <c r="S181" s="83"/>
      <c r="T181" s="213"/>
      <c r="U181" s="213"/>
      <c r="V181" s="211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BX181" s="2"/>
      <c r="BY181" s="2"/>
      <c r="BZ181" s="2"/>
      <c r="CG181" s="13"/>
      <c r="CH181" s="13"/>
      <c r="CI181" s="13"/>
      <c r="CJ181" s="13"/>
      <c r="CK181" s="13"/>
      <c r="CL181" s="13"/>
      <c r="CM181" s="13"/>
    </row>
    <row r="182" spans="1:91" ht="16.350000000000001" customHeight="1" x14ac:dyDescent="0.2">
      <c r="A182" s="1817" t="s">
        <v>112</v>
      </c>
      <c r="B182" s="1822" t="s">
        <v>54</v>
      </c>
      <c r="C182" s="1823"/>
      <c r="D182" s="1793"/>
      <c r="E182" s="1830" t="s">
        <v>6</v>
      </c>
      <c r="F182" s="1831"/>
      <c r="G182" s="1831"/>
      <c r="H182" s="1831"/>
      <c r="I182" s="1831"/>
      <c r="J182" s="1831"/>
      <c r="K182" s="1831"/>
      <c r="L182" s="1831"/>
      <c r="M182" s="1831"/>
      <c r="N182" s="1831"/>
      <c r="O182" s="1831"/>
      <c r="P182" s="1831"/>
      <c r="Q182" s="1831"/>
      <c r="R182" s="1831"/>
      <c r="S182" s="1831"/>
      <c r="T182" s="1831"/>
      <c r="U182" s="1831"/>
      <c r="V182" s="1832"/>
      <c r="CG182" s="13"/>
      <c r="CH182" s="13"/>
      <c r="CI182" s="13"/>
      <c r="CJ182" s="13"/>
      <c r="CK182" s="13"/>
      <c r="CL182" s="13"/>
      <c r="CM182" s="13"/>
    </row>
    <row r="183" spans="1:91" ht="16.350000000000001" customHeight="1" x14ac:dyDescent="0.2">
      <c r="A183" s="1821"/>
      <c r="B183" s="1824"/>
      <c r="C183" s="1825"/>
      <c r="D183" s="1795"/>
      <c r="E183" s="1913" t="s">
        <v>113</v>
      </c>
      <c r="F183" s="1913"/>
      <c r="G183" s="1914" t="s">
        <v>224</v>
      </c>
      <c r="H183" s="1913"/>
      <c r="I183" s="1913" t="s">
        <v>15</v>
      </c>
      <c r="J183" s="1913"/>
      <c r="K183" s="1913" t="s">
        <v>225</v>
      </c>
      <c r="L183" s="1913"/>
      <c r="M183" s="1913" t="s">
        <v>118</v>
      </c>
      <c r="N183" s="1913"/>
      <c r="O183" s="1915" t="s">
        <v>119</v>
      </c>
      <c r="P183" s="1915"/>
      <c r="Q183" s="1915" t="s">
        <v>226</v>
      </c>
      <c r="R183" s="1915"/>
      <c r="S183" s="1915" t="s">
        <v>227</v>
      </c>
      <c r="T183" s="1915"/>
      <c r="U183" s="1816" t="s">
        <v>228</v>
      </c>
      <c r="V183" s="1915"/>
      <c r="CG183" s="13"/>
      <c r="CH183" s="13"/>
      <c r="CI183" s="13"/>
      <c r="CJ183" s="13"/>
      <c r="CK183" s="13"/>
      <c r="CL183" s="13"/>
      <c r="CM183" s="13"/>
    </row>
    <row r="184" spans="1:91" ht="16.350000000000001" customHeight="1" x14ac:dyDescent="0.2">
      <c r="A184" s="1818"/>
      <c r="B184" s="14" t="s">
        <v>32</v>
      </c>
      <c r="C184" s="15" t="s">
        <v>33</v>
      </c>
      <c r="D184" s="594" t="s">
        <v>34</v>
      </c>
      <c r="E184" s="773" t="s">
        <v>41</v>
      </c>
      <c r="F184" s="774" t="s">
        <v>34</v>
      </c>
      <c r="G184" s="773" t="s">
        <v>41</v>
      </c>
      <c r="H184" s="774" t="s">
        <v>34</v>
      </c>
      <c r="I184" s="773" t="s">
        <v>41</v>
      </c>
      <c r="J184" s="774" t="s">
        <v>34</v>
      </c>
      <c r="K184" s="773" t="s">
        <v>41</v>
      </c>
      <c r="L184" s="603" t="s">
        <v>34</v>
      </c>
      <c r="M184" s="773" t="s">
        <v>41</v>
      </c>
      <c r="N184" s="603" t="s">
        <v>34</v>
      </c>
      <c r="O184" s="773" t="s">
        <v>41</v>
      </c>
      <c r="P184" s="603" t="s">
        <v>34</v>
      </c>
      <c r="Q184" s="773" t="s">
        <v>41</v>
      </c>
      <c r="R184" s="774" t="s">
        <v>34</v>
      </c>
      <c r="S184" s="773" t="s">
        <v>41</v>
      </c>
      <c r="T184" s="774" t="s">
        <v>34</v>
      </c>
      <c r="U184" s="104" t="s">
        <v>41</v>
      </c>
      <c r="V184" s="774" t="s">
        <v>34</v>
      </c>
      <c r="CG184" s="13"/>
      <c r="CH184" s="13"/>
      <c r="CI184" s="13"/>
      <c r="CJ184" s="13"/>
      <c r="CK184" s="13"/>
      <c r="CL184" s="13"/>
      <c r="CM184" s="13"/>
    </row>
    <row r="185" spans="1:91" ht="16.350000000000001" customHeight="1" x14ac:dyDescent="0.2">
      <c r="A185" s="783" t="s">
        <v>229</v>
      </c>
      <c r="B185" s="784">
        <f>SUM(C185+D185)</f>
        <v>18</v>
      </c>
      <c r="C185" s="785">
        <f>SUM(E185+G185+I185+K185+M185+O185+Q185+S185+U185)</f>
        <v>3</v>
      </c>
      <c r="D185" s="124">
        <f>SUM(F185+H185+J185+L185+N185+P185+R185+T185+V185)</f>
        <v>15</v>
      </c>
      <c r="E185" s="786"/>
      <c r="F185" s="787"/>
      <c r="G185" s="786">
        <v>1</v>
      </c>
      <c r="H185" s="787">
        <v>5</v>
      </c>
      <c r="I185" s="786"/>
      <c r="J185" s="787">
        <v>3</v>
      </c>
      <c r="K185" s="786">
        <v>2</v>
      </c>
      <c r="L185" s="366">
        <v>5</v>
      </c>
      <c r="M185" s="786"/>
      <c r="N185" s="366">
        <v>2</v>
      </c>
      <c r="O185" s="786"/>
      <c r="P185" s="366"/>
      <c r="Q185" s="786"/>
      <c r="R185" s="787"/>
      <c r="S185" s="786"/>
      <c r="T185" s="787"/>
      <c r="U185" s="786"/>
      <c r="V185" s="366"/>
      <c r="W185" s="136"/>
      <c r="CG185" s="13"/>
      <c r="CH185" s="13"/>
      <c r="CI185" s="13"/>
      <c r="CJ185" s="13"/>
      <c r="CK185" s="13"/>
      <c r="CL185" s="13"/>
      <c r="CM185" s="13"/>
    </row>
    <row r="186" spans="1:91" ht="32.1" customHeight="1" x14ac:dyDescent="0.2">
      <c r="A186" s="82" t="s">
        <v>230</v>
      </c>
      <c r="B186" s="82"/>
      <c r="BX186" s="2"/>
      <c r="BY186" s="2"/>
      <c r="BZ186" s="2"/>
      <c r="CG186" s="13"/>
      <c r="CH186" s="13"/>
      <c r="CI186" s="13"/>
      <c r="CJ186" s="13"/>
      <c r="CK186" s="13"/>
      <c r="CL186" s="13"/>
      <c r="CM186" s="13"/>
    </row>
    <row r="187" spans="1:91" ht="16.350000000000001" customHeight="1" x14ac:dyDescent="0.2">
      <c r="A187" s="1793" t="s">
        <v>231</v>
      </c>
      <c r="B187" s="1796" t="s">
        <v>54</v>
      </c>
      <c r="C187" s="1797"/>
      <c r="D187" s="1798"/>
      <c r="E187" s="1802" t="s">
        <v>6</v>
      </c>
      <c r="F187" s="1803"/>
      <c r="G187" s="1803"/>
      <c r="H187" s="1803"/>
      <c r="I187" s="1803"/>
      <c r="J187" s="1803"/>
      <c r="K187" s="1803"/>
      <c r="L187" s="1804"/>
      <c r="M187" s="1797" t="s">
        <v>232</v>
      </c>
      <c r="N187" s="1805"/>
      <c r="O187" s="1798" t="s">
        <v>233</v>
      </c>
      <c r="BX187" s="2"/>
      <c r="BY187" s="2"/>
      <c r="BZ187" s="2"/>
      <c r="CG187" s="13"/>
      <c r="CH187" s="13"/>
      <c r="CI187" s="13"/>
      <c r="CJ187" s="13"/>
      <c r="CK187" s="13"/>
      <c r="CL187" s="13"/>
      <c r="CM187" s="13"/>
    </row>
    <row r="188" spans="1:91" ht="16.350000000000001" customHeight="1" x14ac:dyDescent="0.2">
      <c r="A188" s="1794"/>
      <c r="B188" s="1799"/>
      <c r="C188" s="1800"/>
      <c r="D188" s="1801"/>
      <c r="E188" s="1808" t="s">
        <v>11</v>
      </c>
      <c r="F188" s="1809"/>
      <c r="G188" s="1808" t="s">
        <v>12</v>
      </c>
      <c r="H188" s="1809"/>
      <c r="I188" s="1911" t="s">
        <v>13</v>
      </c>
      <c r="J188" s="1912"/>
      <c r="K188" s="1808" t="s">
        <v>234</v>
      </c>
      <c r="L188" s="1812"/>
      <c r="M188" s="1800"/>
      <c r="N188" s="1806"/>
      <c r="O188" s="1807"/>
      <c r="BX188" s="2"/>
      <c r="BY188" s="2"/>
      <c r="BZ188" s="2"/>
      <c r="CG188" s="13"/>
      <c r="CH188" s="13"/>
      <c r="CI188" s="13"/>
      <c r="CJ188" s="13"/>
      <c r="CK188" s="13"/>
      <c r="CL188" s="13"/>
      <c r="CM188" s="13"/>
    </row>
    <row r="189" spans="1:91" ht="16.350000000000001" customHeight="1" x14ac:dyDescent="0.2">
      <c r="A189" s="1794"/>
      <c r="B189" s="605" t="s">
        <v>32</v>
      </c>
      <c r="C189" s="783" t="s">
        <v>33</v>
      </c>
      <c r="D189" s="605" t="s">
        <v>34</v>
      </c>
      <c r="E189" s="773" t="s">
        <v>41</v>
      </c>
      <c r="F189" s="611" t="s">
        <v>34</v>
      </c>
      <c r="G189" s="773" t="s">
        <v>41</v>
      </c>
      <c r="H189" s="611" t="s">
        <v>34</v>
      </c>
      <c r="I189" s="617" t="s">
        <v>41</v>
      </c>
      <c r="J189" s="618" t="s">
        <v>34</v>
      </c>
      <c r="K189" s="773" t="s">
        <v>41</v>
      </c>
      <c r="L189" s="604" t="s">
        <v>34</v>
      </c>
      <c r="M189" s="788" t="s">
        <v>235</v>
      </c>
      <c r="N189" s="600" t="s">
        <v>236</v>
      </c>
      <c r="O189" s="1801"/>
      <c r="BX189" s="2"/>
      <c r="BY189" s="2"/>
      <c r="BZ189" s="2"/>
      <c r="CG189" s="13"/>
      <c r="CH189" s="13"/>
      <c r="CI189" s="13"/>
      <c r="CJ189" s="13"/>
      <c r="CK189" s="13"/>
      <c r="CL189" s="13"/>
      <c r="CM189" s="13"/>
    </row>
    <row r="190" spans="1:91" ht="16.350000000000001" customHeight="1" x14ac:dyDescent="0.2">
      <c r="A190" s="1795"/>
      <c r="B190" s="373">
        <f t="shared" ref="B190:B195" si="18">+C190+D190</f>
        <v>5</v>
      </c>
      <c r="C190" s="374">
        <f t="shared" ref="C190:D195" si="19">+E190+G190+I190+K190</f>
        <v>1</v>
      </c>
      <c r="D190" s="375">
        <f t="shared" si="19"/>
        <v>4</v>
      </c>
      <c r="E190" s="789">
        <f t="shared" ref="E190:O190" si="20">SUM(E191:E195)</f>
        <v>1</v>
      </c>
      <c r="F190" s="377">
        <f t="shared" si="20"/>
        <v>2</v>
      </c>
      <c r="G190" s="789">
        <f t="shared" si="20"/>
        <v>0</v>
      </c>
      <c r="H190" s="377">
        <f t="shared" si="20"/>
        <v>0</v>
      </c>
      <c r="I190" s="789">
        <f t="shared" si="20"/>
        <v>0</v>
      </c>
      <c r="J190" s="790">
        <f t="shared" si="20"/>
        <v>0</v>
      </c>
      <c r="K190" s="784">
        <f t="shared" si="20"/>
        <v>0</v>
      </c>
      <c r="L190" s="379">
        <f t="shared" si="20"/>
        <v>2</v>
      </c>
      <c r="M190" s="380">
        <f t="shared" si="20"/>
        <v>5</v>
      </c>
      <c r="N190" s="377">
        <f t="shared" si="20"/>
        <v>0</v>
      </c>
      <c r="O190" s="791">
        <f t="shared" si="20"/>
        <v>1</v>
      </c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BX190" s="2"/>
      <c r="BY190" s="2"/>
      <c r="BZ190" s="2"/>
      <c r="CG190" s="13"/>
      <c r="CH190" s="13"/>
      <c r="CI190" s="13"/>
      <c r="CJ190" s="13"/>
      <c r="CK190" s="13"/>
      <c r="CL190" s="13"/>
      <c r="CM190" s="13"/>
    </row>
    <row r="191" spans="1:91" ht="16.350000000000001" customHeight="1" x14ac:dyDescent="0.2">
      <c r="A191" s="775" t="s">
        <v>237</v>
      </c>
      <c r="B191" s="779">
        <f t="shared" si="18"/>
        <v>5</v>
      </c>
      <c r="C191" s="779">
        <f t="shared" si="19"/>
        <v>1</v>
      </c>
      <c r="D191" s="792">
        <f t="shared" si="19"/>
        <v>4</v>
      </c>
      <c r="E191" s="219">
        <v>1</v>
      </c>
      <c r="F191" s="223">
        <v>2</v>
      </c>
      <c r="G191" s="219"/>
      <c r="H191" s="223"/>
      <c r="I191" s="219"/>
      <c r="J191" s="220"/>
      <c r="K191" s="219"/>
      <c r="L191" s="383">
        <v>2</v>
      </c>
      <c r="M191" s="221">
        <v>5</v>
      </c>
      <c r="N191" s="223"/>
      <c r="O191" s="384">
        <v>1</v>
      </c>
      <c r="P191" s="71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12"/>
      <c r="AC191" s="12"/>
      <c r="AD191" s="12"/>
      <c r="AE191" s="12"/>
      <c r="BX191" s="2"/>
      <c r="BY191" s="2"/>
      <c r="BZ191" s="2"/>
      <c r="CG191" s="13">
        <v>0</v>
      </c>
      <c r="CH191" s="13">
        <v>0</v>
      </c>
      <c r="CI191" s="13"/>
      <c r="CJ191" s="13"/>
      <c r="CK191" s="13"/>
      <c r="CL191" s="13"/>
      <c r="CM191" s="13"/>
    </row>
    <row r="192" spans="1:91" ht="16.350000000000001" customHeight="1" x14ac:dyDescent="0.2">
      <c r="A192" s="30" t="s">
        <v>238</v>
      </c>
      <c r="B192" s="385">
        <f t="shared" si="18"/>
        <v>0</v>
      </c>
      <c r="C192" s="385">
        <f t="shared" si="19"/>
        <v>0</v>
      </c>
      <c r="D192" s="386">
        <f t="shared" si="19"/>
        <v>0</v>
      </c>
      <c r="E192" s="224"/>
      <c r="F192" s="228"/>
      <c r="G192" s="224"/>
      <c r="H192" s="228"/>
      <c r="I192" s="224"/>
      <c r="J192" s="225"/>
      <c r="K192" s="224"/>
      <c r="L192" s="387"/>
      <c r="M192" s="226"/>
      <c r="N192" s="228"/>
      <c r="O192" s="388"/>
      <c r="P192" s="71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12"/>
      <c r="AC192" s="12"/>
      <c r="AD192" s="12"/>
      <c r="AE192" s="12"/>
      <c r="BX192" s="2"/>
      <c r="BY192" s="2"/>
      <c r="BZ192" s="2"/>
      <c r="CG192" s="13">
        <v>0</v>
      </c>
      <c r="CH192" s="13">
        <v>0</v>
      </c>
      <c r="CI192" s="13"/>
      <c r="CJ192" s="13"/>
      <c r="CK192" s="13"/>
      <c r="CL192" s="13"/>
      <c r="CM192" s="13"/>
    </row>
    <row r="193" spans="1:104" ht="16.350000000000001" customHeight="1" x14ac:dyDescent="0.2">
      <c r="A193" s="30" t="s">
        <v>239</v>
      </c>
      <c r="B193" s="385">
        <f t="shared" si="18"/>
        <v>0</v>
      </c>
      <c r="C193" s="385">
        <f t="shared" si="19"/>
        <v>0</v>
      </c>
      <c r="D193" s="386">
        <f t="shared" si="19"/>
        <v>0</v>
      </c>
      <c r="E193" s="224"/>
      <c r="F193" s="228"/>
      <c r="G193" s="224"/>
      <c r="H193" s="228"/>
      <c r="I193" s="224"/>
      <c r="J193" s="225"/>
      <c r="K193" s="224"/>
      <c r="L193" s="387"/>
      <c r="M193" s="226"/>
      <c r="N193" s="228"/>
      <c r="O193" s="388"/>
      <c r="P193" s="71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12"/>
      <c r="AC193" s="12"/>
      <c r="AD193" s="12"/>
      <c r="AE193" s="12"/>
      <c r="CG193" s="13">
        <v>0</v>
      </c>
      <c r="CH193" s="13">
        <v>0</v>
      </c>
      <c r="CI193" s="13"/>
      <c r="CJ193" s="13"/>
      <c r="CK193" s="13"/>
      <c r="CL193" s="13"/>
      <c r="CM193" s="13"/>
    </row>
    <row r="194" spans="1:104" ht="16.350000000000001" customHeight="1" x14ac:dyDescent="0.2">
      <c r="A194" s="30" t="s">
        <v>240</v>
      </c>
      <c r="B194" s="385">
        <f t="shared" si="18"/>
        <v>0</v>
      </c>
      <c r="C194" s="385">
        <f t="shared" si="19"/>
        <v>0</v>
      </c>
      <c r="D194" s="386">
        <f t="shared" si="19"/>
        <v>0</v>
      </c>
      <c r="E194" s="389"/>
      <c r="F194" s="390"/>
      <c r="G194" s="389"/>
      <c r="H194" s="390"/>
      <c r="I194" s="389"/>
      <c r="J194" s="391"/>
      <c r="K194" s="389"/>
      <c r="L194" s="392"/>
      <c r="M194" s="393"/>
      <c r="N194" s="390"/>
      <c r="O194" s="394"/>
      <c r="P194" s="71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12"/>
      <c r="AC194" s="12"/>
      <c r="AD194" s="12"/>
      <c r="AE194" s="12"/>
      <c r="CG194" s="13">
        <v>0</v>
      </c>
      <c r="CH194" s="13">
        <v>0</v>
      </c>
      <c r="CI194" s="13"/>
      <c r="CJ194" s="13"/>
      <c r="CK194" s="13"/>
      <c r="CL194" s="13"/>
      <c r="CM194" s="13"/>
    </row>
    <row r="195" spans="1:104" ht="16.350000000000001" customHeight="1" x14ac:dyDescent="0.2">
      <c r="A195" s="76" t="s">
        <v>241</v>
      </c>
      <c r="B195" s="395">
        <f t="shared" si="18"/>
        <v>0</v>
      </c>
      <c r="C195" s="395">
        <f t="shared" si="19"/>
        <v>0</v>
      </c>
      <c r="D195" s="396">
        <f t="shared" si="19"/>
        <v>0</v>
      </c>
      <c r="E195" s="229"/>
      <c r="F195" s="230"/>
      <c r="G195" s="229"/>
      <c r="H195" s="230"/>
      <c r="I195" s="229"/>
      <c r="J195" s="230"/>
      <c r="K195" s="229"/>
      <c r="L195" s="397"/>
      <c r="M195" s="231"/>
      <c r="N195" s="230"/>
      <c r="O195" s="398"/>
      <c r="P195" s="71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12"/>
      <c r="AC195" s="12"/>
      <c r="AD195" s="12"/>
      <c r="AE195" s="12"/>
      <c r="CG195" s="13">
        <v>0</v>
      </c>
      <c r="CH195" s="13">
        <v>0</v>
      </c>
      <c r="CI195" s="13"/>
      <c r="CJ195" s="13"/>
      <c r="CK195" s="13"/>
      <c r="CL195" s="13"/>
      <c r="CM195" s="13"/>
    </row>
    <row r="200" spans="1:104" s="399" customFormat="1" hidden="1" x14ac:dyDescent="0.2">
      <c r="A200" s="399">
        <f>SUM(B12:B14,B20:B23,B28:B33,B64,B86,C91,D101:D103,C108:C110,C114:C115,C119:C120,B136,D143:D144,C147:C152,D156:D161,C166:C169,B179:B180,B185,B38:B43,B48:B53,E139:F139,C92:C98,C174:C175,B190)</f>
        <v>9952</v>
      </c>
      <c r="B200" s="399">
        <f>SUM(CG8:CM195)</f>
        <v>1</v>
      </c>
      <c r="BX200" s="400"/>
      <c r="BY200" s="400"/>
      <c r="BZ200" s="400"/>
      <c r="CA200" s="400"/>
      <c r="CB200" s="400"/>
      <c r="CC200" s="400"/>
      <c r="CD200" s="400"/>
      <c r="CE200" s="400"/>
      <c r="CF200" s="400"/>
      <c r="CG200" s="400"/>
      <c r="CH200" s="400"/>
      <c r="CI200" s="400"/>
      <c r="CJ200" s="400"/>
      <c r="CK200" s="400"/>
      <c r="CL200" s="400"/>
      <c r="CM200" s="400"/>
      <c r="CN200" s="400"/>
      <c r="CO200" s="400"/>
      <c r="CP200" s="400"/>
      <c r="CQ200" s="400"/>
      <c r="CR200" s="400"/>
      <c r="CS200" s="400"/>
      <c r="CT200" s="400"/>
      <c r="CU200" s="400"/>
      <c r="CV200" s="400"/>
      <c r="CW200" s="400"/>
      <c r="CX200" s="400"/>
      <c r="CY200" s="400"/>
      <c r="CZ200" s="400"/>
    </row>
  </sheetData>
  <mergeCells count="317">
    <mergeCell ref="A6:O6"/>
    <mergeCell ref="A9:A11"/>
    <mergeCell ref="B9:D10"/>
    <mergeCell ref="E9:AL9"/>
    <mergeCell ref="AM9:AM11"/>
    <mergeCell ref="AN9:AQ9"/>
    <mergeCell ref="U10:V10"/>
    <mergeCell ref="W10:X10"/>
    <mergeCell ref="Y10:Z10"/>
    <mergeCell ref="AA10:AB10"/>
    <mergeCell ref="AR9:AR11"/>
    <mergeCell ref="AS9:AS11"/>
    <mergeCell ref="E10:F10"/>
    <mergeCell ref="G10:H10"/>
    <mergeCell ref="I10:J10"/>
    <mergeCell ref="K10:L10"/>
    <mergeCell ref="M10:N10"/>
    <mergeCell ref="O10:P10"/>
    <mergeCell ref="Q10:R10"/>
    <mergeCell ref="S10:T10"/>
    <mergeCell ref="AO10:AO11"/>
    <mergeCell ref="AP10:AP11"/>
    <mergeCell ref="AQ10:AQ11"/>
    <mergeCell ref="A17:A19"/>
    <mergeCell ref="B17:D18"/>
    <mergeCell ref="E17:AL17"/>
    <mergeCell ref="AM17:AM19"/>
    <mergeCell ref="AN17:AN19"/>
    <mergeCell ref="E18:F18"/>
    <mergeCell ref="G18:H18"/>
    <mergeCell ref="AC10:AD10"/>
    <mergeCell ref="AE10:AF10"/>
    <mergeCell ref="AG10:AH10"/>
    <mergeCell ref="AI10:AJ10"/>
    <mergeCell ref="AK10:AL10"/>
    <mergeCell ref="AN10:AN11"/>
    <mergeCell ref="AG18:AH18"/>
    <mergeCell ref="AI18:AJ18"/>
    <mergeCell ref="AK18:AL18"/>
    <mergeCell ref="U18:V18"/>
    <mergeCell ref="W18:X18"/>
    <mergeCell ref="Y18:Z18"/>
    <mergeCell ref="AA18:AB18"/>
    <mergeCell ref="AC18:AD18"/>
    <mergeCell ref="AE18:AF18"/>
    <mergeCell ref="I18:J18"/>
    <mergeCell ref="K18:L18"/>
    <mergeCell ref="M18:N18"/>
    <mergeCell ref="O18:P18"/>
    <mergeCell ref="Q18:R18"/>
    <mergeCell ref="S18:T18"/>
    <mergeCell ref="AM25:AM27"/>
    <mergeCell ref="AN25:AN27"/>
    <mergeCell ref="E26:F26"/>
    <mergeCell ref="G26:H26"/>
    <mergeCell ref="I26:J26"/>
    <mergeCell ref="K26:L26"/>
    <mergeCell ref="M26:N26"/>
    <mergeCell ref="O26:P26"/>
    <mergeCell ref="Q26:R26"/>
    <mergeCell ref="S26:T26"/>
    <mergeCell ref="E25:AL25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35:A37"/>
    <mergeCell ref="B35:D36"/>
    <mergeCell ref="E35:AL35"/>
    <mergeCell ref="U36:V36"/>
    <mergeCell ref="W36:X36"/>
    <mergeCell ref="AK36:AL36"/>
    <mergeCell ref="Y36:Z36"/>
    <mergeCell ref="AA36:AB36"/>
    <mergeCell ref="AC36:AD36"/>
    <mergeCell ref="AE36:AF36"/>
    <mergeCell ref="AG36:AH36"/>
    <mergeCell ref="AI36:AJ36"/>
    <mergeCell ref="A25:A27"/>
    <mergeCell ref="B25:D26"/>
    <mergeCell ref="A45:A47"/>
    <mergeCell ref="B45:D46"/>
    <mergeCell ref="E45:AL45"/>
    <mergeCell ref="AM45:AM47"/>
    <mergeCell ref="AN45:AN47"/>
    <mergeCell ref="E46:F46"/>
    <mergeCell ref="G46:H46"/>
    <mergeCell ref="I46:J46"/>
    <mergeCell ref="K46:L46"/>
    <mergeCell ref="AM35:AM37"/>
    <mergeCell ref="AN35:AN37"/>
    <mergeCell ref="E36:F36"/>
    <mergeCell ref="G36:H36"/>
    <mergeCell ref="I36:J36"/>
    <mergeCell ref="K36:L36"/>
    <mergeCell ref="M36:N36"/>
    <mergeCell ref="O36:P36"/>
    <mergeCell ref="AK46:AL46"/>
    <mergeCell ref="Y46:Z46"/>
    <mergeCell ref="AA46:AB46"/>
    <mergeCell ref="AC46:AD46"/>
    <mergeCell ref="AE46:AF46"/>
    <mergeCell ref="AG46:AH46"/>
    <mergeCell ref="AI46:AJ46"/>
    <mergeCell ref="M46:N46"/>
    <mergeCell ref="O46:P46"/>
    <mergeCell ref="Q46:R46"/>
    <mergeCell ref="S46:T46"/>
    <mergeCell ref="U46:V46"/>
    <mergeCell ref="W46:X46"/>
    <mergeCell ref="Q36:R36"/>
    <mergeCell ref="S36:T36"/>
    <mergeCell ref="A55:A57"/>
    <mergeCell ref="B55:D56"/>
    <mergeCell ref="E55:AL55"/>
    <mergeCell ref="AM55:AN56"/>
    <mergeCell ref="E56:F56"/>
    <mergeCell ref="G56:H56"/>
    <mergeCell ref="I56:J56"/>
    <mergeCell ref="K56:L56"/>
    <mergeCell ref="M56:N56"/>
    <mergeCell ref="AN88:AN90"/>
    <mergeCell ref="AO88:AO90"/>
    <mergeCell ref="F89:G89"/>
    <mergeCell ref="H89:I89"/>
    <mergeCell ref="J89:K89"/>
    <mergeCell ref="L89:M89"/>
    <mergeCell ref="N89:O89"/>
    <mergeCell ref="AA56:AB56"/>
    <mergeCell ref="AC56:AD56"/>
    <mergeCell ref="AE56:AF56"/>
    <mergeCell ref="AG56:AH56"/>
    <mergeCell ref="AI56:AJ56"/>
    <mergeCell ref="AK56:AL56"/>
    <mergeCell ref="O56:P56"/>
    <mergeCell ref="Q56:R56"/>
    <mergeCell ref="S56:T56"/>
    <mergeCell ref="U56:V56"/>
    <mergeCell ref="W56:X56"/>
    <mergeCell ref="Y56:Z56"/>
    <mergeCell ref="AH89:AI89"/>
    <mergeCell ref="AJ89:AK89"/>
    <mergeCell ref="AL89:AM89"/>
    <mergeCell ref="P89:Q89"/>
    <mergeCell ref="R89:S89"/>
    <mergeCell ref="A98:B98"/>
    <mergeCell ref="AB89:AC89"/>
    <mergeCell ref="AD89:AE89"/>
    <mergeCell ref="AF89:AG89"/>
    <mergeCell ref="A88:B90"/>
    <mergeCell ref="C88:E89"/>
    <mergeCell ref="F88:AM88"/>
    <mergeCell ref="A100:C100"/>
    <mergeCell ref="A101:B103"/>
    <mergeCell ref="T89:U89"/>
    <mergeCell ref="V89:W89"/>
    <mergeCell ref="X89:Y89"/>
    <mergeCell ref="Z89:AA89"/>
    <mergeCell ref="A91:B91"/>
    <mergeCell ref="A92:A94"/>
    <mergeCell ref="A95:B95"/>
    <mergeCell ref="A96:B96"/>
    <mergeCell ref="A97:B97"/>
    <mergeCell ref="A105:B107"/>
    <mergeCell ref="C105:E106"/>
    <mergeCell ref="F105:AM105"/>
    <mergeCell ref="AN105:AN107"/>
    <mergeCell ref="F106:G106"/>
    <mergeCell ref="H106:I106"/>
    <mergeCell ref="J106:K106"/>
    <mergeCell ref="L106:M106"/>
    <mergeCell ref="AL106:AM106"/>
    <mergeCell ref="Z106:AA106"/>
    <mergeCell ref="AB106:AC106"/>
    <mergeCell ref="AD106:AE106"/>
    <mergeCell ref="AF106:AG106"/>
    <mergeCell ref="AH106:AI106"/>
    <mergeCell ref="AJ106:AK106"/>
    <mergeCell ref="N106:O106"/>
    <mergeCell ref="P106:Q106"/>
    <mergeCell ref="R106:S106"/>
    <mergeCell ref="T106:U106"/>
    <mergeCell ref="V106:W106"/>
    <mergeCell ref="X106:Y106"/>
    <mergeCell ref="A108:B108"/>
    <mergeCell ref="A109:B109"/>
    <mergeCell ref="A110:B110"/>
    <mergeCell ref="A112:B113"/>
    <mergeCell ref="C112:E112"/>
    <mergeCell ref="F112:G112"/>
    <mergeCell ref="H112:I112"/>
    <mergeCell ref="J112:K112"/>
    <mergeCell ref="L112:M112"/>
    <mergeCell ref="Y112:AB112"/>
    <mergeCell ref="AC112:AD112"/>
    <mergeCell ref="AE112:AH112"/>
    <mergeCell ref="AI112:AI113"/>
    <mergeCell ref="A114:B114"/>
    <mergeCell ref="A115:B115"/>
    <mergeCell ref="N112:O112"/>
    <mergeCell ref="P112:Q112"/>
    <mergeCell ref="R112:S112"/>
    <mergeCell ref="T112:U112"/>
    <mergeCell ref="V112:W112"/>
    <mergeCell ref="X112:X113"/>
    <mergeCell ref="A138:D138"/>
    <mergeCell ref="B139:D139"/>
    <mergeCell ref="A141:C142"/>
    <mergeCell ref="D141:F141"/>
    <mergeCell ref="G141:G142"/>
    <mergeCell ref="H141:J141"/>
    <mergeCell ref="A117:B118"/>
    <mergeCell ref="C117:C118"/>
    <mergeCell ref="D117:I117"/>
    <mergeCell ref="J117:J118"/>
    <mergeCell ref="A119:A120"/>
    <mergeCell ref="A122:A123"/>
    <mergeCell ref="B122:B123"/>
    <mergeCell ref="A156:A158"/>
    <mergeCell ref="B156:C156"/>
    <mergeCell ref="B157:C157"/>
    <mergeCell ref="B158:C158"/>
    <mergeCell ref="K141:M141"/>
    <mergeCell ref="A143:A144"/>
    <mergeCell ref="B143:C143"/>
    <mergeCell ref="A146:B146"/>
    <mergeCell ref="A147:A148"/>
    <mergeCell ref="A150:A152"/>
    <mergeCell ref="A159:A161"/>
    <mergeCell ref="B159:C159"/>
    <mergeCell ref="B160:C160"/>
    <mergeCell ref="B161:C161"/>
    <mergeCell ref="A163:B165"/>
    <mergeCell ref="C163:E164"/>
    <mergeCell ref="A154:C155"/>
    <mergeCell ref="D154:F154"/>
    <mergeCell ref="G154:G155"/>
    <mergeCell ref="F163:AM163"/>
    <mergeCell ref="F164:G164"/>
    <mergeCell ref="H164:I164"/>
    <mergeCell ref="J164:K164"/>
    <mergeCell ref="L164:M164"/>
    <mergeCell ref="N164:O164"/>
    <mergeCell ref="P164:Q164"/>
    <mergeCell ref="R164:S164"/>
    <mergeCell ref="T164:U164"/>
    <mergeCell ref="V164:W164"/>
    <mergeCell ref="AJ164:AK164"/>
    <mergeCell ref="AL164:AM164"/>
    <mergeCell ref="AH164:AI164"/>
    <mergeCell ref="H154:H155"/>
    <mergeCell ref="I154:I155"/>
    <mergeCell ref="A166:B166"/>
    <mergeCell ref="A167:B167"/>
    <mergeCell ref="A168:B168"/>
    <mergeCell ref="A169:B169"/>
    <mergeCell ref="X164:Y164"/>
    <mergeCell ref="Z164:AA164"/>
    <mergeCell ref="AB164:AC164"/>
    <mergeCell ref="AD164:AE164"/>
    <mergeCell ref="AF164:AG164"/>
    <mergeCell ref="AD172:AD173"/>
    <mergeCell ref="AE172:AE173"/>
    <mergeCell ref="AF172:AF173"/>
    <mergeCell ref="AG172:AG173"/>
    <mergeCell ref="Y171:Y173"/>
    <mergeCell ref="Z171:Z173"/>
    <mergeCell ref="AA171:AA173"/>
    <mergeCell ref="AB171:AE171"/>
    <mergeCell ref="AF171:AG171"/>
    <mergeCell ref="A174:A175"/>
    <mergeCell ref="A177:A178"/>
    <mergeCell ref="B177:B178"/>
    <mergeCell ref="C177:C178"/>
    <mergeCell ref="D177:D178"/>
    <mergeCell ref="A182:A184"/>
    <mergeCell ref="B182:D183"/>
    <mergeCell ref="AB172:AB173"/>
    <mergeCell ref="AC172:AC173"/>
    <mergeCell ref="F172:G172"/>
    <mergeCell ref="H172:I172"/>
    <mergeCell ref="J172:K172"/>
    <mergeCell ref="L172:M172"/>
    <mergeCell ref="N172:O172"/>
    <mergeCell ref="A171:B173"/>
    <mergeCell ref="C171:E172"/>
    <mergeCell ref="F171:U171"/>
    <mergeCell ref="V171:V173"/>
    <mergeCell ref="W171:W173"/>
    <mergeCell ref="X171:X173"/>
    <mergeCell ref="P172:Q172"/>
    <mergeCell ref="R172:S172"/>
    <mergeCell ref="T172:U172"/>
    <mergeCell ref="E182:V182"/>
    <mergeCell ref="E183:F183"/>
    <mergeCell ref="G183:H183"/>
    <mergeCell ref="I183:J183"/>
    <mergeCell ref="K183:L183"/>
    <mergeCell ref="M183:N183"/>
    <mergeCell ref="O183:P183"/>
    <mergeCell ref="Q183:R183"/>
    <mergeCell ref="S183:T183"/>
    <mergeCell ref="U183:V183"/>
    <mergeCell ref="A187:A190"/>
    <mergeCell ref="B187:D188"/>
    <mergeCell ref="E187:L187"/>
    <mergeCell ref="M187:N188"/>
    <mergeCell ref="O187:O189"/>
    <mergeCell ref="E188:F188"/>
    <mergeCell ref="G188:H188"/>
    <mergeCell ref="I188:J188"/>
    <mergeCell ref="K188:L188"/>
  </mergeCells>
  <dataValidations count="1">
    <dataValidation type="whole" operator="greaterThanOrEqual" allowBlank="1" showInputMessage="1" showErrorMessage="1" errorTitle="Error" error="Favor Ingrese sólo Números." sqref="E12:AS15 E20:AN23 E28:AN33 E38:AN43 E48:AN53 E58:AN63 C67:E85 F92:AO98 D101:D103 F108:AN110 F114:AI115 D119:J120 B124:B135 E139:F139 E143:M144 C147:F152 E156:I161 F166:AM169 F174:AG175 C179:D180 E185:V185 E191:O195" xr:uid="{00000000-0002-0000-0100-000000000000}">
      <formula1>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Z200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44.7109375" style="2" customWidth="1"/>
    <col min="2" max="2" width="31.140625" style="2" customWidth="1"/>
    <col min="3" max="3" width="14.140625" style="2" customWidth="1"/>
    <col min="4" max="4" width="12.42578125" style="2" customWidth="1"/>
    <col min="5" max="6" width="10.42578125" style="2" customWidth="1"/>
    <col min="7" max="7" width="11.85546875" style="2" customWidth="1"/>
    <col min="8" max="8" width="11" style="2" customWidth="1"/>
    <col min="9" max="22" width="11.42578125" style="2" customWidth="1"/>
    <col min="23" max="25" width="13.5703125" style="2" customWidth="1"/>
    <col min="26" max="26" width="13" style="2" customWidth="1"/>
    <col min="27" max="37" width="11.42578125" style="2" customWidth="1"/>
    <col min="38" max="40" width="11.42578125" style="2"/>
    <col min="41" max="41" width="11.42578125" style="2" customWidth="1"/>
    <col min="42" max="43" width="11.42578125" style="2"/>
    <col min="44" max="44" width="11.42578125" style="2" customWidth="1"/>
    <col min="45" max="72" width="11.42578125" style="2"/>
    <col min="73" max="74" width="15.42578125" style="2" customWidth="1"/>
    <col min="75" max="75" width="15.7109375" style="2" customWidth="1"/>
    <col min="76" max="77" width="15.7109375" style="3" customWidth="1"/>
    <col min="78" max="78" width="15.42578125" style="3" customWidth="1"/>
    <col min="79" max="104" width="15.42578125" style="4" hidden="1" customWidth="1"/>
    <col min="105" max="105" width="11.42578125" style="2" customWidth="1"/>
    <col min="106" max="16384" width="11.42578125" style="2"/>
  </cols>
  <sheetData>
    <row r="1" spans="1:91" ht="16.350000000000001" customHeight="1" x14ac:dyDescent="0.2">
      <c r="A1" s="1" t="s">
        <v>0</v>
      </c>
    </row>
    <row r="2" spans="1:91" ht="16.350000000000001" customHeight="1" x14ac:dyDescent="0.2">
      <c r="A2" s="1" t="str">
        <f>CONCATENATE("COMUNA: ",[3]NOMBRE!B2," - ","( ",[3]NOMBRE!C2,[3]NOMBRE!D2,[3]NOMBRE!E2,[3]NOMBRE!F2,[3]NOMBRE!G2," )")</f>
        <v>COMUNA: LINARES - ( 07401 )</v>
      </c>
    </row>
    <row r="3" spans="1:91" ht="16.350000000000001" customHeight="1" x14ac:dyDescent="0.2">
      <c r="A3" s="1" t="str">
        <f>CONCATENATE("ESTABLECIMIENTO/ESTRATEGIA: ",[3]NOMBRE!B3," - ","( ",[3]NOMBRE!C3,[3]NOMBRE!D3,[3]NOMBRE!E3,[3]NOMBRE!F3,[3]NOMBRE!G3,[3]NOMBRE!H3," )")</f>
        <v>ESTABLECIMIENTO/ESTRATEGIA: HOSPITAL PRESIDENTE CARLOS IBAÑEZ DEL CAMPO - ( 116108 )</v>
      </c>
    </row>
    <row r="4" spans="1:91" ht="16.350000000000001" customHeight="1" x14ac:dyDescent="0.2">
      <c r="A4" s="1" t="str">
        <f>CONCATENATE("MES: ",[3]NOMBRE!B6," - ","( ",[3]NOMBRE!C6,[3]NOMBRE!D6," )")</f>
        <v>MES: FEBRERO - ( 02 )</v>
      </c>
    </row>
    <row r="5" spans="1:91" ht="16.350000000000001" customHeight="1" x14ac:dyDescent="0.2">
      <c r="A5" s="1" t="str">
        <f>CONCATENATE("AÑO: ",[3]NOMBRE!B7)</f>
        <v>AÑO: 2021</v>
      </c>
      <c r="AP5" s="5"/>
    </row>
    <row r="6" spans="1:91" ht="15" x14ac:dyDescent="0.2">
      <c r="A6" s="1910" t="s">
        <v>1</v>
      </c>
      <c r="B6" s="1910"/>
      <c r="C6" s="1910"/>
      <c r="D6" s="1910"/>
      <c r="E6" s="1910"/>
      <c r="F6" s="1910"/>
      <c r="G6" s="1910"/>
      <c r="H6" s="1910"/>
      <c r="I6" s="1910"/>
      <c r="J6" s="1910"/>
      <c r="K6" s="1910"/>
      <c r="L6" s="1910"/>
      <c r="M6" s="1910"/>
      <c r="N6" s="1910"/>
      <c r="O6" s="1910"/>
      <c r="P6" s="6"/>
      <c r="Q6" s="6"/>
      <c r="R6" s="6"/>
      <c r="S6" s="6"/>
      <c r="T6" s="7"/>
      <c r="U6" s="7"/>
      <c r="V6" s="7"/>
      <c r="W6" s="7"/>
      <c r="X6" s="7"/>
      <c r="Y6" s="7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</row>
    <row r="7" spans="1:91" ht="32.1" customHeight="1" x14ac:dyDescent="0.2">
      <c r="A7" s="9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BX7" s="2"/>
      <c r="BY7" s="2"/>
      <c r="BZ7" s="2"/>
    </row>
    <row r="8" spans="1:91" ht="32.1" customHeight="1" x14ac:dyDescent="0.2">
      <c r="A8" s="10" t="s"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1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X8" s="2"/>
      <c r="BY8" s="2"/>
      <c r="BZ8" s="2"/>
      <c r="CG8" s="13"/>
      <c r="CH8" s="13"/>
      <c r="CI8" s="13"/>
      <c r="CJ8" s="13"/>
      <c r="CK8" s="13"/>
      <c r="CL8" s="13"/>
      <c r="CM8" s="13"/>
    </row>
    <row r="9" spans="1:91" ht="32.1" customHeight="1" x14ac:dyDescent="0.2">
      <c r="A9" s="1817" t="s">
        <v>4</v>
      </c>
      <c r="B9" s="1796" t="s">
        <v>5</v>
      </c>
      <c r="C9" s="1797"/>
      <c r="D9" s="1798"/>
      <c r="E9" s="1808" t="s">
        <v>6</v>
      </c>
      <c r="F9" s="1869"/>
      <c r="G9" s="1869"/>
      <c r="H9" s="1869"/>
      <c r="I9" s="1869"/>
      <c r="J9" s="1869"/>
      <c r="K9" s="1869"/>
      <c r="L9" s="1869"/>
      <c r="M9" s="1869"/>
      <c r="N9" s="1869"/>
      <c r="O9" s="1869"/>
      <c r="P9" s="1869"/>
      <c r="Q9" s="1869"/>
      <c r="R9" s="1869"/>
      <c r="S9" s="1869"/>
      <c r="T9" s="1869"/>
      <c r="U9" s="1869"/>
      <c r="V9" s="1869"/>
      <c r="W9" s="1869"/>
      <c r="X9" s="1869"/>
      <c r="Y9" s="1869"/>
      <c r="Z9" s="1869"/>
      <c r="AA9" s="1869"/>
      <c r="AB9" s="1869"/>
      <c r="AC9" s="1869"/>
      <c r="AD9" s="1869"/>
      <c r="AE9" s="1869"/>
      <c r="AF9" s="1869"/>
      <c r="AG9" s="1869"/>
      <c r="AH9" s="1869"/>
      <c r="AI9" s="1869"/>
      <c r="AJ9" s="1869"/>
      <c r="AK9" s="1869"/>
      <c r="AL9" s="1809"/>
      <c r="AM9" s="1819" t="s">
        <v>7</v>
      </c>
      <c r="AN9" s="1808" t="s">
        <v>8</v>
      </c>
      <c r="AO9" s="1869"/>
      <c r="AP9" s="1869"/>
      <c r="AQ9" s="1809"/>
      <c r="AR9" s="1819" t="s">
        <v>9</v>
      </c>
      <c r="AS9" s="1819" t="s">
        <v>10</v>
      </c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CG9" s="13"/>
      <c r="CH9" s="13"/>
      <c r="CI9" s="13"/>
      <c r="CJ9" s="13"/>
      <c r="CK9" s="13"/>
      <c r="CL9" s="13"/>
      <c r="CM9" s="13"/>
    </row>
    <row r="10" spans="1:91" ht="16.350000000000001" customHeight="1" x14ac:dyDescent="0.2">
      <c r="A10" s="1821"/>
      <c r="B10" s="1799"/>
      <c r="C10" s="1800"/>
      <c r="D10" s="1801"/>
      <c r="E10" s="1808" t="s">
        <v>11</v>
      </c>
      <c r="F10" s="1809"/>
      <c r="G10" s="1808" t="s">
        <v>12</v>
      </c>
      <c r="H10" s="1809"/>
      <c r="I10" s="1808" t="s">
        <v>13</v>
      </c>
      <c r="J10" s="1809"/>
      <c r="K10" s="1808" t="s">
        <v>14</v>
      </c>
      <c r="L10" s="1809"/>
      <c r="M10" s="1808" t="s">
        <v>15</v>
      </c>
      <c r="N10" s="1809"/>
      <c r="O10" s="1828" t="s">
        <v>16</v>
      </c>
      <c r="P10" s="1816"/>
      <c r="Q10" s="1828" t="s">
        <v>17</v>
      </c>
      <c r="R10" s="1816"/>
      <c r="S10" s="1828" t="s">
        <v>18</v>
      </c>
      <c r="T10" s="1816"/>
      <c r="U10" s="1828" t="s">
        <v>19</v>
      </c>
      <c r="V10" s="1816"/>
      <c r="W10" s="1828" t="s">
        <v>20</v>
      </c>
      <c r="X10" s="1816"/>
      <c r="Y10" s="1828" t="s">
        <v>21</v>
      </c>
      <c r="Z10" s="1816"/>
      <c r="AA10" s="1828" t="s">
        <v>22</v>
      </c>
      <c r="AB10" s="1816"/>
      <c r="AC10" s="1828" t="s">
        <v>23</v>
      </c>
      <c r="AD10" s="1816"/>
      <c r="AE10" s="1828" t="s">
        <v>24</v>
      </c>
      <c r="AF10" s="1816"/>
      <c r="AG10" s="1829" t="s">
        <v>25</v>
      </c>
      <c r="AH10" s="1829"/>
      <c r="AI10" s="1828" t="s">
        <v>26</v>
      </c>
      <c r="AJ10" s="1816"/>
      <c r="AK10" s="1829" t="s">
        <v>27</v>
      </c>
      <c r="AL10" s="1816"/>
      <c r="AM10" s="1845"/>
      <c r="AN10" s="1906" t="s">
        <v>28</v>
      </c>
      <c r="AO10" s="1864" t="s">
        <v>29</v>
      </c>
      <c r="AP10" s="1864" t="s">
        <v>30</v>
      </c>
      <c r="AQ10" s="1908" t="s">
        <v>31</v>
      </c>
      <c r="AR10" s="1845"/>
      <c r="AS10" s="1845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CG10" s="13"/>
      <c r="CH10" s="13"/>
      <c r="CI10" s="13"/>
      <c r="CJ10" s="13"/>
      <c r="CK10" s="13"/>
      <c r="CL10" s="13"/>
      <c r="CM10" s="13"/>
    </row>
    <row r="11" spans="1:91" ht="32.1" customHeight="1" x14ac:dyDescent="0.2">
      <c r="A11" s="1818"/>
      <c r="B11" s="14" t="s">
        <v>32</v>
      </c>
      <c r="C11" s="15" t="s">
        <v>33</v>
      </c>
      <c r="D11" s="720" t="s">
        <v>34</v>
      </c>
      <c r="E11" s="718" t="s">
        <v>33</v>
      </c>
      <c r="F11" s="709" t="s">
        <v>34</v>
      </c>
      <c r="G11" s="718" t="s">
        <v>33</v>
      </c>
      <c r="H11" s="709" t="s">
        <v>34</v>
      </c>
      <c r="I11" s="718" t="s">
        <v>33</v>
      </c>
      <c r="J11" s="709" t="s">
        <v>34</v>
      </c>
      <c r="K11" s="718" t="s">
        <v>33</v>
      </c>
      <c r="L11" s="709" t="s">
        <v>34</v>
      </c>
      <c r="M11" s="718" t="s">
        <v>33</v>
      </c>
      <c r="N11" s="709" t="s">
        <v>34</v>
      </c>
      <c r="O11" s="718" t="s">
        <v>33</v>
      </c>
      <c r="P11" s="709" t="s">
        <v>34</v>
      </c>
      <c r="Q11" s="718" t="s">
        <v>33</v>
      </c>
      <c r="R11" s="709" t="s">
        <v>34</v>
      </c>
      <c r="S11" s="718" t="s">
        <v>33</v>
      </c>
      <c r="T11" s="709" t="s">
        <v>34</v>
      </c>
      <c r="U11" s="718" t="s">
        <v>33</v>
      </c>
      <c r="V11" s="709" t="s">
        <v>34</v>
      </c>
      <c r="W11" s="718" t="s">
        <v>33</v>
      </c>
      <c r="X11" s="709" t="s">
        <v>34</v>
      </c>
      <c r="Y11" s="718" t="s">
        <v>33</v>
      </c>
      <c r="Z11" s="709" t="s">
        <v>34</v>
      </c>
      <c r="AA11" s="718" t="s">
        <v>33</v>
      </c>
      <c r="AB11" s="709" t="s">
        <v>34</v>
      </c>
      <c r="AC11" s="718" t="s">
        <v>33</v>
      </c>
      <c r="AD11" s="709" t="s">
        <v>34</v>
      </c>
      <c r="AE11" s="718" t="s">
        <v>33</v>
      </c>
      <c r="AF11" s="709" t="s">
        <v>34</v>
      </c>
      <c r="AG11" s="725" t="s">
        <v>33</v>
      </c>
      <c r="AH11" s="708" t="s">
        <v>34</v>
      </c>
      <c r="AI11" s="718" t="s">
        <v>33</v>
      </c>
      <c r="AJ11" s="709" t="s">
        <v>34</v>
      </c>
      <c r="AK11" s="725" t="s">
        <v>33</v>
      </c>
      <c r="AL11" s="709" t="s">
        <v>34</v>
      </c>
      <c r="AM11" s="1820"/>
      <c r="AN11" s="1907"/>
      <c r="AO11" s="1865"/>
      <c r="AP11" s="1865"/>
      <c r="AQ11" s="1909"/>
      <c r="AR11" s="1820"/>
      <c r="AS11" s="1820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CG11" s="13"/>
      <c r="CH11" s="13"/>
      <c r="CI11" s="13"/>
      <c r="CJ11" s="13"/>
      <c r="CK11" s="13"/>
      <c r="CL11" s="13"/>
      <c r="CM11" s="13"/>
    </row>
    <row r="12" spans="1:91" ht="16.350000000000001" customHeight="1" x14ac:dyDescent="0.2">
      <c r="A12" s="820" t="s">
        <v>35</v>
      </c>
      <c r="B12" s="821">
        <f>SUM(C12+D12)</f>
        <v>3351</v>
      </c>
      <c r="C12" s="822">
        <f>SUM(E12+G12+I12+K12+M12+O12+Q12+S12+U12+W12+Y12+AA12+AC12+AE12+AG12+AI12+AK12)</f>
        <v>1711</v>
      </c>
      <c r="D12" s="823">
        <f t="shared" ref="C12:D15" si="0">SUM(F12+H12+J12+L12+N12+P12+R12+T12+V12+X12+Z12+AB12+AD12+AF12+AH12+AJ12+AL12)</f>
        <v>1640</v>
      </c>
      <c r="E12" s="824">
        <v>159</v>
      </c>
      <c r="F12" s="825">
        <v>152</v>
      </c>
      <c r="G12" s="824">
        <v>85</v>
      </c>
      <c r="H12" s="825">
        <v>85</v>
      </c>
      <c r="I12" s="824">
        <v>100</v>
      </c>
      <c r="J12" s="825">
        <v>67</v>
      </c>
      <c r="K12" s="824">
        <v>67</v>
      </c>
      <c r="L12" s="825">
        <v>78</v>
      </c>
      <c r="M12" s="824">
        <v>96</v>
      </c>
      <c r="N12" s="825">
        <v>103</v>
      </c>
      <c r="O12" s="824">
        <v>108</v>
      </c>
      <c r="P12" s="825">
        <v>125</v>
      </c>
      <c r="Q12" s="824">
        <v>105</v>
      </c>
      <c r="R12" s="825">
        <v>107</v>
      </c>
      <c r="S12" s="824">
        <v>103</v>
      </c>
      <c r="T12" s="825">
        <v>95</v>
      </c>
      <c r="U12" s="824">
        <v>81</v>
      </c>
      <c r="V12" s="825">
        <v>79</v>
      </c>
      <c r="W12" s="824">
        <v>102</v>
      </c>
      <c r="X12" s="825">
        <v>93</v>
      </c>
      <c r="Y12" s="824">
        <v>101</v>
      </c>
      <c r="Z12" s="825">
        <v>107</v>
      </c>
      <c r="AA12" s="824">
        <v>122</v>
      </c>
      <c r="AB12" s="825">
        <v>103</v>
      </c>
      <c r="AC12" s="824">
        <v>116</v>
      </c>
      <c r="AD12" s="825">
        <v>77</v>
      </c>
      <c r="AE12" s="824">
        <v>97</v>
      </c>
      <c r="AF12" s="825">
        <v>84</v>
      </c>
      <c r="AG12" s="824">
        <v>99</v>
      </c>
      <c r="AH12" s="825">
        <v>80</v>
      </c>
      <c r="AI12" s="824">
        <v>72</v>
      </c>
      <c r="AJ12" s="825">
        <v>82</v>
      </c>
      <c r="AK12" s="824">
        <v>98</v>
      </c>
      <c r="AL12" s="825">
        <v>123</v>
      </c>
      <c r="AM12" s="826">
        <v>3173</v>
      </c>
      <c r="AN12" s="824">
        <v>65</v>
      </c>
      <c r="AO12" s="827">
        <v>2</v>
      </c>
      <c r="AP12" s="827">
        <v>198</v>
      </c>
      <c r="AQ12" s="825">
        <v>352</v>
      </c>
      <c r="AR12" s="826">
        <v>216</v>
      </c>
      <c r="AS12" s="826">
        <v>3857</v>
      </c>
      <c r="AT12" s="480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12"/>
      <c r="BF12" s="12"/>
      <c r="BG12" s="12"/>
      <c r="CG12" s="13">
        <v>0</v>
      </c>
      <c r="CH12" s="13">
        <v>0</v>
      </c>
      <c r="CI12" s="13">
        <v>0</v>
      </c>
      <c r="CJ12" s="13">
        <v>0</v>
      </c>
      <c r="CK12" s="13"/>
      <c r="CL12" s="13"/>
      <c r="CM12" s="13"/>
    </row>
    <row r="13" spans="1:91" ht="16.350000000000001" customHeight="1" x14ac:dyDescent="0.2">
      <c r="A13" s="30" t="s">
        <v>36</v>
      </c>
      <c r="B13" s="31">
        <f>SUM(C13+D13)</f>
        <v>331</v>
      </c>
      <c r="C13" s="32">
        <f t="shared" si="0"/>
        <v>0</v>
      </c>
      <c r="D13" s="481">
        <f t="shared" si="0"/>
        <v>331</v>
      </c>
      <c r="E13" s="34"/>
      <c r="F13" s="35"/>
      <c r="G13" s="34"/>
      <c r="H13" s="35"/>
      <c r="I13" s="34"/>
      <c r="J13" s="35"/>
      <c r="K13" s="34"/>
      <c r="L13" s="35">
        <v>26</v>
      </c>
      <c r="M13" s="34"/>
      <c r="N13" s="35">
        <v>66</v>
      </c>
      <c r="O13" s="34"/>
      <c r="P13" s="35">
        <v>88</v>
      </c>
      <c r="Q13" s="34"/>
      <c r="R13" s="35">
        <v>82</v>
      </c>
      <c r="S13" s="34"/>
      <c r="T13" s="35">
        <v>26</v>
      </c>
      <c r="U13" s="34"/>
      <c r="V13" s="35">
        <v>23</v>
      </c>
      <c r="W13" s="34"/>
      <c r="X13" s="35">
        <v>9</v>
      </c>
      <c r="Y13" s="34"/>
      <c r="Z13" s="35">
        <v>5</v>
      </c>
      <c r="AA13" s="34"/>
      <c r="AB13" s="35">
        <v>2</v>
      </c>
      <c r="AC13" s="34"/>
      <c r="AD13" s="35">
        <v>1</v>
      </c>
      <c r="AE13" s="34"/>
      <c r="AF13" s="35">
        <v>1</v>
      </c>
      <c r="AG13" s="34"/>
      <c r="AH13" s="35">
        <v>1</v>
      </c>
      <c r="AI13" s="34"/>
      <c r="AJ13" s="35"/>
      <c r="AK13" s="34"/>
      <c r="AL13" s="35">
        <v>1</v>
      </c>
      <c r="AM13" s="36">
        <v>319</v>
      </c>
      <c r="AN13" s="34">
        <v>7</v>
      </c>
      <c r="AO13" s="37"/>
      <c r="AP13" s="37">
        <v>3</v>
      </c>
      <c r="AQ13" s="35">
        <v>24</v>
      </c>
      <c r="AR13" s="36">
        <v>7</v>
      </c>
      <c r="AS13" s="36">
        <v>540</v>
      </c>
      <c r="AT13" s="480" t="s">
        <v>242</v>
      </c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12"/>
      <c r="BF13" s="12"/>
      <c r="BG13" s="12"/>
      <c r="CD13" s="4" t="s">
        <v>242</v>
      </c>
      <c r="CG13" s="13">
        <v>0</v>
      </c>
      <c r="CH13" s="13">
        <v>0</v>
      </c>
      <c r="CI13" s="13">
        <v>0</v>
      </c>
      <c r="CJ13" s="13">
        <v>1</v>
      </c>
      <c r="CK13" s="13"/>
      <c r="CL13" s="13"/>
      <c r="CM13" s="13"/>
    </row>
    <row r="14" spans="1:91" ht="16.350000000000001" customHeight="1" x14ac:dyDescent="0.2">
      <c r="A14" s="38" t="s">
        <v>37</v>
      </c>
      <c r="B14" s="39">
        <f>SUM(C14+D14)</f>
        <v>175</v>
      </c>
      <c r="C14" s="40">
        <f t="shared" si="0"/>
        <v>1</v>
      </c>
      <c r="D14" s="41">
        <f t="shared" si="0"/>
        <v>174</v>
      </c>
      <c r="E14" s="34"/>
      <c r="F14" s="35"/>
      <c r="G14" s="34"/>
      <c r="H14" s="35"/>
      <c r="I14" s="34"/>
      <c r="J14" s="35"/>
      <c r="K14" s="34"/>
      <c r="L14" s="35">
        <v>15</v>
      </c>
      <c r="M14" s="34"/>
      <c r="N14" s="35">
        <v>32</v>
      </c>
      <c r="O14" s="34"/>
      <c r="P14" s="35">
        <v>25</v>
      </c>
      <c r="Q14" s="34"/>
      <c r="R14" s="35">
        <v>48</v>
      </c>
      <c r="S14" s="34"/>
      <c r="T14" s="35">
        <v>21</v>
      </c>
      <c r="U14" s="34"/>
      <c r="V14" s="35">
        <v>9</v>
      </c>
      <c r="W14" s="34"/>
      <c r="X14" s="35">
        <v>8</v>
      </c>
      <c r="Y14" s="34"/>
      <c r="Z14" s="35">
        <v>5</v>
      </c>
      <c r="AA14" s="34"/>
      <c r="AB14" s="35">
        <v>4</v>
      </c>
      <c r="AC14" s="34"/>
      <c r="AD14" s="35">
        <v>2</v>
      </c>
      <c r="AE14" s="34"/>
      <c r="AF14" s="35">
        <v>2</v>
      </c>
      <c r="AG14" s="34"/>
      <c r="AH14" s="35">
        <v>1</v>
      </c>
      <c r="AI14" s="34"/>
      <c r="AJ14" s="35">
        <v>2</v>
      </c>
      <c r="AK14" s="34">
        <v>1</v>
      </c>
      <c r="AL14" s="35"/>
      <c r="AM14" s="36">
        <v>174</v>
      </c>
      <c r="AN14" s="42"/>
      <c r="AO14" s="43"/>
      <c r="AP14" s="43"/>
      <c r="AQ14" s="44"/>
      <c r="AR14" s="45"/>
      <c r="AS14" s="45"/>
      <c r="AT14" s="480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12"/>
      <c r="BF14" s="12"/>
      <c r="BG14" s="12"/>
      <c r="CG14" s="13">
        <v>0</v>
      </c>
      <c r="CH14" s="13">
        <v>0</v>
      </c>
      <c r="CI14" s="13"/>
      <c r="CJ14" s="13"/>
      <c r="CK14" s="13"/>
      <c r="CL14" s="13"/>
      <c r="CM14" s="13"/>
    </row>
    <row r="15" spans="1:91" ht="16.350000000000001" customHeight="1" x14ac:dyDescent="0.2">
      <c r="A15" s="46" t="s">
        <v>38</v>
      </c>
      <c r="B15" s="47">
        <f>SUM(C15+D15)</f>
        <v>0</v>
      </c>
      <c r="C15" s="48">
        <f>SUM(E15+G15+I15+K15+M15+O15+Q15+S15+U15+W15+Y15+AA15+AC15+AE15+AG15+AI15+AK15)</f>
        <v>0</v>
      </c>
      <c r="D15" s="49">
        <f t="shared" si="0"/>
        <v>0</v>
      </c>
      <c r="E15" s="50"/>
      <c r="F15" s="51"/>
      <c r="G15" s="50"/>
      <c r="H15" s="51"/>
      <c r="I15" s="50"/>
      <c r="J15" s="51"/>
      <c r="K15" s="50"/>
      <c r="L15" s="51"/>
      <c r="M15" s="50"/>
      <c r="N15" s="51"/>
      <c r="O15" s="50"/>
      <c r="P15" s="51"/>
      <c r="Q15" s="50"/>
      <c r="R15" s="51"/>
      <c r="S15" s="50"/>
      <c r="T15" s="51"/>
      <c r="U15" s="50"/>
      <c r="V15" s="51"/>
      <c r="W15" s="50"/>
      <c r="X15" s="51"/>
      <c r="Y15" s="50"/>
      <c r="Z15" s="51"/>
      <c r="AA15" s="50"/>
      <c r="AB15" s="51"/>
      <c r="AC15" s="50"/>
      <c r="AD15" s="51"/>
      <c r="AE15" s="50"/>
      <c r="AF15" s="51"/>
      <c r="AG15" s="50"/>
      <c r="AH15" s="51"/>
      <c r="AI15" s="50"/>
      <c r="AJ15" s="51"/>
      <c r="AK15" s="50"/>
      <c r="AL15" s="51"/>
      <c r="AM15" s="52"/>
      <c r="AN15" s="53"/>
      <c r="AO15" s="54"/>
      <c r="AP15" s="54"/>
      <c r="AQ15" s="55"/>
      <c r="AR15" s="56"/>
      <c r="AS15" s="56"/>
      <c r="AT15" s="480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12"/>
      <c r="BF15" s="12"/>
      <c r="BG15" s="12"/>
      <c r="CG15" s="13">
        <v>0</v>
      </c>
      <c r="CH15" s="13">
        <v>0</v>
      </c>
      <c r="CI15" s="13">
        <v>0</v>
      </c>
      <c r="CJ15" s="13">
        <v>0</v>
      </c>
      <c r="CK15" s="13"/>
      <c r="CL15" s="13"/>
      <c r="CM15" s="13"/>
    </row>
    <row r="16" spans="1:91" ht="32.1" customHeight="1" x14ac:dyDescent="0.2">
      <c r="A16" s="57" t="s">
        <v>39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X16" s="2"/>
      <c r="BY16" s="2"/>
      <c r="BZ16" s="2"/>
      <c r="CG16" s="13"/>
      <c r="CH16" s="13"/>
      <c r="CI16" s="13"/>
      <c r="CJ16" s="13"/>
      <c r="CK16" s="13"/>
      <c r="CL16" s="13"/>
      <c r="CM16" s="13"/>
    </row>
    <row r="17" spans="1:91" ht="16.350000000000001" customHeight="1" x14ac:dyDescent="0.2">
      <c r="A17" s="1817" t="s">
        <v>40</v>
      </c>
      <c r="B17" s="1796" t="s">
        <v>5</v>
      </c>
      <c r="C17" s="1797"/>
      <c r="D17" s="1798"/>
      <c r="E17" s="1808" t="s">
        <v>6</v>
      </c>
      <c r="F17" s="1869"/>
      <c r="G17" s="1869"/>
      <c r="H17" s="1869"/>
      <c r="I17" s="1869"/>
      <c r="J17" s="1869"/>
      <c r="K17" s="1869"/>
      <c r="L17" s="1869"/>
      <c r="M17" s="1869"/>
      <c r="N17" s="1869"/>
      <c r="O17" s="1869"/>
      <c r="P17" s="1869"/>
      <c r="Q17" s="1869"/>
      <c r="R17" s="1869"/>
      <c r="S17" s="1869"/>
      <c r="T17" s="1869"/>
      <c r="U17" s="1869"/>
      <c r="V17" s="1869"/>
      <c r="W17" s="1869"/>
      <c r="X17" s="1869"/>
      <c r="Y17" s="1869"/>
      <c r="Z17" s="1869"/>
      <c r="AA17" s="1869"/>
      <c r="AB17" s="1869"/>
      <c r="AC17" s="1869"/>
      <c r="AD17" s="1869"/>
      <c r="AE17" s="1869"/>
      <c r="AF17" s="1869"/>
      <c r="AG17" s="1869"/>
      <c r="AH17" s="1869"/>
      <c r="AI17" s="1869"/>
      <c r="AJ17" s="1869"/>
      <c r="AK17" s="1869"/>
      <c r="AL17" s="1809"/>
      <c r="AM17" s="1819" t="s">
        <v>7</v>
      </c>
      <c r="AN17" s="1819" t="s">
        <v>10</v>
      </c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CG17" s="13"/>
      <c r="CH17" s="13"/>
      <c r="CI17" s="13"/>
      <c r="CJ17" s="13"/>
      <c r="CK17" s="13"/>
      <c r="CL17" s="13"/>
      <c r="CM17" s="13"/>
    </row>
    <row r="18" spans="1:91" ht="16.350000000000001" customHeight="1" x14ac:dyDescent="0.2">
      <c r="A18" s="1821"/>
      <c r="B18" s="1799"/>
      <c r="C18" s="1800"/>
      <c r="D18" s="1801"/>
      <c r="E18" s="1808" t="s">
        <v>11</v>
      </c>
      <c r="F18" s="1809"/>
      <c r="G18" s="1808" t="s">
        <v>12</v>
      </c>
      <c r="H18" s="1809"/>
      <c r="I18" s="1808" t="s">
        <v>13</v>
      </c>
      <c r="J18" s="1809"/>
      <c r="K18" s="1808" t="s">
        <v>14</v>
      </c>
      <c r="L18" s="1809"/>
      <c r="M18" s="1808" t="s">
        <v>15</v>
      </c>
      <c r="N18" s="1809"/>
      <c r="O18" s="1828" t="s">
        <v>16</v>
      </c>
      <c r="P18" s="1816"/>
      <c r="Q18" s="1828" t="s">
        <v>17</v>
      </c>
      <c r="R18" s="1816"/>
      <c r="S18" s="1828" t="s">
        <v>18</v>
      </c>
      <c r="T18" s="1816"/>
      <c r="U18" s="1828" t="s">
        <v>19</v>
      </c>
      <c r="V18" s="1816"/>
      <c r="W18" s="1828" t="s">
        <v>20</v>
      </c>
      <c r="X18" s="1816"/>
      <c r="Y18" s="1828" t="s">
        <v>21</v>
      </c>
      <c r="Z18" s="1816"/>
      <c r="AA18" s="1828" t="s">
        <v>22</v>
      </c>
      <c r="AB18" s="1816"/>
      <c r="AC18" s="1828" t="s">
        <v>23</v>
      </c>
      <c r="AD18" s="1816"/>
      <c r="AE18" s="1828" t="s">
        <v>24</v>
      </c>
      <c r="AF18" s="1816"/>
      <c r="AG18" s="1828" t="s">
        <v>25</v>
      </c>
      <c r="AH18" s="1816"/>
      <c r="AI18" s="1828" t="s">
        <v>26</v>
      </c>
      <c r="AJ18" s="1816"/>
      <c r="AK18" s="1828" t="s">
        <v>27</v>
      </c>
      <c r="AL18" s="1816"/>
      <c r="AM18" s="1845"/>
      <c r="AN18" s="1845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CG18" s="13"/>
      <c r="CH18" s="13"/>
      <c r="CI18" s="13"/>
      <c r="CJ18" s="13"/>
      <c r="CK18" s="13"/>
      <c r="CL18" s="13"/>
      <c r="CM18" s="13"/>
    </row>
    <row r="19" spans="1:91" ht="16.350000000000001" customHeight="1" x14ac:dyDescent="0.2">
      <c r="A19" s="1818"/>
      <c r="B19" s="419" t="s">
        <v>32</v>
      </c>
      <c r="C19" s="772" t="s">
        <v>41</v>
      </c>
      <c r="D19" s="712" t="s">
        <v>34</v>
      </c>
      <c r="E19" s="732" t="s">
        <v>41</v>
      </c>
      <c r="F19" s="712" t="s">
        <v>34</v>
      </c>
      <c r="G19" s="732" t="s">
        <v>41</v>
      </c>
      <c r="H19" s="712" t="s">
        <v>34</v>
      </c>
      <c r="I19" s="732" t="s">
        <v>41</v>
      </c>
      <c r="J19" s="712" t="s">
        <v>34</v>
      </c>
      <c r="K19" s="732" t="s">
        <v>41</v>
      </c>
      <c r="L19" s="712" t="s">
        <v>34</v>
      </c>
      <c r="M19" s="732" t="s">
        <v>41</v>
      </c>
      <c r="N19" s="712" t="s">
        <v>34</v>
      </c>
      <c r="O19" s="732" t="s">
        <v>41</v>
      </c>
      <c r="P19" s="712" t="s">
        <v>34</v>
      </c>
      <c r="Q19" s="732" t="s">
        <v>41</v>
      </c>
      <c r="R19" s="712" t="s">
        <v>34</v>
      </c>
      <c r="S19" s="732" t="s">
        <v>41</v>
      </c>
      <c r="T19" s="712" t="s">
        <v>34</v>
      </c>
      <c r="U19" s="732" t="s">
        <v>41</v>
      </c>
      <c r="V19" s="712" t="s">
        <v>34</v>
      </c>
      <c r="W19" s="732" t="s">
        <v>41</v>
      </c>
      <c r="X19" s="712" t="s">
        <v>34</v>
      </c>
      <c r="Y19" s="732" t="s">
        <v>41</v>
      </c>
      <c r="Z19" s="712" t="s">
        <v>34</v>
      </c>
      <c r="AA19" s="732" t="s">
        <v>41</v>
      </c>
      <c r="AB19" s="712" t="s">
        <v>34</v>
      </c>
      <c r="AC19" s="732" t="s">
        <v>41</v>
      </c>
      <c r="AD19" s="712" t="s">
        <v>34</v>
      </c>
      <c r="AE19" s="732" t="s">
        <v>41</v>
      </c>
      <c r="AF19" s="712" t="s">
        <v>34</v>
      </c>
      <c r="AG19" s="732" t="s">
        <v>41</v>
      </c>
      <c r="AH19" s="712" t="s">
        <v>34</v>
      </c>
      <c r="AI19" s="732" t="s">
        <v>41</v>
      </c>
      <c r="AJ19" s="712" t="s">
        <v>34</v>
      </c>
      <c r="AK19" s="732" t="s">
        <v>41</v>
      </c>
      <c r="AL19" s="712" t="s">
        <v>34</v>
      </c>
      <c r="AM19" s="1820"/>
      <c r="AN19" s="1820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CG19" s="13"/>
      <c r="CH19" s="13"/>
      <c r="CI19" s="13"/>
      <c r="CJ19" s="13"/>
      <c r="CK19" s="13"/>
      <c r="CL19" s="13"/>
      <c r="CM19" s="13"/>
    </row>
    <row r="20" spans="1:91" ht="16.350000000000001" customHeight="1" x14ac:dyDescent="0.2">
      <c r="A20" s="62" t="s">
        <v>42</v>
      </c>
      <c r="B20" s="63">
        <f>SUM(C20+D20)</f>
        <v>0</v>
      </c>
      <c r="C20" s="64">
        <f t="shared" ref="C20:D23" si="1">SUM(E20+G20+I20+K20+M20+O20+Q20+S20+U20+W20+Y20+AA20+AC20+AE20+AG20+AI20+AK20)</f>
        <v>0</v>
      </c>
      <c r="D20" s="65">
        <f t="shared" si="1"/>
        <v>0</v>
      </c>
      <c r="E20" s="66"/>
      <c r="F20" s="67"/>
      <c r="G20" s="66"/>
      <c r="H20" s="67"/>
      <c r="I20" s="66"/>
      <c r="J20" s="68"/>
      <c r="K20" s="66"/>
      <c r="L20" s="68"/>
      <c r="M20" s="66"/>
      <c r="N20" s="68"/>
      <c r="O20" s="69"/>
      <c r="P20" s="68"/>
      <c r="Q20" s="69"/>
      <c r="R20" s="68"/>
      <c r="S20" s="69"/>
      <c r="T20" s="68"/>
      <c r="U20" s="69"/>
      <c r="V20" s="68"/>
      <c r="W20" s="69"/>
      <c r="X20" s="68"/>
      <c r="Y20" s="69"/>
      <c r="Z20" s="68"/>
      <c r="AA20" s="69"/>
      <c r="AB20" s="68"/>
      <c r="AC20" s="69"/>
      <c r="AD20" s="68"/>
      <c r="AE20" s="69"/>
      <c r="AF20" s="68"/>
      <c r="AG20" s="69"/>
      <c r="AH20" s="68"/>
      <c r="AI20" s="69"/>
      <c r="AJ20" s="68"/>
      <c r="AK20" s="69"/>
      <c r="AL20" s="68"/>
      <c r="AM20" s="70"/>
      <c r="AN20" s="70"/>
      <c r="AO20" s="71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CG20" s="13">
        <v>0</v>
      </c>
      <c r="CH20" s="13">
        <v>0</v>
      </c>
      <c r="CI20" s="13"/>
      <c r="CJ20" s="13"/>
      <c r="CK20" s="13"/>
      <c r="CL20" s="13"/>
      <c r="CM20" s="13"/>
    </row>
    <row r="21" spans="1:91" ht="16.350000000000001" customHeight="1" x14ac:dyDescent="0.2">
      <c r="A21" s="72" t="s">
        <v>43</v>
      </c>
      <c r="B21" s="63">
        <f>SUM(C21+D21)</f>
        <v>0</v>
      </c>
      <c r="C21" s="64">
        <f t="shared" si="1"/>
        <v>0</v>
      </c>
      <c r="D21" s="73">
        <f t="shared" si="1"/>
        <v>0</v>
      </c>
      <c r="E21" s="34"/>
      <c r="F21" s="74"/>
      <c r="G21" s="34"/>
      <c r="H21" s="74"/>
      <c r="I21" s="34"/>
      <c r="J21" s="35"/>
      <c r="K21" s="34"/>
      <c r="L21" s="35"/>
      <c r="M21" s="34"/>
      <c r="N21" s="35"/>
      <c r="O21" s="75"/>
      <c r="P21" s="35"/>
      <c r="Q21" s="75"/>
      <c r="R21" s="35"/>
      <c r="S21" s="75"/>
      <c r="T21" s="35"/>
      <c r="U21" s="75"/>
      <c r="V21" s="35"/>
      <c r="W21" s="75"/>
      <c r="X21" s="35"/>
      <c r="Y21" s="75"/>
      <c r="Z21" s="35"/>
      <c r="AA21" s="75"/>
      <c r="AB21" s="35"/>
      <c r="AC21" s="75"/>
      <c r="AD21" s="35"/>
      <c r="AE21" s="75"/>
      <c r="AF21" s="35"/>
      <c r="AG21" s="75"/>
      <c r="AH21" s="35"/>
      <c r="AI21" s="75"/>
      <c r="AJ21" s="35"/>
      <c r="AK21" s="75"/>
      <c r="AL21" s="35"/>
      <c r="AM21" s="36"/>
      <c r="AN21" s="36"/>
      <c r="AO21" s="71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CG21" s="13">
        <v>0</v>
      </c>
      <c r="CH21" s="13">
        <v>0</v>
      </c>
      <c r="CI21" s="13"/>
      <c r="CJ21" s="13"/>
      <c r="CK21" s="13"/>
      <c r="CL21" s="13"/>
      <c r="CM21" s="13"/>
    </row>
    <row r="22" spans="1:91" ht="16.350000000000001" customHeight="1" x14ac:dyDescent="0.2">
      <c r="A22" s="72" t="s">
        <v>44</v>
      </c>
      <c r="B22" s="63">
        <f>SUM(C22+D22)</f>
        <v>0</v>
      </c>
      <c r="C22" s="64">
        <f t="shared" si="1"/>
        <v>0</v>
      </c>
      <c r="D22" s="73">
        <f t="shared" si="1"/>
        <v>0</v>
      </c>
      <c r="E22" s="34"/>
      <c r="F22" s="74"/>
      <c r="G22" s="34"/>
      <c r="H22" s="74"/>
      <c r="I22" s="34"/>
      <c r="J22" s="35"/>
      <c r="K22" s="34"/>
      <c r="L22" s="35"/>
      <c r="M22" s="34"/>
      <c r="N22" s="35"/>
      <c r="O22" s="75"/>
      <c r="P22" s="35"/>
      <c r="Q22" s="75"/>
      <c r="R22" s="35"/>
      <c r="S22" s="75"/>
      <c r="T22" s="35"/>
      <c r="U22" s="75"/>
      <c r="V22" s="35"/>
      <c r="W22" s="75"/>
      <c r="X22" s="35"/>
      <c r="Y22" s="75"/>
      <c r="Z22" s="35"/>
      <c r="AA22" s="75"/>
      <c r="AB22" s="35"/>
      <c r="AC22" s="75"/>
      <c r="AD22" s="35"/>
      <c r="AE22" s="75"/>
      <c r="AF22" s="35"/>
      <c r="AG22" s="75"/>
      <c r="AH22" s="35"/>
      <c r="AI22" s="75"/>
      <c r="AJ22" s="35"/>
      <c r="AK22" s="75"/>
      <c r="AL22" s="35"/>
      <c r="AM22" s="36"/>
      <c r="AN22" s="36"/>
      <c r="AO22" s="71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CG22" s="13">
        <v>0</v>
      </c>
      <c r="CH22" s="13">
        <v>0</v>
      </c>
      <c r="CI22" s="13"/>
      <c r="CJ22" s="13"/>
      <c r="CK22" s="13"/>
      <c r="CL22" s="13"/>
      <c r="CM22" s="13"/>
    </row>
    <row r="23" spans="1:91" ht="16.350000000000001" customHeight="1" x14ac:dyDescent="0.2">
      <c r="A23" s="76" t="s">
        <v>45</v>
      </c>
      <c r="B23" s="77">
        <f>SUM(C23+D23)</f>
        <v>0</v>
      </c>
      <c r="C23" s="78">
        <f t="shared" si="1"/>
        <v>0</v>
      </c>
      <c r="D23" s="49">
        <f t="shared" si="1"/>
        <v>0</v>
      </c>
      <c r="E23" s="50"/>
      <c r="F23" s="79"/>
      <c r="G23" s="50"/>
      <c r="H23" s="79"/>
      <c r="I23" s="50"/>
      <c r="J23" s="51"/>
      <c r="K23" s="50"/>
      <c r="L23" s="51"/>
      <c r="M23" s="50"/>
      <c r="N23" s="51"/>
      <c r="O23" s="80"/>
      <c r="P23" s="51"/>
      <c r="Q23" s="80"/>
      <c r="R23" s="51"/>
      <c r="S23" s="80"/>
      <c r="T23" s="51"/>
      <c r="U23" s="80"/>
      <c r="V23" s="51"/>
      <c r="W23" s="80"/>
      <c r="X23" s="51"/>
      <c r="Y23" s="80"/>
      <c r="Z23" s="51"/>
      <c r="AA23" s="80"/>
      <c r="AB23" s="51"/>
      <c r="AC23" s="80"/>
      <c r="AD23" s="51"/>
      <c r="AE23" s="80"/>
      <c r="AF23" s="51"/>
      <c r="AG23" s="80"/>
      <c r="AH23" s="51"/>
      <c r="AI23" s="80"/>
      <c r="AJ23" s="51"/>
      <c r="AK23" s="80"/>
      <c r="AL23" s="51"/>
      <c r="AM23" s="52"/>
      <c r="AN23" s="52"/>
      <c r="AO23" s="71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CG23" s="13">
        <v>0</v>
      </c>
      <c r="CH23" s="13">
        <v>0</v>
      </c>
      <c r="CI23" s="13"/>
      <c r="CJ23" s="13"/>
      <c r="CK23" s="13"/>
      <c r="CL23" s="13"/>
      <c r="CM23" s="13"/>
    </row>
    <row r="24" spans="1:91" ht="32.1" customHeight="1" x14ac:dyDescent="0.2">
      <c r="A24" s="81" t="s">
        <v>46</v>
      </c>
      <c r="B24" s="81"/>
      <c r="C24" s="81"/>
      <c r="D24" s="81"/>
      <c r="E24" s="81"/>
      <c r="F24" s="81"/>
      <c r="G24" s="11"/>
      <c r="H24" s="11"/>
      <c r="I24" s="11"/>
      <c r="J24" s="11"/>
      <c r="K24" s="11"/>
      <c r="L24" s="82"/>
      <c r="M24" s="11"/>
      <c r="N24" s="11"/>
      <c r="O24" s="8"/>
      <c r="P24" s="8"/>
      <c r="Q24" s="8"/>
      <c r="R24" s="8"/>
      <c r="S24" s="8"/>
      <c r="T24" s="8"/>
      <c r="U24" s="8"/>
      <c r="V24" s="8"/>
      <c r="W24" s="8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4"/>
      <c r="AN24" s="85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X24" s="2"/>
      <c r="BY24" s="2"/>
      <c r="BZ24" s="2"/>
      <c r="CG24" s="13"/>
      <c r="CH24" s="13"/>
      <c r="CI24" s="13"/>
      <c r="CJ24" s="13"/>
      <c r="CK24" s="13"/>
      <c r="CL24" s="13"/>
      <c r="CM24" s="13"/>
    </row>
    <row r="25" spans="1:91" ht="16.350000000000001" customHeight="1" x14ac:dyDescent="0.2">
      <c r="A25" s="1822" t="s">
        <v>40</v>
      </c>
      <c r="B25" s="1796" t="s">
        <v>5</v>
      </c>
      <c r="C25" s="1797"/>
      <c r="D25" s="1798"/>
      <c r="E25" s="1808" t="s">
        <v>6</v>
      </c>
      <c r="F25" s="1869"/>
      <c r="G25" s="1869"/>
      <c r="H25" s="1869"/>
      <c r="I25" s="1869"/>
      <c r="J25" s="1869"/>
      <c r="K25" s="1869"/>
      <c r="L25" s="1869"/>
      <c r="M25" s="1869"/>
      <c r="N25" s="1869"/>
      <c r="O25" s="1869"/>
      <c r="P25" s="1869"/>
      <c r="Q25" s="1869"/>
      <c r="R25" s="1869"/>
      <c r="S25" s="1869"/>
      <c r="T25" s="1869"/>
      <c r="U25" s="1869"/>
      <c r="V25" s="1869"/>
      <c r="W25" s="1869"/>
      <c r="X25" s="1869"/>
      <c r="Y25" s="1869"/>
      <c r="Z25" s="1869"/>
      <c r="AA25" s="1869"/>
      <c r="AB25" s="1869"/>
      <c r="AC25" s="1869"/>
      <c r="AD25" s="1869"/>
      <c r="AE25" s="1869"/>
      <c r="AF25" s="1869"/>
      <c r="AG25" s="1869"/>
      <c r="AH25" s="1869"/>
      <c r="AI25" s="1869"/>
      <c r="AJ25" s="1869"/>
      <c r="AK25" s="1869"/>
      <c r="AL25" s="1809"/>
      <c r="AM25" s="1819" t="s">
        <v>7</v>
      </c>
      <c r="AN25" s="1819" t="s">
        <v>10</v>
      </c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CG25" s="13"/>
      <c r="CH25" s="13"/>
      <c r="CI25" s="13"/>
      <c r="CJ25" s="13"/>
      <c r="CK25" s="13"/>
      <c r="CL25" s="13"/>
      <c r="CM25" s="13"/>
    </row>
    <row r="26" spans="1:91" ht="16.350000000000001" customHeight="1" x14ac:dyDescent="0.2">
      <c r="A26" s="1826"/>
      <c r="B26" s="1799"/>
      <c r="C26" s="1800"/>
      <c r="D26" s="1801"/>
      <c r="E26" s="1808" t="s">
        <v>11</v>
      </c>
      <c r="F26" s="1809"/>
      <c r="G26" s="1808" t="s">
        <v>12</v>
      </c>
      <c r="H26" s="1809"/>
      <c r="I26" s="1808" t="s">
        <v>13</v>
      </c>
      <c r="J26" s="1809"/>
      <c r="K26" s="1808" t="s">
        <v>14</v>
      </c>
      <c r="L26" s="1809"/>
      <c r="M26" s="1808" t="s">
        <v>15</v>
      </c>
      <c r="N26" s="1809"/>
      <c r="O26" s="1828" t="s">
        <v>16</v>
      </c>
      <c r="P26" s="1816"/>
      <c r="Q26" s="1828" t="s">
        <v>17</v>
      </c>
      <c r="R26" s="1816"/>
      <c r="S26" s="1828" t="s">
        <v>18</v>
      </c>
      <c r="T26" s="1816"/>
      <c r="U26" s="1828" t="s">
        <v>19</v>
      </c>
      <c r="V26" s="1816"/>
      <c r="W26" s="1828" t="s">
        <v>20</v>
      </c>
      <c r="X26" s="1816"/>
      <c r="Y26" s="1828" t="s">
        <v>21</v>
      </c>
      <c r="Z26" s="1816"/>
      <c r="AA26" s="1828" t="s">
        <v>22</v>
      </c>
      <c r="AB26" s="1816"/>
      <c r="AC26" s="1828" t="s">
        <v>23</v>
      </c>
      <c r="AD26" s="1816"/>
      <c r="AE26" s="1828" t="s">
        <v>24</v>
      </c>
      <c r="AF26" s="1816"/>
      <c r="AG26" s="1828" t="s">
        <v>25</v>
      </c>
      <c r="AH26" s="1816"/>
      <c r="AI26" s="1828" t="s">
        <v>26</v>
      </c>
      <c r="AJ26" s="1816"/>
      <c r="AK26" s="1828" t="s">
        <v>27</v>
      </c>
      <c r="AL26" s="1816"/>
      <c r="AM26" s="1845"/>
      <c r="AN26" s="1845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CG26" s="13"/>
      <c r="CH26" s="13"/>
      <c r="CI26" s="13"/>
      <c r="CJ26" s="13"/>
      <c r="CK26" s="13"/>
      <c r="CL26" s="13"/>
      <c r="CM26" s="13"/>
    </row>
    <row r="27" spans="1:91" ht="16.350000000000001" customHeight="1" x14ac:dyDescent="0.2">
      <c r="A27" s="1824"/>
      <c r="B27" s="419" t="s">
        <v>32</v>
      </c>
      <c r="C27" s="15" t="s">
        <v>41</v>
      </c>
      <c r="D27" s="720" t="s">
        <v>34</v>
      </c>
      <c r="E27" s="707" t="s">
        <v>41</v>
      </c>
      <c r="F27" s="709" t="s">
        <v>34</v>
      </c>
      <c r="G27" s="707" t="s">
        <v>41</v>
      </c>
      <c r="H27" s="709" t="s">
        <v>34</v>
      </c>
      <c r="I27" s="707" t="s">
        <v>41</v>
      </c>
      <c r="J27" s="709" t="s">
        <v>34</v>
      </c>
      <c r="K27" s="707" t="s">
        <v>41</v>
      </c>
      <c r="L27" s="709" t="s">
        <v>34</v>
      </c>
      <c r="M27" s="707" t="s">
        <v>41</v>
      </c>
      <c r="N27" s="709" t="s">
        <v>34</v>
      </c>
      <c r="O27" s="707" t="s">
        <v>41</v>
      </c>
      <c r="P27" s="709" t="s">
        <v>34</v>
      </c>
      <c r="Q27" s="707" t="s">
        <v>41</v>
      </c>
      <c r="R27" s="709" t="s">
        <v>34</v>
      </c>
      <c r="S27" s="707" t="s">
        <v>41</v>
      </c>
      <c r="T27" s="709" t="s">
        <v>34</v>
      </c>
      <c r="U27" s="707" t="s">
        <v>41</v>
      </c>
      <c r="V27" s="709" t="s">
        <v>34</v>
      </c>
      <c r="W27" s="707" t="s">
        <v>41</v>
      </c>
      <c r="X27" s="709" t="s">
        <v>34</v>
      </c>
      <c r="Y27" s="707" t="s">
        <v>41</v>
      </c>
      <c r="Z27" s="709" t="s">
        <v>34</v>
      </c>
      <c r="AA27" s="707" t="s">
        <v>41</v>
      </c>
      <c r="AB27" s="709" t="s">
        <v>34</v>
      </c>
      <c r="AC27" s="707" t="s">
        <v>41</v>
      </c>
      <c r="AD27" s="709" t="s">
        <v>34</v>
      </c>
      <c r="AE27" s="707" t="s">
        <v>41</v>
      </c>
      <c r="AF27" s="709" t="s">
        <v>34</v>
      </c>
      <c r="AG27" s="707" t="s">
        <v>41</v>
      </c>
      <c r="AH27" s="709" t="s">
        <v>34</v>
      </c>
      <c r="AI27" s="707" t="s">
        <v>41</v>
      </c>
      <c r="AJ27" s="709" t="s">
        <v>34</v>
      </c>
      <c r="AK27" s="707" t="s">
        <v>41</v>
      </c>
      <c r="AL27" s="709" t="s">
        <v>34</v>
      </c>
      <c r="AM27" s="1820"/>
      <c r="AN27" s="1820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CG27" s="13"/>
      <c r="CH27" s="13"/>
      <c r="CI27" s="13"/>
      <c r="CJ27" s="13"/>
      <c r="CK27" s="13"/>
      <c r="CL27" s="13"/>
      <c r="CM27" s="13"/>
    </row>
    <row r="28" spans="1:91" ht="16.350000000000001" customHeight="1" x14ac:dyDescent="0.2">
      <c r="A28" s="775" t="s">
        <v>42</v>
      </c>
      <c r="B28" s="776">
        <f t="shared" ref="B28:B33" si="2">SUM(C28+D28)</f>
        <v>0</v>
      </c>
      <c r="C28" s="828">
        <f t="shared" ref="C28:D33" si="3">SUM(E28+G28+I28+K28+M28+O28+Q28+S28+U28+W28+Y28+AA28+AC28+AE28+AG28+AI28+AK28)</f>
        <v>0</v>
      </c>
      <c r="D28" s="829">
        <f t="shared" si="3"/>
        <v>0</v>
      </c>
      <c r="E28" s="824"/>
      <c r="F28" s="830"/>
      <c r="G28" s="824"/>
      <c r="H28" s="830"/>
      <c r="I28" s="824"/>
      <c r="J28" s="825"/>
      <c r="K28" s="824"/>
      <c r="L28" s="825"/>
      <c r="M28" s="824"/>
      <c r="N28" s="825"/>
      <c r="O28" s="831"/>
      <c r="P28" s="825"/>
      <c r="Q28" s="831"/>
      <c r="R28" s="825"/>
      <c r="S28" s="831"/>
      <c r="T28" s="825"/>
      <c r="U28" s="831"/>
      <c r="V28" s="825"/>
      <c r="W28" s="831"/>
      <c r="X28" s="825"/>
      <c r="Y28" s="831"/>
      <c r="Z28" s="825"/>
      <c r="AA28" s="831"/>
      <c r="AB28" s="825"/>
      <c r="AC28" s="831"/>
      <c r="AD28" s="825"/>
      <c r="AE28" s="831"/>
      <c r="AF28" s="825"/>
      <c r="AG28" s="831"/>
      <c r="AH28" s="825"/>
      <c r="AI28" s="831"/>
      <c r="AJ28" s="825"/>
      <c r="AK28" s="831"/>
      <c r="AL28" s="825"/>
      <c r="AM28" s="826"/>
      <c r="AN28" s="826"/>
      <c r="AO28" s="71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CG28" s="13">
        <v>0</v>
      </c>
      <c r="CH28" s="13">
        <v>0</v>
      </c>
      <c r="CI28" s="13"/>
      <c r="CJ28" s="13"/>
      <c r="CK28" s="13"/>
      <c r="CL28" s="13"/>
      <c r="CM28" s="13"/>
    </row>
    <row r="29" spans="1:91" ht="16.350000000000001" customHeight="1" x14ac:dyDescent="0.2">
      <c r="A29" s="30" t="s">
        <v>43</v>
      </c>
      <c r="B29" s="63">
        <f t="shared" si="2"/>
        <v>0</v>
      </c>
      <c r="C29" s="64">
        <f t="shared" si="3"/>
        <v>0</v>
      </c>
      <c r="D29" s="73">
        <f t="shared" si="3"/>
        <v>0</v>
      </c>
      <c r="E29" s="34"/>
      <c r="F29" s="74"/>
      <c r="G29" s="34"/>
      <c r="H29" s="74"/>
      <c r="I29" s="34"/>
      <c r="J29" s="35"/>
      <c r="K29" s="34"/>
      <c r="L29" s="35"/>
      <c r="M29" s="34"/>
      <c r="N29" s="35"/>
      <c r="O29" s="75"/>
      <c r="P29" s="35"/>
      <c r="Q29" s="75"/>
      <c r="R29" s="35"/>
      <c r="S29" s="75"/>
      <c r="T29" s="35"/>
      <c r="U29" s="75"/>
      <c r="V29" s="35"/>
      <c r="W29" s="75"/>
      <c r="X29" s="35"/>
      <c r="Y29" s="75"/>
      <c r="Z29" s="35"/>
      <c r="AA29" s="75"/>
      <c r="AB29" s="35"/>
      <c r="AC29" s="75"/>
      <c r="AD29" s="35"/>
      <c r="AE29" s="75"/>
      <c r="AF29" s="35"/>
      <c r="AG29" s="75"/>
      <c r="AH29" s="35"/>
      <c r="AI29" s="75"/>
      <c r="AJ29" s="35"/>
      <c r="AK29" s="75"/>
      <c r="AL29" s="35"/>
      <c r="AM29" s="36"/>
      <c r="AN29" s="36"/>
      <c r="AO29" s="71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CG29" s="13">
        <v>0</v>
      </c>
      <c r="CH29" s="13">
        <v>0</v>
      </c>
      <c r="CI29" s="13"/>
      <c r="CJ29" s="13"/>
      <c r="CK29" s="13"/>
      <c r="CL29" s="13"/>
      <c r="CM29" s="13"/>
    </row>
    <row r="30" spans="1:91" ht="16.350000000000001" customHeight="1" x14ac:dyDescent="0.2">
      <c r="A30" s="30" t="s">
        <v>44</v>
      </c>
      <c r="B30" s="63">
        <f t="shared" si="2"/>
        <v>0</v>
      </c>
      <c r="C30" s="64">
        <f t="shared" si="3"/>
        <v>0</v>
      </c>
      <c r="D30" s="73">
        <f t="shared" si="3"/>
        <v>0</v>
      </c>
      <c r="E30" s="34"/>
      <c r="F30" s="74"/>
      <c r="G30" s="34"/>
      <c r="H30" s="74"/>
      <c r="I30" s="34"/>
      <c r="J30" s="35"/>
      <c r="K30" s="34"/>
      <c r="L30" s="35"/>
      <c r="M30" s="34"/>
      <c r="N30" s="35"/>
      <c r="O30" s="75"/>
      <c r="P30" s="35"/>
      <c r="Q30" s="75"/>
      <c r="R30" s="35"/>
      <c r="S30" s="75"/>
      <c r="T30" s="35"/>
      <c r="U30" s="75"/>
      <c r="V30" s="35"/>
      <c r="W30" s="75"/>
      <c r="X30" s="35"/>
      <c r="Y30" s="75"/>
      <c r="Z30" s="35"/>
      <c r="AA30" s="75"/>
      <c r="AB30" s="35"/>
      <c r="AC30" s="75"/>
      <c r="AD30" s="35"/>
      <c r="AE30" s="75"/>
      <c r="AF30" s="35"/>
      <c r="AG30" s="75"/>
      <c r="AH30" s="35"/>
      <c r="AI30" s="75"/>
      <c r="AJ30" s="35"/>
      <c r="AK30" s="75"/>
      <c r="AL30" s="35"/>
      <c r="AM30" s="36"/>
      <c r="AN30" s="36"/>
      <c r="AO30" s="71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CG30" s="13">
        <v>0</v>
      </c>
      <c r="CH30" s="13">
        <v>0</v>
      </c>
      <c r="CI30" s="13"/>
      <c r="CJ30" s="13"/>
      <c r="CK30" s="13"/>
      <c r="CL30" s="13"/>
      <c r="CM30" s="13"/>
    </row>
    <row r="31" spans="1:91" ht="16.350000000000001" customHeight="1" x14ac:dyDescent="0.2">
      <c r="A31" s="30" t="s">
        <v>47</v>
      </c>
      <c r="B31" s="63">
        <f t="shared" si="2"/>
        <v>0</v>
      </c>
      <c r="C31" s="64">
        <f t="shared" si="3"/>
        <v>0</v>
      </c>
      <c r="D31" s="73">
        <f t="shared" si="3"/>
        <v>0</v>
      </c>
      <c r="E31" s="34"/>
      <c r="F31" s="74"/>
      <c r="G31" s="34"/>
      <c r="H31" s="74"/>
      <c r="I31" s="34"/>
      <c r="J31" s="35"/>
      <c r="K31" s="34"/>
      <c r="L31" s="35"/>
      <c r="M31" s="34"/>
      <c r="N31" s="35"/>
      <c r="O31" s="75"/>
      <c r="P31" s="35"/>
      <c r="Q31" s="75"/>
      <c r="R31" s="35"/>
      <c r="S31" s="75"/>
      <c r="T31" s="35"/>
      <c r="U31" s="75"/>
      <c r="V31" s="35"/>
      <c r="W31" s="75"/>
      <c r="X31" s="35"/>
      <c r="Y31" s="75"/>
      <c r="Z31" s="35"/>
      <c r="AA31" s="75"/>
      <c r="AB31" s="35"/>
      <c r="AC31" s="75"/>
      <c r="AD31" s="35"/>
      <c r="AE31" s="75"/>
      <c r="AF31" s="35"/>
      <c r="AG31" s="75"/>
      <c r="AH31" s="35"/>
      <c r="AI31" s="75"/>
      <c r="AJ31" s="35"/>
      <c r="AK31" s="75"/>
      <c r="AL31" s="35"/>
      <c r="AM31" s="36"/>
      <c r="AN31" s="36"/>
      <c r="AO31" s="71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CG31" s="13">
        <v>0</v>
      </c>
      <c r="CH31" s="13">
        <v>0</v>
      </c>
      <c r="CI31" s="13"/>
      <c r="CJ31" s="13"/>
      <c r="CK31" s="13"/>
      <c r="CL31" s="13"/>
      <c r="CM31" s="13"/>
    </row>
    <row r="32" spans="1:91" ht="16.350000000000001" customHeight="1" x14ac:dyDescent="0.2">
      <c r="A32" s="30" t="s">
        <v>48</v>
      </c>
      <c r="B32" s="63">
        <f t="shared" si="2"/>
        <v>0</v>
      </c>
      <c r="C32" s="64">
        <f t="shared" si="3"/>
        <v>0</v>
      </c>
      <c r="D32" s="73">
        <f t="shared" si="3"/>
        <v>0</v>
      </c>
      <c r="E32" s="34"/>
      <c r="F32" s="74"/>
      <c r="G32" s="34"/>
      <c r="H32" s="74"/>
      <c r="I32" s="34"/>
      <c r="J32" s="35"/>
      <c r="K32" s="34"/>
      <c r="L32" s="35"/>
      <c r="M32" s="34"/>
      <c r="N32" s="35"/>
      <c r="O32" s="75"/>
      <c r="P32" s="35"/>
      <c r="Q32" s="75"/>
      <c r="R32" s="35"/>
      <c r="S32" s="75"/>
      <c r="T32" s="35"/>
      <c r="U32" s="75"/>
      <c r="V32" s="35"/>
      <c r="W32" s="75"/>
      <c r="X32" s="35"/>
      <c r="Y32" s="75"/>
      <c r="Z32" s="35"/>
      <c r="AA32" s="75"/>
      <c r="AB32" s="35"/>
      <c r="AC32" s="75"/>
      <c r="AD32" s="35"/>
      <c r="AE32" s="75"/>
      <c r="AF32" s="35"/>
      <c r="AG32" s="75"/>
      <c r="AH32" s="35"/>
      <c r="AI32" s="75"/>
      <c r="AJ32" s="35"/>
      <c r="AK32" s="75"/>
      <c r="AL32" s="35"/>
      <c r="AM32" s="36"/>
      <c r="AN32" s="36"/>
      <c r="AO32" s="71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CG32" s="13">
        <v>0</v>
      </c>
      <c r="CH32" s="13">
        <v>0</v>
      </c>
      <c r="CI32" s="13"/>
      <c r="CJ32" s="13"/>
      <c r="CK32" s="13"/>
      <c r="CL32" s="13"/>
      <c r="CM32" s="13"/>
    </row>
    <row r="33" spans="1:91" ht="16.350000000000001" customHeight="1" x14ac:dyDescent="0.2">
      <c r="A33" s="93" t="s">
        <v>49</v>
      </c>
      <c r="B33" s="77">
        <f t="shared" si="2"/>
        <v>0</v>
      </c>
      <c r="C33" s="78">
        <f t="shared" si="3"/>
        <v>0</v>
      </c>
      <c r="D33" s="49">
        <f t="shared" si="3"/>
        <v>0</v>
      </c>
      <c r="E33" s="50"/>
      <c r="F33" s="79"/>
      <c r="G33" s="50"/>
      <c r="H33" s="79"/>
      <c r="I33" s="50"/>
      <c r="J33" s="51"/>
      <c r="K33" s="50"/>
      <c r="L33" s="51"/>
      <c r="M33" s="50"/>
      <c r="N33" s="51"/>
      <c r="O33" s="80"/>
      <c r="P33" s="51"/>
      <c r="Q33" s="80"/>
      <c r="R33" s="51"/>
      <c r="S33" s="80"/>
      <c r="T33" s="51"/>
      <c r="U33" s="80"/>
      <c r="V33" s="51"/>
      <c r="W33" s="80"/>
      <c r="X33" s="51"/>
      <c r="Y33" s="80"/>
      <c r="Z33" s="51"/>
      <c r="AA33" s="80"/>
      <c r="AB33" s="51"/>
      <c r="AC33" s="80"/>
      <c r="AD33" s="51"/>
      <c r="AE33" s="80"/>
      <c r="AF33" s="51"/>
      <c r="AG33" s="80"/>
      <c r="AH33" s="51"/>
      <c r="AI33" s="80"/>
      <c r="AJ33" s="51"/>
      <c r="AK33" s="80"/>
      <c r="AL33" s="51"/>
      <c r="AM33" s="52"/>
      <c r="AN33" s="52"/>
      <c r="AO33" s="71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CG33" s="13">
        <v>0</v>
      </c>
      <c r="CH33" s="13">
        <v>0</v>
      </c>
      <c r="CI33" s="13"/>
      <c r="CJ33" s="13"/>
      <c r="CK33" s="13"/>
      <c r="CL33" s="13"/>
      <c r="CM33" s="13"/>
    </row>
    <row r="34" spans="1:91" ht="32.1" customHeight="1" x14ac:dyDescent="0.2">
      <c r="A34" s="81" t="s">
        <v>50</v>
      </c>
      <c r="B34" s="81"/>
      <c r="C34" s="81"/>
      <c r="D34" s="81"/>
      <c r="E34" s="81"/>
      <c r="F34" s="81"/>
      <c r="G34" s="11"/>
      <c r="H34" s="11"/>
      <c r="I34" s="11"/>
      <c r="J34" s="11"/>
      <c r="K34" s="81"/>
      <c r="L34" s="82"/>
      <c r="M34" s="11"/>
      <c r="N34" s="11"/>
      <c r="O34" s="8"/>
      <c r="P34" s="8"/>
      <c r="Q34" s="8"/>
      <c r="R34" s="8"/>
      <c r="S34" s="8"/>
      <c r="T34" s="8"/>
      <c r="U34" s="8"/>
      <c r="V34" s="8"/>
      <c r="W34" s="8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4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X34" s="2"/>
      <c r="BY34" s="2"/>
      <c r="BZ34" s="2"/>
      <c r="CG34" s="13"/>
      <c r="CH34" s="13"/>
      <c r="CI34" s="13"/>
      <c r="CJ34" s="13"/>
      <c r="CK34" s="13"/>
      <c r="CL34" s="13"/>
      <c r="CM34" s="13"/>
    </row>
    <row r="35" spans="1:91" ht="16.350000000000001" customHeight="1" x14ac:dyDescent="0.2">
      <c r="A35" s="1822" t="s">
        <v>40</v>
      </c>
      <c r="B35" s="1796" t="s">
        <v>5</v>
      </c>
      <c r="C35" s="1797"/>
      <c r="D35" s="1798"/>
      <c r="E35" s="1808" t="s">
        <v>6</v>
      </c>
      <c r="F35" s="1869"/>
      <c r="G35" s="1869"/>
      <c r="H35" s="1869"/>
      <c r="I35" s="1869"/>
      <c r="J35" s="1869"/>
      <c r="K35" s="1869"/>
      <c r="L35" s="1869"/>
      <c r="M35" s="1869"/>
      <c r="N35" s="1869"/>
      <c r="O35" s="1869"/>
      <c r="P35" s="1869"/>
      <c r="Q35" s="1869"/>
      <c r="R35" s="1869"/>
      <c r="S35" s="1869"/>
      <c r="T35" s="1869"/>
      <c r="U35" s="1869"/>
      <c r="V35" s="1869"/>
      <c r="W35" s="1869"/>
      <c r="X35" s="1869"/>
      <c r="Y35" s="1869"/>
      <c r="Z35" s="1869"/>
      <c r="AA35" s="1869"/>
      <c r="AB35" s="1869"/>
      <c r="AC35" s="1869"/>
      <c r="AD35" s="1869"/>
      <c r="AE35" s="1869"/>
      <c r="AF35" s="1869"/>
      <c r="AG35" s="1869"/>
      <c r="AH35" s="1869"/>
      <c r="AI35" s="1869"/>
      <c r="AJ35" s="1869"/>
      <c r="AK35" s="1869"/>
      <c r="AL35" s="1809"/>
      <c r="AM35" s="1819" t="s">
        <v>7</v>
      </c>
      <c r="AN35" s="1819" t="s">
        <v>10</v>
      </c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CG35" s="13"/>
      <c r="CH35" s="13"/>
      <c r="CI35" s="13"/>
      <c r="CJ35" s="13"/>
      <c r="CK35" s="13"/>
      <c r="CL35" s="13"/>
      <c r="CM35" s="13"/>
    </row>
    <row r="36" spans="1:91" ht="16.350000000000001" customHeight="1" x14ac:dyDescent="0.2">
      <c r="A36" s="1826"/>
      <c r="B36" s="1799"/>
      <c r="C36" s="1800"/>
      <c r="D36" s="1801"/>
      <c r="E36" s="1808" t="s">
        <v>11</v>
      </c>
      <c r="F36" s="1809"/>
      <c r="G36" s="1808" t="s">
        <v>12</v>
      </c>
      <c r="H36" s="1809"/>
      <c r="I36" s="1808" t="s">
        <v>13</v>
      </c>
      <c r="J36" s="1809"/>
      <c r="K36" s="1808" t="s">
        <v>14</v>
      </c>
      <c r="L36" s="1809"/>
      <c r="M36" s="1808" t="s">
        <v>15</v>
      </c>
      <c r="N36" s="1809"/>
      <c r="O36" s="1828" t="s">
        <v>16</v>
      </c>
      <c r="P36" s="1816"/>
      <c r="Q36" s="1828" t="s">
        <v>17</v>
      </c>
      <c r="R36" s="1816"/>
      <c r="S36" s="1828" t="s">
        <v>18</v>
      </c>
      <c r="T36" s="1816"/>
      <c r="U36" s="1828" t="s">
        <v>19</v>
      </c>
      <c r="V36" s="1816"/>
      <c r="W36" s="1828" t="s">
        <v>20</v>
      </c>
      <c r="X36" s="1816"/>
      <c r="Y36" s="1828" t="s">
        <v>21</v>
      </c>
      <c r="Z36" s="1816"/>
      <c r="AA36" s="1828" t="s">
        <v>22</v>
      </c>
      <c r="AB36" s="1816"/>
      <c r="AC36" s="1828" t="s">
        <v>23</v>
      </c>
      <c r="AD36" s="1816"/>
      <c r="AE36" s="1828" t="s">
        <v>24</v>
      </c>
      <c r="AF36" s="1816"/>
      <c r="AG36" s="1828" t="s">
        <v>25</v>
      </c>
      <c r="AH36" s="1816"/>
      <c r="AI36" s="1828" t="s">
        <v>26</v>
      </c>
      <c r="AJ36" s="1816"/>
      <c r="AK36" s="1828" t="s">
        <v>27</v>
      </c>
      <c r="AL36" s="1816"/>
      <c r="AM36" s="1845"/>
      <c r="AN36" s="1845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CG36" s="13"/>
      <c r="CH36" s="13"/>
      <c r="CI36" s="13"/>
      <c r="CJ36" s="13"/>
      <c r="CK36" s="13"/>
      <c r="CL36" s="13"/>
      <c r="CM36" s="13"/>
    </row>
    <row r="37" spans="1:91" ht="16.350000000000001" customHeight="1" x14ac:dyDescent="0.2">
      <c r="A37" s="1824"/>
      <c r="B37" s="419" t="s">
        <v>32</v>
      </c>
      <c r="C37" s="15" t="s">
        <v>41</v>
      </c>
      <c r="D37" s="720" t="s">
        <v>34</v>
      </c>
      <c r="E37" s="710" t="s">
        <v>41</v>
      </c>
      <c r="F37" s="712" t="s">
        <v>34</v>
      </c>
      <c r="G37" s="710" t="s">
        <v>41</v>
      </c>
      <c r="H37" s="712" t="s">
        <v>34</v>
      </c>
      <c r="I37" s="710" t="s">
        <v>41</v>
      </c>
      <c r="J37" s="712" t="s">
        <v>34</v>
      </c>
      <c r="K37" s="710" t="s">
        <v>41</v>
      </c>
      <c r="L37" s="712" t="s">
        <v>34</v>
      </c>
      <c r="M37" s="710" t="s">
        <v>41</v>
      </c>
      <c r="N37" s="712" t="s">
        <v>34</v>
      </c>
      <c r="O37" s="710" t="s">
        <v>41</v>
      </c>
      <c r="P37" s="712" t="s">
        <v>34</v>
      </c>
      <c r="Q37" s="710" t="s">
        <v>41</v>
      </c>
      <c r="R37" s="712" t="s">
        <v>34</v>
      </c>
      <c r="S37" s="710" t="s">
        <v>41</v>
      </c>
      <c r="T37" s="712" t="s">
        <v>34</v>
      </c>
      <c r="U37" s="710" t="s">
        <v>41</v>
      </c>
      <c r="V37" s="712" t="s">
        <v>34</v>
      </c>
      <c r="W37" s="710" t="s">
        <v>41</v>
      </c>
      <c r="X37" s="712" t="s">
        <v>34</v>
      </c>
      <c r="Y37" s="710" t="s">
        <v>41</v>
      </c>
      <c r="Z37" s="712" t="s">
        <v>34</v>
      </c>
      <c r="AA37" s="710" t="s">
        <v>41</v>
      </c>
      <c r="AB37" s="712" t="s">
        <v>34</v>
      </c>
      <c r="AC37" s="710" t="s">
        <v>41</v>
      </c>
      <c r="AD37" s="712" t="s">
        <v>34</v>
      </c>
      <c r="AE37" s="710" t="s">
        <v>41</v>
      </c>
      <c r="AF37" s="712" t="s">
        <v>34</v>
      </c>
      <c r="AG37" s="710" t="s">
        <v>41</v>
      </c>
      <c r="AH37" s="712" t="s">
        <v>34</v>
      </c>
      <c r="AI37" s="710" t="s">
        <v>41</v>
      </c>
      <c r="AJ37" s="712" t="s">
        <v>34</v>
      </c>
      <c r="AK37" s="710" t="s">
        <v>41</v>
      </c>
      <c r="AL37" s="712" t="s">
        <v>34</v>
      </c>
      <c r="AM37" s="1820"/>
      <c r="AN37" s="1820"/>
      <c r="AO37" s="95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CG37" s="13"/>
      <c r="CH37" s="13"/>
      <c r="CI37" s="13"/>
      <c r="CJ37" s="13"/>
      <c r="CK37" s="13"/>
      <c r="CL37" s="13"/>
      <c r="CM37" s="13"/>
    </row>
    <row r="38" spans="1:91" ht="16.350000000000001" customHeight="1" x14ac:dyDescent="0.2">
      <c r="A38" s="775" t="s">
        <v>42</v>
      </c>
      <c r="B38" s="776">
        <f t="shared" ref="B38:B43" si="4">SUM(C38+D38)</f>
        <v>0</v>
      </c>
      <c r="C38" s="828">
        <f t="shared" ref="C38:D43" si="5">SUM(E38+G38+I38+K38+M38+O38+Q38+S38+U38+W38+Y38+AA38+AC38+AE38+AG38+AI38+AK38)</f>
        <v>0</v>
      </c>
      <c r="D38" s="829">
        <f t="shared" si="5"/>
        <v>0</v>
      </c>
      <c r="E38" s="66"/>
      <c r="F38" s="67"/>
      <c r="G38" s="66"/>
      <c r="H38" s="67"/>
      <c r="I38" s="66"/>
      <c r="J38" s="68"/>
      <c r="K38" s="66"/>
      <c r="L38" s="68"/>
      <c r="M38" s="66"/>
      <c r="N38" s="68"/>
      <c r="O38" s="69"/>
      <c r="P38" s="68"/>
      <c r="Q38" s="69"/>
      <c r="R38" s="68"/>
      <c r="S38" s="69"/>
      <c r="T38" s="68"/>
      <c r="U38" s="69"/>
      <c r="V38" s="68"/>
      <c r="W38" s="69"/>
      <c r="X38" s="68"/>
      <c r="Y38" s="69"/>
      <c r="Z38" s="68"/>
      <c r="AA38" s="69"/>
      <c r="AB38" s="68"/>
      <c r="AC38" s="69"/>
      <c r="AD38" s="68"/>
      <c r="AE38" s="69"/>
      <c r="AF38" s="68"/>
      <c r="AG38" s="69"/>
      <c r="AH38" s="68"/>
      <c r="AI38" s="69"/>
      <c r="AJ38" s="68"/>
      <c r="AK38" s="69"/>
      <c r="AL38" s="68"/>
      <c r="AM38" s="36"/>
      <c r="AN38" s="826"/>
      <c r="AO38" s="71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CG38" s="13">
        <v>0</v>
      </c>
      <c r="CH38" s="13">
        <v>0</v>
      </c>
      <c r="CI38" s="13"/>
      <c r="CJ38" s="13"/>
      <c r="CK38" s="13"/>
      <c r="CL38" s="13"/>
      <c r="CM38" s="13"/>
    </row>
    <row r="39" spans="1:91" ht="16.350000000000001" customHeight="1" x14ac:dyDescent="0.2">
      <c r="A39" s="30" t="s">
        <v>43</v>
      </c>
      <c r="B39" s="63">
        <f t="shared" si="4"/>
        <v>0</v>
      </c>
      <c r="C39" s="64">
        <f t="shared" si="5"/>
        <v>0</v>
      </c>
      <c r="D39" s="73">
        <f t="shared" si="5"/>
        <v>0</v>
      </c>
      <c r="E39" s="34"/>
      <c r="F39" s="74"/>
      <c r="G39" s="34"/>
      <c r="H39" s="74"/>
      <c r="I39" s="34"/>
      <c r="J39" s="35"/>
      <c r="K39" s="34"/>
      <c r="L39" s="35"/>
      <c r="M39" s="34"/>
      <c r="N39" s="35"/>
      <c r="O39" s="75"/>
      <c r="P39" s="35"/>
      <c r="Q39" s="75"/>
      <c r="R39" s="35"/>
      <c r="S39" s="75"/>
      <c r="T39" s="35"/>
      <c r="U39" s="75"/>
      <c r="V39" s="35"/>
      <c r="W39" s="75"/>
      <c r="X39" s="35"/>
      <c r="Y39" s="75"/>
      <c r="Z39" s="35"/>
      <c r="AA39" s="75"/>
      <c r="AB39" s="35"/>
      <c r="AC39" s="75"/>
      <c r="AD39" s="35"/>
      <c r="AE39" s="75"/>
      <c r="AF39" s="35"/>
      <c r="AG39" s="75"/>
      <c r="AH39" s="35"/>
      <c r="AI39" s="75"/>
      <c r="AJ39" s="35"/>
      <c r="AK39" s="75"/>
      <c r="AL39" s="35"/>
      <c r="AM39" s="36"/>
      <c r="AN39" s="36"/>
      <c r="AO39" s="71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CG39" s="13">
        <v>0</v>
      </c>
      <c r="CH39" s="13">
        <v>0</v>
      </c>
      <c r="CI39" s="13"/>
      <c r="CJ39" s="13"/>
      <c r="CK39" s="13"/>
      <c r="CL39" s="13"/>
      <c r="CM39" s="13"/>
    </row>
    <row r="40" spans="1:91" ht="16.350000000000001" customHeight="1" x14ac:dyDescent="0.2">
      <c r="A40" s="30" t="s">
        <v>44</v>
      </c>
      <c r="B40" s="63">
        <f t="shared" si="4"/>
        <v>0</v>
      </c>
      <c r="C40" s="64">
        <f t="shared" si="5"/>
        <v>0</v>
      </c>
      <c r="D40" s="73">
        <f t="shared" si="5"/>
        <v>0</v>
      </c>
      <c r="E40" s="34"/>
      <c r="F40" s="74"/>
      <c r="G40" s="34"/>
      <c r="H40" s="74"/>
      <c r="I40" s="34"/>
      <c r="J40" s="35"/>
      <c r="K40" s="34"/>
      <c r="L40" s="35"/>
      <c r="M40" s="34"/>
      <c r="N40" s="35"/>
      <c r="O40" s="75"/>
      <c r="P40" s="35"/>
      <c r="Q40" s="75"/>
      <c r="R40" s="35"/>
      <c r="S40" s="75"/>
      <c r="T40" s="35"/>
      <c r="U40" s="75"/>
      <c r="V40" s="35"/>
      <c r="W40" s="75"/>
      <c r="X40" s="35"/>
      <c r="Y40" s="75"/>
      <c r="Z40" s="35"/>
      <c r="AA40" s="75"/>
      <c r="AB40" s="35"/>
      <c r="AC40" s="75"/>
      <c r="AD40" s="35"/>
      <c r="AE40" s="75"/>
      <c r="AF40" s="35"/>
      <c r="AG40" s="75"/>
      <c r="AH40" s="35"/>
      <c r="AI40" s="75"/>
      <c r="AJ40" s="35"/>
      <c r="AK40" s="75"/>
      <c r="AL40" s="35"/>
      <c r="AM40" s="36"/>
      <c r="AN40" s="36"/>
      <c r="AO40" s="71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CG40" s="13">
        <v>0</v>
      </c>
      <c r="CH40" s="13">
        <v>0</v>
      </c>
      <c r="CI40" s="13"/>
      <c r="CJ40" s="13"/>
      <c r="CK40" s="13"/>
      <c r="CL40" s="13"/>
      <c r="CM40" s="13"/>
    </row>
    <row r="41" spans="1:91" ht="16.350000000000001" customHeight="1" x14ac:dyDescent="0.2">
      <c r="A41" s="30" t="s">
        <v>47</v>
      </c>
      <c r="B41" s="63">
        <f t="shared" si="4"/>
        <v>0</v>
      </c>
      <c r="C41" s="64">
        <f t="shared" si="5"/>
        <v>0</v>
      </c>
      <c r="D41" s="73">
        <f t="shared" si="5"/>
        <v>0</v>
      </c>
      <c r="E41" s="34"/>
      <c r="F41" s="74"/>
      <c r="G41" s="34"/>
      <c r="H41" s="74"/>
      <c r="I41" s="34"/>
      <c r="J41" s="35"/>
      <c r="K41" s="34"/>
      <c r="L41" s="35"/>
      <c r="M41" s="34"/>
      <c r="N41" s="35"/>
      <c r="O41" s="75"/>
      <c r="P41" s="35"/>
      <c r="Q41" s="75"/>
      <c r="R41" s="35"/>
      <c r="S41" s="75"/>
      <c r="T41" s="35"/>
      <c r="U41" s="75"/>
      <c r="V41" s="35"/>
      <c r="W41" s="75"/>
      <c r="X41" s="35"/>
      <c r="Y41" s="75"/>
      <c r="Z41" s="35"/>
      <c r="AA41" s="75"/>
      <c r="AB41" s="35"/>
      <c r="AC41" s="75"/>
      <c r="AD41" s="35"/>
      <c r="AE41" s="75"/>
      <c r="AF41" s="35"/>
      <c r="AG41" s="75"/>
      <c r="AH41" s="35"/>
      <c r="AI41" s="75"/>
      <c r="AJ41" s="35"/>
      <c r="AK41" s="75"/>
      <c r="AL41" s="35"/>
      <c r="AM41" s="36"/>
      <c r="AN41" s="36"/>
      <c r="AO41" s="71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CG41" s="13">
        <v>0</v>
      </c>
      <c r="CH41" s="13">
        <v>0</v>
      </c>
      <c r="CI41" s="13"/>
      <c r="CJ41" s="13"/>
      <c r="CK41" s="13"/>
      <c r="CL41" s="13"/>
      <c r="CM41" s="13"/>
    </row>
    <row r="42" spans="1:91" ht="16.350000000000001" customHeight="1" x14ac:dyDescent="0.2">
      <c r="A42" s="30" t="s">
        <v>48</v>
      </c>
      <c r="B42" s="63">
        <f t="shared" si="4"/>
        <v>0</v>
      </c>
      <c r="C42" s="64">
        <f t="shared" si="5"/>
        <v>0</v>
      </c>
      <c r="D42" s="73">
        <f t="shared" si="5"/>
        <v>0</v>
      </c>
      <c r="E42" s="34"/>
      <c r="F42" s="74"/>
      <c r="G42" s="34"/>
      <c r="H42" s="74"/>
      <c r="I42" s="34"/>
      <c r="J42" s="35"/>
      <c r="K42" s="34"/>
      <c r="L42" s="35"/>
      <c r="M42" s="34"/>
      <c r="N42" s="35"/>
      <c r="O42" s="75"/>
      <c r="P42" s="35"/>
      <c r="Q42" s="75"/>
      <c r="R42" s="35"/>
      <c r="S42" s="75"/>
      <c r="T42" s="35"/>
      <c r="U42" s="75"/>
      <c r="V42" s="35"/>
      <c r="W42" s="75"/>
      <c r="X42" s="35"/>
      <c r="Y42" s="75"/>
      <c r="Z42" s="35"/>
      <c r="AA42" s="75"/>
      <c r="AB42" s="35"/>
      <c r="AC42" s="75"/>
      <c r="AD42" s="35"/>
      <c r="AE42" s="75"/>
      <c r="AF42" s="35"/>
      <c r="AG42" s="75"/>
      <c r="AH42" s="35"/>
      <c r="AI42" s="75"/>
      <c r="AJ42" s="35"/>
      <c r="AK42" s="75"/>
      <c r="AL42" s="35"/>
      <c r="AM42" s="36"/>
      <c r="AN42" s="36"/>
      <c r="AO42" s="71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CG42" s="13">
        <v>0</v>
      </c>
      <c r="CH42" s="13">
        <v>0</v>
      </c>
      <c r="CI42" s="13"/>
      <c r="CJ42" s="13"/>
      <c r="CK42" s="13"/>
      <c r="CL42" s="13"/>
      <c r="CM42" s="13"/>
    </row>
    <row r="43" spans="1:91" ht="16.350000000000001" customHeight="1" x14ac:dyDescent="0.2">
      <c r="A43" s="93" t="s">
        <v>49</v>
      </c>
      <c r="B43" s="77">
        <f t="shared" si="4"/>
        <v>0</v>
      </c>
      <c r="C43" s="78">
        <f t="shared" si="5"/>
        <v>0</v>
      </c>
      <c r="D43" s="49">
        <f t="shared" si="5"/>
        <v>0</v>
      </c>
      <c r="E43" s="50"/>
      <c r="F43" s="79"/>
      <c r="G43" s="50"/>
      <c r="H43" s="79"/>
      <c r="I43" s="50"/>
      <c r="J43" s="51"/>
      <c r="K43" s="50"/>
      <c r="L43" s="51"/>
      <c r="M43" s="50"/>
      <c r="N43" s="51"/>
      <c r="O43" s="80"/>
      <c r="P43" s="51"/>
      <c r="Q43" s="80"/>
      <c r="R43" s="51"/>
      <c r="S43" s="80"/>
      <c r="T43" s="51"/>
      <c r="U43" s="80"/>
      <c r="V43" s="51"/>
      <c r="W43" s="80"/>
      <c r="X43" s="51"/>
      <c r="Y43" s="80"/>
      <c r="Z43" s="51"/>
      <c r="AA43" s="80"/>
      <c r="AB43" s="51"/>
      <c r="AC43" s="80"/>
      <c r="AD43" s="51"/>
      <c r="AE43" s="80"/>
      <c r="AF43" s="51"/>
      <c r="AG43" s="80"/>
      <c r="AH43" s="51"/>
      <c r="AI43" s="80"/>
      <c r="AJ43" s="51"/>
      <c r="AK43" s="80"/>
      <c r="AL43" s="51"/>
      <c r="AM43" s="52"/>
      <c r="AN43" s="52"/>
      <c r="AO43" s="71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CG43" s="13">
        <v>0</v>
      </c>
      <c r="CH43" s="13">
        <v>0</v>
      </c>
      <c r="CI43" s="13"/>
      <c r="CJ43" s="13"/>
      <c r="CK43" s="13"/>
      <c r="CL43" s="13"/>
      <c r="CM43" s="13"/>
    </row>
    <row r="44" spans="1:91" ht="32.1" customHeight="1" x14ac:dyDescent="0.2">
      <c r="A44" s="81" t="s">
        <v>51</v>
      </c>
      <c r="B44" s="81"/>
      <c r="C44" s="81"/>
      <c r="D44" s="81"/>
      <c r="E44" s="81"/>
      <c r="F44" s="81"/>
      <c r="G44" s="81"/>
      <c r="H44" s="11"/>
      <c r="I44" s="11"/>
      <c r="J44" s="11"/>
      <c r="K44" s="11"/>
      <c r="L44" s="82"/>
      <c r="M44" s="11"/>
      <c r="N44" s="11"/>
      <c r="O44" s="8"/>
      <c r="P44" s="8"/>
      <c r="Q44" s="8"/>
      <c r="R44" s="8"/>
      <c r="S44" s="8"/>
      <c r="T44" s="8"/>
      <c r="U44" s="8"/>
      <c r="V44" s="8"/>
      <c r="W44" s="8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4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X44" s="2"/>
      <c r="BY44" s="2"/>
      <c r="BZ44" s="2"/>
      <c r="CG44" s="13"/>
      <c r="CH44" s="13"/>
      <c r="CI44" s="13"/>
      <c r="CJ44" s="13"/>
      <c r="CK44" s="13"/>
      <c r="CL44" s="13"/>
      <c r="CM44" s="13"/>
    </row>
    <row r="45" spans="1:91" ht="16.350000000000001" customHeight="1" x14ac:dyDescent="0.2">
      <c r="A45" s="1822" t="s">
        <v>40</v>
      </c>
      <c r="B45" s="1796" t="s">
        <v>5</v>
      </c>
      <c r="C45" s="1797"/>
      <c r="D45" s="1798"/>
      <c r="E45" s="1808" t="s">
        <v>6</v>
      </c>
      <c r="F45" s="1869"/>
      <c r="G45" s="1869"/>
      <c r="H45" s="1869"/>
      <c r="I45" s="1869"/>
      <c r="J45" s="1869"/>
      <c r="K45" s="1869"/>
      <c r="L45" s="1869"/>
      <c r="M45" s="1869"/>
      <c r="N45" s="1869"/>
      <c r="O45" s="1869"/>
      <c r="P45" s="1869"/>
      <c r="Q45" s="1869"/>
      <c r="R45" s="1869"/>
      <c r="S45" s="1869"/>
      <c r="T45" s="1869"/>
      <c r="U45" s="1869"/>
      <c r="V45" s="1869"/>
      <c r="W45" s="1869"/>
      <c r="X45" s="1869"/>
      <c r="Y45" s="1869"/>
      <c r="Z45" s="1869"/>
      <c r="AA45" s="1869"/>
      <c r="AB45" s="1869"/>
      <c r="AC45" s="1869"/>
      <c r="AD45" s="1869"/>
      <c r="AE45" s="1869"/>
      <c r="AF45" s="1869"/>
      <c r="AG45" s="1869"/>
      <c r="AH45" s="1869"/>
      <c r="AI45" s="1869"/>
      <c r="AJ45" s="1869"/>
      <c r="AK45" s="1869"/>
      <c r="AL45" s="1809"/>
      <c r="AM45" s="1819" t="s">
        <v>7</v>
      </c>
      <c r="AN45" s="1819" t="s">
        <v>10</v>
      </c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CG45" s="13"/>
      <c r="CH45" s="13"/>
      <c r="CI45" s="13"/>
      <c r="CJ45" s="13"/>
      <c r="CK45" s="13"/>
      <c r="CL45" s="13"/>
      <c r="CM45" s="13"/>
    </row>
    <row r="46" spans="1:91" ht="16.350000000000001" customHeight="1" x14ac:dyDescent="0.2">
      <c r="A46" s="1826"/>
      <c r="B46" s="1799"/>
      <c r="C46" s="1800"/>
      <c r="D46" s="1801"/>
      <c r="E46" s="1808" t="s">
        <v>11</v>
      </c>
      <c r="F46" s="1809"/>
      <c r="G46" s="1808" t="s">
        <v>12</v>
      </c>
      <c r="H46" s="1809"/>
      <c r="I46" s="1808" t="s">
        <v>13</v>
      </c>
      <c r="J46" s="1809"/>
      <c r="K46" s="1808" t="s">
        <v>14</v>
      </c>
      <c r="L46" s="1809"/>
      <c r="M46" s="1808" t="s">
        <v>15</v>
      </c>
      <c r="N46" s="1809"/>
      <c r="O46" s="1828" t="s">
        <v>16</v>
      </c>
      <c r="P46" s="1816"/>
      <c r="Q46" s="1828" t="s">
        <v>17</v>
      </c>
      <c r="R46" s="1816"/>
      <c r="S46" s="1828" t="s">
        <v>18</v>
      </c>
      <c r="T46" s="1816"/>
      <c r="U46" s="1828" t="s">
        <v>19</v>
      </c>
      <c r="V46" s="1816"/>
      <c r="W46" s="1828" t="s">
        <v>20</v>
      </c>
      <c r="X46" s="1816"/>
      <c r="Y46" s="1828" t="s">
        <v>21</v>
      </c>
      <c r="Z46" s="1816"/>
      <c r="AA46" s="1828" t="s">
        <v>22</v>
      </c>
      <c r="AB46" s="1816"/>
      <c r="AC46" s="1828" t="s">
        <v>23</v>
      </c>
      <c r="AD46" s="1816"/>
      <c r="AE46" s="1828" t="s">
        <v>24</v>
      </c>
      <c r="AF46" s="1816"/>
      <c r="AG46" s="1828" t="s">
        <v>25</v>
      </c>
      <c r="AH46" s="1816"/>
      <c r="AI46" s="1828" t="s">
        <v>26</v>
      </c>
      <c r="AJ46" s="1816"/>
      <c r="AK46" s="1828" t="s">
        <v>27</v>
      </c>
      <c r="AL46" s="1816"/>
      <c r="AM46" s="1845"/>
      <c r="AN46" s="1845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CG46" s="13"/>
      <c r="CH46" s="13"/>
      <c r="CI46" s="13"/>
      <c r="CJ46" s="13"/>
      <c r="CK46" s="13"/>
      <c r="CL46" s="13"/>
      <c r="CM46" s="13"/>
    </row>
    <row r="47" spans="1:91" ht="16.350000000000001" customHeight="1" x14ac:dyDescent="0.2">
      <c r="A47" s="1824"/>
      <c r="B47" s="419" t="s">
        <v>32</v>
      </c>
      <c r="C47" s="15" t="s">
        <v>41</v>
      </c>
      <c r="D47" s="720" t="s">
        <v>34</v>
      </c>
      <c r="E47" s="707" t="s">
        <v>41</v>
      </c>
      <c r="F47" s="709" t="s">
        <v>34</v>
      </c>
      <c r="G47" s="707" t="s">
        <v>41</v>
      </c>
      <c r="H47" s="709" t="s">
        <v>34</v>
      </c>
      <c r="I47" s="707" t="s">
        <v>41</v>
      </c>
      <c r="J47" s="709" t="s">
        <v>34</v>
      </c>
      <c r="K47" s="707" t="s">
        <v>41</v>
      </c>
      <c r="L47" s="709" t="s">
        <v>34</v>
      </c>
      <c r="M47" s="707" t="s">
        <v>41</v>
      </c>
      <c r="N47" s="709" t="s">
        <v>34</v>
      </c>
      <c r="O47" s="707" t="s">
        <v>41</v>
      </c>
      <c r="P47" s="709" t="s">
        <v>34</v>
      </c>
      <c r="Q47" s="707" t="s">
        <v>41</v>
      </c>
      <c r="R47" s="709" t="s">
        <v>34</v>
      </c>
      <c r="S47" s="707" t="s">
        <v>41</v>
      </c>
      <c r="T47" s="709" t="s">
        <v>34</v>
      </c>
      <c r="U47" s="707" t="s">
        <v>41</v>
      </c>
      <c r="V47" s="709" t="s">
        <v>34</v>
      </c>
      <c r="W47" s="707" t="s">
        <v>41</v>
      </c>
      <c r="X47" s="709" t="s">
        <v>34</v>
      </c>
      <c r="Y47" s="707" t="s">
        <v>41</v>
      </c>
      <c r="Z47" s="709" t="s">
        <v>34</v>
      </c>
      <c r="AA47" s="707" t="s">
        <v>41</v>
      </c>
      <c r="AB47" s="709" t="s">
        <v>34</v>
      </c>
      <c r="AC47" s="707" t="s">
        <v>41</v>
      </c>
      <c r="AD47" s="709" t="s">
        <v>34</v>
      </c>
      <c r="AE47" s="707" t="s">
        <v>41</v>
      </c>
      <c r="AF47" s="709" t="s">
        <v>34</v>
      </c>
      <c r="AG47" s="707" t="s">
        <v>41</v>
      </c>
      <c r="AH47" s="709" t="s">
        <v>34</v>
      </c>
      <c r="AI47" s="707" t="s">
        <v>41</v>
      </c>
      <c r="AJ47" s="709" t="s">
        <v>34</v>
      </c>
      <c r="AK47" s="707" t="s">
        <v>41</v>
      </c>
      <c r="AL47" s="709" t="s">
        <v>34</v>
      </c>
      <c r="AM47" s="1820"/>
      <c r="AN47" s="1820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CG47" s="13"/>
      <c r="CH47" s="13"/>
      <c r="CI47" s="13"/>
      <c r="CJ47" s="13"/>
      <c r="CK47" s="13"/>
      <c r="CL47" s="13"/>
      <c r="CM47" s="13"/>
    </row>
    <row r="48" spans="1:91" ht="16.350000000000001" customHeight="1" x14ac:dyDescent="0.2">
      <c r="A48" s="775" t="s">
        <v>42</v>
      </c>
      <c r="B48" s="776">
        <f t="shared" ref="B48:B53" si="6">SUM(C48+D48)</f>
        <v>0</v>
      </c>
      <c r="C48" s="828">
        <f t="shared" ref="C48:D53" si="7">SUM(E48+G48+I48+K48+M48+O48+Q48+S48+U48+W48+Y48+AA48+AC48+AE48+AG48+AI48+AK48)</f>
        <v>0</v>
      </c>
      <c r="D48" s="829">
        <f t="shared" si="7"/>
        <v>0</v>
      </c>
      <c r="E48" s="824"/>
      <c r="F48" s="830"/>
      <c r="G48" s="824"/>
      <c r="H48" s="830"/>
      <c r="I48" s="824"/>
      <c r="J48" s="825"/>
      <c r="K48" s="824"/>
      <c r="L48" s="825"/>
      <c r="M48" s="824"/>
      <c r="N48" s="825"/>
      <c r="O48" s="831"/>
      <c r="P48" s="825"/>
      <c r="Q48" s="831"/>
      <c r="R48" s="825"/>
      <c r="S48" s="831"/>
      <c r="T48" s="825"/>
      <c r="U48" s="831"/>
      <c r="V48" s="825"/>
      <c r="W48" s="831"/>
      <c r="X48" s="825"/>
      <c r="Y48" s="831"/>
      <c r="Z48" s="825"/>
      <c r="AA48" s="831"/>
      <c r="AB48" s="825"/>
      <c r="AC48" s="831"/>
      <c r="AD48" s="825"/>
      <c r="AE48" s="831"/>
      <c r="AF48" s="825"/>
      <c r="AG48" s="831"/>
      <c r="AH48" s="825"/>
      <c r="AI48" s="831"/>
      <c r="AJ48" s="825"/>
      <c r="AK48" s="831"/>
      <c r="AL48" s="825"/>
      <c r="AM48" s="826"/>
      <c r="AN48" s="826"/>
      <c r="AO48" s="71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CG48" s="13">
        <v>0</v>
      </c>
      <c r="CH48" s="13">
        <v>0</v>
      </c>
      <c r="CI48" s="13"/>
      <c r="CJ48" s="13"/>
      <c r="CK48" s="13"/>
      <c r="CL48" s="13"/>
      <c r="CM48" s="13"/>
    </row>
    <row r="49" spans="1:104" ht="16.350000000000001" customHeight="1" x14ac:dyDescent="0.2">
      <c r="A49" s="30" t="s">
        <v>43</v>
      </c>
      <c r="B49" s="63">
        <f t="shared" si="6"/>
        <v>0</v>
      </c>
      <c r="C49" s="64">
        <f t="shared" si="7"/>
        <v>0</v>
      </c>
      <c r="D49" s="73">
        <f t="shared" si="7"/>
        <v>0</v>
      </c>
      <c r="E49" s="34"/>
      <c r="F49" s="74"/>
      <c r="G49" s="34"/>
      <c r="H49" s="74"/>
      <c r="I49" s="34"/>
      <c r="J49" s="35"/>
      <c r="K49" s="34"/>
      <c r="L49" s="35"/>
      <c r="M49" s="34"/>
      <c r="N49" s="35"/>
      <c r="O49" s="75"/>
      <c r="P49" s="35"/>
      <c r="Q49" s="75"/>
      <c r="R49" s="35"/>
      <c r="S49" s="75"/>
      <c r="T49" s="35"/>
      <c r="U49" s="75"/>
      <c r="V49" s="35"/>
      <c r="W49" s="75"/>
      <c r="X49" s="35"/>
      <c r="Y49" s="75"/>
      <c r="Z49" s="35"/>
      <c r="AA49" s="75"/>
      <c r="AB49" s="35"/>
      <c r="AC49" s="75"/>
      <c r="AD49" s="35"/>
      <c r="AE49" s="75"/>
      <c r="AF49" s="35"/>
      <c r="AG49" s="75"/>
      <c r="AH49" s="35"/>
      <c r="AI49" s="75"/>
      <c r="AJ49" s="35"/>
      <c r="AK49" s="75"/>
      <c r="AL49" s="35"/>
      <c r="AM49" s="36"/>
      <c r="AN49" s="36"/>
      <c r="AO49" s="71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CG49" s="13">
        <v>0</v>
      </c>
      <c r="CH49" s="13">
        <v>0</v>
      </c>
      <c r="CI49" s="13"/>
      <c r="CJ49" s="13"/>
      <c r="CK49" s="13"/>
      <c r="CL49" s="13"/>
      <c r="CM49" s="13"/>
    </row>
    <row r="50" spans="1:104" ht="16.350000000000001" customHeight="1" x14ac:dyDescent="0.2">
      <c r="A50" s="30" t="s">
        <v>44</v>
      </c>
      <c r="B50" s="63">
        <f t="shared" si="6"/>
        <v>0</v>
      </c>
      <c r="C50" s="64">
        <f t="shared" si="7"/>
        <v>0</v>
      </c>
      <c r="D50" s="73">
        <f t="shared" si="7"/>
        <v>0</v>
      </c>
      <c r="E50" s="34"/>
      <c r="F50" s="74"/>
      <c r="G50" s="34"/>
      <c r="H50" s="74"/>
      <c r="I50" s="34"/>
      <c r="J50" s="35"/>
      <c r="K50" s="34"/>
      <c r="L50" s="35"/>
      <c r="M50" s="34"/>
      <c r="N50" s="35"/>
      <c r="O50" s="75"/>
      <c r="P50" s="35"/>
      <c r="Q50" s="75"/>
      <c r="R50" s="35"/>
      <c r="S50" s="75"/>
      <c r="T50" s="35"/>
      <c r="U50" s="75"/>
      <c r="V50" s="35"/>
      <c r="W50" s="75"/>
      <c r="X50" s="35"/>
      <c r="Y50" s="75"/>
      <c r="Z50" s="35"/>
      <c r="AA50" s="75"/>
      <c r="AB50" s="35"/>
      <c r="AC50" s="75"/>
      <c r="AD50" s="35"/>
      <c r="AE50" s="75"/>
      <c r="AF50" s="35"/>
      <c r="AG50" s="75"/>
      <c r="AH50" s="35"/>
      <c r="AI50" s="75"/>
      <c r="AJ50" s="35"/>
      <c r="AK50" s="75"/>
      <c r="AL50" s="35"/>
      <c r="AM50" s="36"/>
      <c r="AN50" s="36"/>
      <c r="AO50" s="71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CG50" s="13">
        <v>0</v>
      </c>
      <c r="CH50" s="13">
        <v>0</v>
      </c>
      <c r="CI50" s="13"/>
      <c r="CJ50" s="13"/>
      <c r="CK50" s="13"/>
      <c r="CL50" s="13"/>
      <c r="CM50" s="13"/>
    </row>
    <row r="51" spans="1:104" ht="16.350000000000001" customHeight="1" x14ac:dyDescent="0.2">
      <c r="A51" s="30" t="s">
        <v>47</v>
      </c>
      <c r="B51" s="63">
        <f t="shared" si="6"/>
        <v>0</v>
      </c>
      <c r="C51" s="64">
        <f t="shared" si="7"/>
        <v>0</v>
      </c>
      <c r="D51" s="73">
        <f t="shared" si="7"/>
        <v>0</v>
      </c>
      <c r="E51" s="34"/>
      <c r="F51" s="74"/>
      <c r="G51" s="34"/>
      <c r="H51" s="74"/>
      <c r="I51" s="34"/>
      <c r="J51" s="35"/>
      <c r="K51" s="34"/>
      <c r="L51" s="35"/>
      <c r="M51" s="34"/>
      <c r="N51" s="35"/>
      <c r="O51" s="75"/>
      <c r="P51" s="35"/>
      <c r="Q51" s="75"/>
      <c r="R51" s="35"/>
      <c r="S51" s="75"/>
      <c r="T51" s="35"/>
      <c r="U51" s="75"/>
      <c r="V51" s="35"/>
      <c r="W51" s="75"/>
      <c r="X51" s="35"/>
      <c r="Y51" s="75"/>
      <c r="Z51" s="35"/>
      <c r="AA51" s="75"/>
      <c r="AB51" s="35"/>
      <c r="AC51" s="75"/>
      <c r="AD51" s="35"/>
      <c r="AE51" s="75"/>
      <c r="AF51" s="35"/>
      <c r="AG51" s="75"/>
      <c r="AH51" s="35"/>
      <c r="AI51" s="75"/>
      <c r="AJ51" s="35"/>
      <c r="AK51" s="75"/>
      <c r="AL51" s="35"/>
      <c r="AM51" s="36"/>
      <c r="AN51" s="36"/>
      <c r="AO51" s="71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CG51" s="13">
        <v>0</v>
      </c>
      <c r="CH51" s="13">
        <v>0</v>
      </c>
      <c r="CI51" s="13"/>
      <c r="CJ51" s="13"/>
      <c r="CK51" s="13"/>
      <c r="CL51" s="13"/>
      <c r="CM51" s="13"/>
    </row>
    <row r="52" spans="1:104" ht="16.350000000000001" customHeight="1" x14ac:dyDescent="0.2">
      <c r="A52" s="30" t="s">
        <v>48</v>
      </c>
      <c r="B52" s="63">
        <f t="shared" si="6"/>
        <v>0</v>
      </c>
      <c r="C52" s="64">
        <f t="shared" si="7"/>
        <v>0</v>
      </c>
      <c r="D52" s="73">
        <f t="shared" si="7"/>
        <v>0</v>
      </c>
      <c r="E52" s="34"/>
      <c r="F52" s="74"/>
      <c r="G52" s="34"/>
      <c r="H52" s="74"/>
      <c r="I52" s="34"/>
      <c r="J52" s="35"/>
      <c r="K52" s="34"/>
      <c r="L52" s="35"/>
      <c r="M52" s="34"/>
      <c r="N52" s="35"/>
      <c r="O52" s="75"/>
      <c r="P52" s="35"/>
      <c r="Q52" s="75"/>
      <c r="R52" s="35"/>
      <c r="S52" s="75"/>
      <c r="T52" s="35"/>
      <c r="U52" s="75"/>
      <c r="V52" s="35"/>
      <c r="W52" s="75"/>
      <c r="X52" s="35"/>
      <c r="Y52" s="75"/>
      <c r="Z52" s="35"/>
      <c r="AA52" s="75"/>
      <c r="AB52" s="35"/>
      <c r="AC52" s="75"/>
      <c r="AD52" s="35"/>
      <c r="AE52" s="75"/>
      <c r="AF52" s="35"/>
      <c r="AG52" s="75"/>
      <c r="AH52" s="35"/>
      <c r="AI52" s="75"/>
      <c r="AJ52" s="35"/>
      <c r="AK52" s="75"/>
      <c r="AL52" s="35"/>
      <c r="AM52" s="36"/>
      <c r="AN52" s="36"/>
      <c r="AO52" s="71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CG52" s="13">
        <v>0</v>
      </c>
      <c r="CH52" s="13">
        <v>0</v>
      </c>
      <c r="CI52" s="13"/>
      <c r="CJ52" s="13"/>
      <c r="CK52" s="13"/>
      <c r="CL52" s="13"/>
      <c r="CM52" s="13"/>
    </row>
    <row r="53" spans="1:104" ht="16.350000000000001" customHeight="1" x14ac:dyDescent="0.2">
      <c r="A53" s="93" t="s">
        <v>49</v>
      </c>
      <c r="B53" s="77">
        <f t="shared" si="6"/>
        <v>0</v>
      </c>
      <c r="C53" s="78">
        <f t="shared" si="7"/>
        <v>0</v>
      </c>
      <c r="D53" s="49">
        <f t="shared" si="7"/>
        <v>0</v>
      </c>
      <c r="E53" s="50"/>
      <c r="F53" s="79"/>
      <c r="G53" s="50"/>
      <c r="H53" s="79"/>
      <c r="I53" s="50"/>
      <c r="J53" s="51"/>
      <c r="K53" s="50"/>
      <c r="L53" s="51"/>
      <c r="M53" s="50"/>
      <c r="N53" s="51"/>
      <c r="O53" s="80"/>
      <c r="P53" s="51"/>
      <c r="Q53" s="80"/>
      <c r="R53" s="51"/>
      <c r="S53" s="80"/>
      <c r="T53" s="51"/>
      <c r="U53" s="80"/>
      <c r="V53" s="51"/>
      <c r="W53" s="80"/>
      <c r="X53" s="51"/>
      <c r="Y53" s="80"/>
      <c r="Z53" s="51"/>
      <c r="AA53" s="80"/>
      <c r="AB53" s="51"/>
      <c r="AC53" s="80"/>
      <c r="AD53" s="51"/>
      <c r="AE53" s="80"/>
      <c r="AF53" s="51"/>
      <c r="AG53" s="80"/>
      <c r="AH53" s="51"/>
      <c r="AI53" s="80"/>
      <c r="AJ53" s="51"/>
      <c r="AK53" s="80"/>
      <c r="AL53" s="51"/>
      <c r="AM53" s="52"/>
      <c r="AN53" s="52"/>
      <c r="AO53" s="71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CG53" s="13">
        <v>0</v>
      </c>
      <c r="CH53" s="13">
        <v>0</v>
      </c>
      <c r="CI53" s="13"/>
      <c r="CJ53" s="13"/>
      <c r="CK53" s="13"/>
      <c r="CL53" s="13"/>
      <c r="CM53" s="13"/>
    </row>
    <row r="54" spans="1:104" s="100" customFormat="1" ht="32.1" customHeight="1" x14ac:dyDescent="0.2">
      <c r="A54" s="96" t="s">
        <v>52</v>
      </c>
      <c r="B54" s="96"/>
      <c r="C54" s="96"/>
      <c r="D54" s="96"/>
      <c r="E54" s="96"/>
      <c r="F54" s="96"/>
      <c r="G54" s="96"/>
      <c r="H54" s="96"/>
      <c r="I54" s="96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8"/>
      <c r="AP54" s="8"/>
      <c r="AQ54" s="8"/>
      <c r="AR54" s="85"/>
      <c r="AS54" s="85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98"/>
      <c r="CB54" s="98"/>
      <c r="CC54" s="98"/>
      <c r="CD54" s="98"/>
      <c r="CE54" s="98"/>
      <c r="CF54" s="98"/>
      <c r="CG54" s="99"/>
      <c r="CH54" s="99"/>
      <c r="CI54" s="99"/>
      <c r="CJ54" s="99"/>
      <c r="CK54" s="99"/>
      <c r="CL54" s="99"/>
      <c r="CM54" s="99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</row>
    <row r="55" spans="1:104" ht="16.350000000000001" customHeight="1" x14ac:dyDescent="0.2">
      <c r="A55" s="1797" t="s">
        <v>53</v>
      </c>
      <c r="B55" s="1893" t="s">
        <v>54</v>
      </c>
      <c r="C55" s="1894"/>
      <c r="D55" s="1895"/>
      <c r="E55" s="1899" t="s">
        <v>6</v>
      </c>
      <c r="F55" s="1900"/>
      <c r="G55" s="1900"/>
      <c r="H55" s="1900"/>
      <c r="I55" s="1900"/>
      <c r="J55" s="1900"/>
      <c r="K55" s="1900"/>
      <c r="L55" s="1900"/>
      <c r="M55" s="1900"/>
      <c r="N55" s="1900"/>
      <c r="O55" s="1900"/>
      <c r="P55" s="1900"/>
      <c r="Q55" s="1900"/>
      <c r="R55" s="1900"/>
      <c r="S55" s="1900"/>
      <c r="T55" s="1900"/>
      <c r="U55" s="1900"/>
      <c r="V55" s="1900"/>
      <c r="W55" s="1900"/>
      <c r="X55" s="1900"/>
      <c r="Y55" s="1900"/>
      <c r="Z55" s="1900"/>
      <c r="AA55" s="1900"/>
      <c r="AB55" s="1900"/>
      <c r="AC55" s="1900"/>
      <c r="AD55" s="1900"/>
      <c r="AE55" s="1900"/>
      <c r="AF55" s="1900"/>
      <c r="AG55" s="1900"/>
      <c r="AH55" s="1900"/>
      <c r="AI55" s="1900"/>
      <c r="AJ55" s="1900"/>
      <c r="AK55" s="1900"/>
      <c r="AL55" s="1901"/>
      <c r="AM55" s="1902" t="s">
        <v>55</v>
      </c>
      <c r="AN55" s="1903"/>
      <c r="AO55" s="7"/>
      <c r="AP55" s="7"/>
      <c r="AQ55" s="7"/>
      <c r="AR55" s="101"/>
      <c r="AS55" s="101"/>
      <c r="AT55" s="7"/>
      <c r="BX55" s="2"/>
      <c r="BY55" s="2"/>
      <c r="CG55" s="13"/>
      <c r="CH55" s="13"/>
      <c r="CI55" s="13"/>
      <c r="CJ55" s="13"/>
      <c r="CK55" s="13"/>
      <c r="CL55" s="13"/>
      <c r="CM55" s="13"/>
    </row>
    <row r="56" spans="1:104" ht="16.350000000000001" customHeight="1" x14ac:dyDescent="0.2">
      <c r="A56" s="1892"/>
      <c r="B56" s="1896"/>
      <c r="C56" s="1897"/>
      <c r="D56" s="1898"/>
      <c r="E56" s="1808" t="s">
        <v>11</v>
      </c>
      <c r="F56" s="1809"/>
      <c r="G56" s="1808" t="s">
        <v>12</v>
      </c>
      <c r="H56" s="1809"/>
      <c r="I56" s="1808" t="s">
        <v>13</v>
      </c>
      <c r="J56" s="1809"/>
      <c r="K56" s="1808" t="s">
        <v>14</v>
      </c>
      <c r="L56" s="1809"/>
      <c r="M56" s="1808" t="s">
        <v>15</v>
      </c>
      <c r="N56" s="1809"/>
      <c r="O56" s="1828" t="s">
        <v>16</v>
      </c>
      <c r="P56" s="1816"/>
      <c r="Q56" s="1828" t="s">
        <v>17</v>
      </c>
      <c r="R56" s="1816"/>
      <c r="S56" s="1828" t="s">
        <v>18</v>
      </c>
      <c r="T56" s="1816"/>
      <c r="U56" s="1828" t="s">
        <v>19</v>
      </c>
      <c r="V56" s="1829"/>
      <c r="W56" s="1828" t="s">
        <v>20</v>
      </c>
      <c r="X56" s="1816"/>
      <c r="Y56" s="1828" t="s">
        <v>21</v>
      </c>
      <c r="Z56" s="1816"/>
      <c r="AA56" s="1828" t="s">
        <v>22</v>
      </c>
      <c r="AB56" s="1816"/>
      <c r="AC56" s="1828" t="s">
        <v>23</v>
      </c>
      <c r="AD56" s="1816"/>
      <c r="AE56" s="1828" t="s">
        <v>24</v>
      </c>
      <c r="AF56" s="1816"/>
      <c r="AG56" s="1828" t="s">
        <v>25</v>
      </c>
      <c r="AH56" s="1816"/>
      <c r="AI56" s="1828" t="s">
        <v>26</v>
      </c>
      <c r="AJ56" s="1816"/>
      <c r="AK56" s="1828" t="s">
        <v>27</v>
      </c>
      <c r="AL56" s="1816"/>
      <c r="AM56" s="1904"/>
      <c r="AN56" s="1905"/>
      <c r="AO56" s="101"/>
      <c r="AP56" s="101"/>
      <c r="AQ56" s="101"/>
      <c r="AR56" s="101"/>
      <c r="AS56" s="101"/>
      <c r="AT56" s="101"/>
      <c r="AU56" s="12"/>
      <c r="AV56" s="12"/>
      <c r="AW56" s="12"/>
      <c r="AX56" s="12"/>
      <c r="AY56" s="12"/>
      <c r="AZ56" s="12"/>
      <c r="BA56" s="12"/>
      <c r="BB56" s="12"/>
      <c r="BC56" s="12"/>
      <c r="BX56" s="2"/>
      <c r="BY56" s="2"/>
      <c r="CG56" s="13"/>
      <c r="CH56" s="13"/>
      <c r="CI56" s="13"/>
      <c r="CJ56" s="13"/>
      <c r="CK56" s="13"/>
      <c r="CL56" s="13"/>
      <c r="CM56" s="13"/>
    </row>
    <row r="57" spans="1:104" ht="32.1" customHeight="1" x14ac:dyDescent="0.2">
      <c r="A57" s="1800"/>
      <c r="B57" s="718" t="s">
        <v>32</v>
      </c>
      <c r="C57" s="716" t="s">
        <v>33</v>
      </c>
      <c r="D57" s="712" t="s">
        <v>34</v>
      </c>
      <c r="E57" s="732" t="s">
        <v>33</v>
      </c>
      <c r="F57" s="712" t="s">
        <v>34</v>
      </c>
      <c r="G57" s="732" t="s">
        <v>33</v>
      </c>
      <c r="H57" s="712" t="s">
        <v>34</v>
      </c>
      <c r="I57" s="732" t="s">
        <v>33</v>
      </c>
      <c r="J57" s="712" t="s">
        <v>34</v>
      </c>
      <c r="K57" s="732" t="s">
        <v>33</v>
      </c>
      <c r="L57" s="712" t="s">
        <v>34</v>
      </c>
      <c r="M57" s="732" t="s">
        <v>33</v>
      </c>
      <c r="N57" s="712" t="s">
        <v>34</v>
      </c>
      <c r="O57" s="732" t="s">
        <v>33</v>
      </c>
      <c r="P57" s="712" t="s">
        <v>34</v>
      </c>
      <c r="Q57" s="732" t="s">
        <v>33</v>
      </c>
      <c r="R57" s="712" t="s">
        <v>34</v>
      </c>
      <c r="S57" s="732" t="s">
        <v>33</v>
      </c>
      <c r="T57" s="712" t="s">
        <v>34</v>
      </c>
      <c r="U57" s="732" t="s">
        <v>33</v>
      </c>
      <c r="V57" s="711" t="s">
        <v>34</v>
      </c>
      <c r="W57" s="732" t="s">
        <v>33</v>
      </c>
      <c r="X57" s="712" t="s">
        <v>34</v>
      </c>
      <c r="Y57" s="732" t="s">
        <v>33</v>
      </c>
      <c r="Z57" s="712" t="s">
        <v>34</v>
      </c>
      <c r="AA57" s="732" t="s">
        <v>33</v>
      </c>
      <c r="AB57" s="712" t="s">
        <v>34</v>
      </c>
      <c r="AC57" s="732" t="s">
        <v>33</v>
      </c>
      <c r="AD57" s="712" t="s">
        <v>34</v>
      </c>
      <c r="AE57" s="732" t="s">
        <v>33</v>
      </c>
      <c r="AF57" s="712" t="s">
        <v>34</v>
      </c>
      <c r="AG57" s="732" t="s">
        <v>33</v>
      </c>
      <c r="AH57" s="712" t="s">
        <v>34</v>
      </c>
      <c r="AI57" s="732" t="s">
        <v>33</v>
      </c>
      <c r="AJ57" s="712" t="s">
        <v>34</v>
      </c>
      <c r="AK57" s="732" t="s">
        <v>33</v>
      </c>
      <c r="AL57" s="712" t="s">
        <v>34</v>
      </c>
      <c r="AM57" s="104" t="s">
        <v>56</v>
      </c>
      <c r="AN57" s="712" t="s">
        <v>57</v>
      </c>
      <c r="AO57" s="101"/>
      <c r="AP57" s="101"/>
      <c r="AQ57" s="101"/>
      <c r="AR57" s="101"/>
      <c r="AS57" s="101"/>
      <c r="AT57" s="101"/>
      <c r="AU57" s="12"/>
      <c r="AV57" s="12"/>
      <c r="AW57" s="12"/>
      <c r="AX57" s="12"/>
      <c r="AY57" s="12"/>
      <c r="AZ57" s="12"/>
      <c r="BA57" s="12"/>
      <c r="BB57" s="12"/>
      <c r="BC57" s="12"/>
      <c r="BX57" s="2"/>
      <c r="BY57" s="2"/>
      <c r="CG57" s="13"/>
      <c r="CH57" s="13"/>
      <c r="CI57" s="13"/>
      <c r="CJ57" s="13"/>
      <c r="CK57" s="13"/>
      <c r="CL57" s="13"/>
      <c r="CM57" s="13"/>
    </row>
    <row r="58" spans="1:104" ht="16.350000000000001" customHeight="1" x14ac:dyDescent="0.2">
      <c r="A58" s="832" t="s">
        <v>58</v>
      </c>
      <c r="B58" s="776">
        <f t="shared" ref="B58:B63" si="8">SUM(C58+D58)</f>
        <v>25</v>
      </c>
      <c r="C58" s="828">
        <f t="shared" ref="C58:D63" si="9">SUM(E58+G58+I58+K58+M58+O58+Q58+S58+U58+W58+Y58+AA58+AC58+AE58+AG58+AI58+AK58)</f>
        <v>14</v>
      </c>
      <c r="D58" s="829">
        <f t="shared" si="9"/>
        <v>11</v>
      </c>
      <c r="E58" s="824"/>
      <c r="F58" s="830"/>
      <c r="G58" s="824"/>
      <c r="H58" s="825"/>
      <c r="I58" s="824"/>
      <c r="J58" s="825"/>
      <c r="K58" s="824"/>
      <c r="L58" s="825"/>
      <c r="M58" s="824">
        <v>1</v>
      </c>
      <c r="N58" s="825"/>
      <c r="O58" s="824"/>
      <c r="P58" s="825"/>
      <c r="Q58" s="824">
        <v>2</v>
      </c>
      <c r="R58" s="825"/>
      <c r="S58" s="824">
        <v>1</v>
      </c>
      <c r="T58" s="825">
        <v>1</v>
      </c>
      <c r="U58" s="824">
        <v>2</v>
      </c>
      <c r="V58" s="833">
        <v>1</v>
      </c>
      <c r="W58" s="824">
        <v>3</v>
      </c>
      <c r="X58" s="825"/>
      <c r="Y58" s="824"/>
      <c r="Z58" s="825">
        <v>3</v>
      </c>
      <c r="AA58" s="824"/>
      <c r="AB58" s="825"/>
      <c r="AC58" s="824">
        <v>1</v>
      </c>
      <c r="AD58" s="825">
        <v>1</v>
      </c>
      <c r="AE58" s="824">
        <v>1</v>
      </c>
      <c r="AF58" s="825">
        <v>3</v>
      </c>
      <c r="AG58" s="824">
        <v>1</v>
      </c>
      <c r="AH58" s="825"/>
      <c r="AI58" s="824"/>
      <c r="AJ58" s="825">
        <v>2</v>
      </c>
      <c r="AK58" s="831">
        <v>2</v>
      </c>
      <c r="AL58" s="825"/>
      <c r="AM58" s="831"/>
      <c r="AN58" s="825">
        <v>25</v>
      </c>
      <c r="AO58" s="487" t="str">
        <f>CA58</f>
        <v/>
      </c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12"/>
      <c r="BB58" s="12"/>
      <c r="BC58" s="12"/>
      <c r="BX58" s="2"/>
      <c r="BY58" s="2"/>
      <c r="CA58" s="488" t="str">
        <f>IF(CG58=1,"* La suma de las Herramientas de Categorización debe ser igual al total. ","")</f>
        <v/>
      </c>
      <c r="CG58" s="489">
        <f>IF(B58&lt;&gt;(AM58+AN58),1,0)</f>
        <v>0</v>
      </c>
      <c r="CH58" s="13"/>
      <c r="CI58" s="13"/>
      <c r="CJ58" s="13"/>
      <c r="CK58" s="13"/>
      <c r="CL58" s="13"/>
      <c r="CM58" s="13"/>
    </row>
    <row r="59" spans="1:104" ht="16.350000000000001" customHeight="1" x14ac:dyDescent="0.2">
      <c r="A59" s="109" t="s">
        <v>59</v>
      </c>
      <c r="B59" s="63">
        <f t="shared" si="8"/>
        <v>461</v>
      </c>
      <c r="C59" s="64">
        <f t="shared" si="9"/>
        <v>252</v>
      </c>
      <c r="D59" s="73">
        <f t="shared" si="9"/>
        <v>209</v>
      </c>
      <c r="E59" s="34">
        <v>14</v>
      </c>
      <c r="F59" s="74">
        <v>17</v>
      </c>
      <c r="G59" s="34">
        <v>4</v>
      </c>
      <c r="H59" s="35">
        <v>10</v>
      </c>
      <c r="I59" s="34">
        <v>7</v>
      </c>
      <c r="J59" s="35">
        <v>10</v>
      </c>
      <c r="K59" s="34">
        <v>7</v>
      </c>
      <c r="L59" s="35">
        <v>6</v>
      </c>
      <c r="M59" s="34">
        <v>16</v>
      </c>
      <c r="N59" s="35">
        <v>10</v>
      </c>
      <c r="O59" s="34">
        <v>15</v>
      </c>
      <c r="P59" s="35">
        <v>12</v>
      </c>
      <c r="Q59" s="34">
        <v>14</v>
      </c>
      <c r="R59" s="35">
        <v>13</v>
      </c>
      <c r="S59" s="34">
        <v>14</v>
      </c>
      <c r="T59" s="35">
        <v>11</v>
      </c>
      <c r="U59" s="34">
        <v>8</v>
      </c>
      <c r="V59" s="110">
        <v>12</v>
      </c>
      <c r="W59" s="34">
        <v>15</v>
      </c>
      <c r="X59" s="35">
        <v>12</v>
      </c>
      <c r="Y59" s="34">
        <v>13</v>
      </c>
      <c r="Z59" s="35">
        <v>11</v>
      </c>
      <c r="AA59" s="34">
        <v>20</v>
      </c>
      <c r="AB59" s="35">
        <v>12</v>
      </c>
      <c r="AC59" s="34">
        <v>18</v>
      </c>
      <c r="AD59" s="35">
        <v>12</v>
      </c>
      <c r="AE59" s="34">
        <v>22</v>
      </c>
      <c r="AF59" s="35">
        <v>4</v>
      </c>
      <c r="AG59" s="34">
        <v>18</v>
      </c>
      <c r="AH59" s="35">
        <v>17</v>
      </c>
      <c r="AI59" s="34">
        <v>19</v>
      </c>
      <c r="AJ59" s="35">
        <v>17</v>
      </c>
      <c r="AK59" s="75">
        <v>28</v>
      </c>
      <c r="AL59" s="35">
        <v>23</v>
      </c>
      <c r="AM59" s="75"/>
      <c r="AN59" s="35">
        <v>461</v>
      </c>
      <c r="AO59" s="487" t="str">
        <f>CA59</f>
        <v/>
      </c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12"/>
      <c r="BB59" s="12"/>
      <c r="BC59" s="12"/>
      <c r="BX59" s="2"/>
      <c r="BY59" s="2"/>
      <c r="CA59" s="488" t="str">
        <f>IF(CG59=1,"* La suma de las Herramientas de Categorización debe ser igual al total. ","")</f>
        <v/>
      </c>
      <c r="CG59" s="489">
        <f>IF(B59&lt;&gt;(AM59+AN59),1,0)</f>
        <v>0</v>
      </c>
      <c r="CH59" s="13"/>
      <c r="CI59" s="13"/>
      <c r="CJ59" s="13"/>
      <c r="CK59" s="13"/>
      <c r="CL59" s="13"/>
      <c r="CM59" s="13"/>
    </row>
    <row r="60" spans="1:104" ht="16.350000000000001" customHeight="1" x14ac:dyDescent="0.2">
      <c r="A60" s="109" t="s">
        <v>60</v>
      </c>
      <c r="B60" s="63">
        <f t="shared" si="8"/>
        <v>2117</v>
      </c>
      <c r="C60" s="64">
        <f t="shared" si="9"/>
        <v>1079</v>
      </c>
      <c r="D60" s="73">
        <f t="shared" si="9"/>
        <v>1038</v>
      </c>
      <c r="E60" s="34">
        <v>109</v>
      </c>
      <c r="F60" s="74">
        <v>98</v>
      </c>
      <c r="G60" s="34">
        <v>56</v>
      </c>
      <c r="H60" s="35">
        <v>50</v>
      </c>
      <c r="I60" s="34">
        <v>54</v>
      </c>
      <c r="J60" s="35">
        <v>36</v>
      </c>
      <c r="K60" s="34">
        <v>43</v>
      </c>
      <c r="L60" s="35">
        <v>57</v>
      </c>
      <c r="M60" s="34">
        <v>53</v>
      </c>
      <c r="N60" s="35">
        <v>61</v>
      </c>
      <c r="O60" s="34">
        <v>55</v>
      </c>
      <c r="P60" s="35">
        <v>61</v>
      </c>
      <c r="Q60" s="34">
        <v>50</v>
      </c>
      <c r="R60" s="35">
        <v>58</v>
      </c>
      <c r="S60" s="34">
        <v>64</v>
      </c>
      <c r="T60" s="35">
        <v>55</v>
      </c>
      <c r="U60" s="34">
        <v>49</v>
      </c>
      <c r="V60" s="110">
        <v>44</v>
      </c>
      <c r="W60" s="34">
        <v>68</v>
      </c>
      <c r="X60" s="35">
        <v>66</v>
      </c>
      <c r="Y60" s="34">
        <v>69</v>
      </c>
      <c r="Z60" s="35">
        <v>67</v>
      </c>
      <c r="AA60" s="34">
        <v>89</v>
      </c>
      <c r="AB60" s="35">
        <v>61</v>
      </c>
      <c r="AC60" s="34">
        <v>73</v>
      </c>
      <c r="AD60" s="35">
        <v>58</v>
      </c>
      <c r="AE60" s="34">
        <v>66</v>
      </c>
      <c r="AF60" s="35">
        <v>65</v>
      </c>
      <c r="AG60" s="34">
        <v>68</v>
      </c>
      <c r="AH60" s="35">
        <v>57</v>
      </c>
      <c r="AI60" s="34">
        <v>51</v>
      </c>
      <c r="AJ60" s="35">
        <v>52</v>
      </c>
      <c r="AK60" s="75">
        <v>62</v>
      </c>
      <c r="AL60" s="35">
        <v>92</v>
      </c>
      <c r="AM60" s="75"/>
      <c r="AN60" s="35">
        <v>2117</v>
      </c>
      <c r="AO60" s="487" t="str">
        <f>CA60</f>
        <v/>
      </c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12"/>
      <c r="BB60" s="12"/>
      <c r="BC60" s="12"/>
      <c r="BX60" s="2"/>
      <c r="BY60" s="2"/>
      <c r="CA60" s="488" t="str">
        <f>IF(CG60=1,"* La suma de las Herramientas de Categorización debe ser igual al total. ","")</f>
        <v/>
      </c>
      <c r="CG60" s="489">
        <f>IF(B60&lt;&gt;(AM60+AN60),1,0)</f>
        <v>0</v>
      </c>
      <c r="CH60" s="13"/>
      <c r="CI60" s="13"/>
      <c r="CJ60" s="13"/>
      <c r="CK60" s="13"/>
      <c r="CL60" s="13"/>
      <c r="CM60" s="13"/>
    </row>
    <row r="61" spans="1:104" ht="16.350000000000001" customHeight="1" x14ac:dyDescent="0.2">
      <c r="A61" s="109" t="s">
        <v>61</v>
      </c>
      <c r="B61" s="63">
        <f t="shared" si="8"/>
        <v>692</v>
      </c>
      <c r="C61" s="64">
        <f t="shared" si="9"/>
        <v>341</v>
      </c>
      <c r="D61" s="73">
        <f t="shared" si="9"/>
        <v>351</v>
      </c>
      <c r="E61" s="34">
        <v>35</v>
      </c>
      <c r="F61" s="74">
        <v>37</v>
      </c>
      <c r="G61" s="34">
        <v>24</v>
      </c>
      <c r="H61" s="35">
        <v>24</v>
      </c>
      <c r="I61" s="34">
        <v>36</v>
      </c>
      <c r="J61" s="35">
        <v>17</v>
      </c>
      <c r="K61" s="34">
        <v>16</v>
      </c>
      <c r="L61" s="35">
        <v>13</v>
      </c>
      <c r="M61" s="34">
        <v>25</v>
      </c>
      <c r="N61" s="35">
        <v>27</v>
      </c>
      <c r="O61" s="34">
        <v>33</v>
      </c>
      <c r="P61" s="35">
        <v>50</v>
      </c>
      <c r="Q61" s="34">
        <v>38</v>
      </c>
      <c r="R61" s="35">
        <v>31</v>
      </c>
      <c r="S61" s="34">
        <v>22</v>
      </c>
      <c r="T61" s="35">
        <v>25</v>
      </c>
      <c r="U61" s="34">
        <v>20</v>
      </c>
      <c r="V61" s="110">
        <v>18</v>
      </c>
      <c r="W61" s="34">
        <v>12</v>
      </c>
      <c r="X61" s="35">
        <v>15</v>
      </c>
      <c r="Y61" s="34">
        <v>17</v>
      </c>
      <c r="Z61" s="35">
        <v>24</v>
      </c>
      <c r="AA61" s="34">
        <v>12</v>
      </c>
      <c r="AB61" s="35">
        <v>29</v>
      </c>
      <c r="AC61" s="34">
        <v>23</v>
      </c>
      <c r="AD61" s="35">
        <v>5</v>
      </c>
      <c r="AE61" s="34">
        <v>8</v>
      </c>
      <c r="AF61" s="35">
        <v>12</v>
      </c>
      <c r="AG61" s="34">
        <v>12</v>
      </c>
      <c r="AH61" s="35">
        <v>5</v>
      </c>
      <c r="AI61" s="34">
        <v>2</v>
      </c>
      <c r="AJ61" s="35">
        <v>11</v>
      </c>
      <c r="AK61" s="75">
        <v>6</v>
      </c>
      <c r="AL61" s="35">
        <v>8</v>
      </c>
      <c r="AM61" s="75"/>
      <c r="AN61" s="35">
        <v>692</v>
      </c>
      <c r="AO61" s="487" t="str">
        <f>CA61</f>
        <v/>
      </c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12"/>
      <c r="BB61" s="12"/>
      <c r="BC61" s="12"/>
      <c r="BX61" s="2"/>
      <c r="BY61" s="2"/>
      <c r="CA61" s="488" t="str">
        <f>IF(CG61=1,"* La suma de las Herramientas de Categorización debe ser igual al total. ","")</f>
        <v/>
      </c>
      <c r="CG61" s="489">
        <f>IF(B61&lt;&gt;(AM61+AN61),1,0)</f>
        <v>0</v>
      </c>
      <c r="CH61" s="13"/>
      <c r="CI61" s="13"/>
      <c r="CJ61" s="13"/>
      <c r="CK61" s="13"/>
      <c r="CL61" s="13"/>
      <c r="CM61" s="13"/>
    </row>
    <row r="62" spans="1:104" ht="16.350000000000001" customHeight="1" x14ac:dyDescent="0.2">
      <c r="A62" s="111" t="s">
        <v>62</v>
      </c>
      <c r="B62" s="112">
        <f t="shared" si="8"/>
        <v>56</v>
      </c>
      <c r="C62" s="113">
        <f t="shared" si="9"/>
        <v>25</v>
      </c>
      <c r="D62" s="114">
        <f t="shared" si="9"/>
        <v>31</v>
      </c>
      <c r="E62" s="115">
        <v>1</v>
      </c>
      <c r="F62" s="116"/>
      <c r="G62" s="115">
        <v>1</v>
      </c>
      <c r="H62" s="117">
        <v>1</v>
      </c>
      <c r="I62" s="115">
        <v>3</v>
      </c>
      <c r="J62" s="117">
        <v>4</v>
      </c>
      <c r="K62" s="115">
        <v>1</v>
      </c>
      <c r="L62" s="117">
        <v>2</v>
      </c>
      <c r="M62" s="115">
        <v>1</v>
      </c>
      <c r="N62" s="117">
        <v>5</v>
      </c>
      <c r="O62" s="115">
        <v>5</v>
      </c>
      <c r="P62" s="117">
        <v>2</v>
      </c>
      <c r="Q62" s="115">
        <v>1</v>
      </c>
      <c r="R62" s="117">
        <v>5</v>
      </c>
      <c r="S62" s="115">
        <v>2</v>
      </c>
      <c r="T62" s="117">
        <v>3</v>
      </c>
      <c r="U62" s="115">
        <v>2</v>
      </c>
      <c r="V62" s="118">
        <v>4</v>
      </c>
      <c r="W62" s="115">
        <v>4</v>
      </c>
      <c r="X62" s="117"/>
      <c r="Y62" s="115">
        <v>2</v>
      </c>
      <c r="Z62" s="117">
        <v>2</v>
      </c>
      <c r="AA62" s="115">
        <v>1</v>
      </c>
      <c r="AB62" s="117">
        <v>1</v>
      </c>
      <c r="AC62" s="115">
        <v>1</v>
      </c>
      <c r="AD62" s="117">
        <v>1</v>
      </c>
      <c r="AE62" s="115"/>
      <c r="AF62" s="117"/>
      <c r="AG62" s="115"/>
      <c r="AH62" s="117">
        <v>1</v>
      </c>
      <c r="AI62" s="115"/>
      <c r="AJ62" s="117"/>
      <c r="AK62" s="119"/>
      <c r="AL62" s="117"/>
      <c r="AM62" s="119"/>
      <c r="AN62" s="117">
        <v>56</v>
      </c>
      <c r="AO62" s="487" t="str">
        <f>CA62</f>
        <v/>
      </c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12"/>
      <c r="BB62" s="12"/>
      <c r="BC62" s="12"/>
      <c r="BX62" s="2"/>
      <c r="BY62" s="2"/>
      <c r="CA62" s="488" t="str">
        <f>IF(CG62=1,"* La suma de las Herramientas de Categorización debe ser igual al total. ","")</f>
        <v/>
      </c>
      <c r="CG62" s="489">
        <f>IF(B62&lt;&gt;(AM62+AN62),1,0)</f>
        <v>0</v>
      </c>
      <c r="CH62" s="13"/>
      <c r="CI62" s="13"/>
      <c r="CJ62" s="13"/>
      <c r="CK62" s="13"/>
      <c r="CL62" s="13"/>
      <c r="CM62" s="13"/>
    </row>
    <row r="63" spans="1:104" ht="16.350000000000001" customHeight="1" x14ac:dyDescent="0.2">
      <c r="A63" s="120" t="s">
        <v>63</v>
      </c>
      <c r="B63" s="77">
        <f t="shared" si="8"/>
        <v>0</v>
      </c>
      <c r="C63" s="78">
        <f t="shared" si="9"/>
        <v>0</v>
      </c>
      <c r="D63" s="49">
        <f t="shared" si="9"/>
        <v>0</v>
      </c>
      <c r="E63" s="50"/>
      <c r="F63" s="79"/>
      <c r="G63" s="50"/>
      <c r="H63" s="51"/>
      <c r="I63" s="50"/>
      <c r="J63" s="51"/>
      <c r="K63" s="50"/>
      <c r="L63" s="51"/>
      <c r="M63" s="50"/>
      <c r="N63" s="51"/>
      <c r="O63" s="50"/>
      <c r="P63" s="51"/>
      <c r="Q63" s="50"/>
      <c r="R63" s="51"/>
      <c r="S63" s="50"/>
      <c r="T63" s="51"/>
      <c r="U63" s="50"/>
      <c r="V63" s="121"/>
      <c r="W63" s="50"/>
      <c r="X63" s="51"/>
      <c r="Y63" s="50"/>
      <c r="Z63" s="51"/>
      <c r="AA63" s="50"/>
      <c r="AB63" s="51"/>
      <c r="AC63" s="50"/>
      <c r="AD63" s="51"/>
      <c r="AE63" s="50"/>
      <c r="AF63" s="51"/>
      <c r="AG63" s="50"/>
      <c r="AH63" s="51"/>
      <c r="AI63" s="50"/>
      <c r="AJ63" s="51"/>
      <c r="AK63" s="80"/>
      <c r="AL63" s="51"/>
      <c r="AM63" s="54"/>
      <c r="AN63" s="54"/>
      <c r="AO63" s="71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12"/>
      <c r="BB63" s="12"/>
      <c r="BC63" s="12"/>
      <c r="BX63" s="2"/>
      <c r="BY63" s="2"/>
      <c r="CG63" s="13">
        <v>0</v>
      </c>
      <c r="CH63" s="13"/>
      <c r="CI63" s="13"/>
      <c r="CJ63" s="13"/>
      <c r="CK63" s="13"/>
      <c r="CL63" s="13"/>
      <c r="CM63" s="13"/>
    </row>
    <row r="64" spans="1:104" ht="16.350000000000001" customHeight="1" x14ac:dyDescent="0.2">
      <c r="A64" s="710" t="s">
        <v>54</v>
      </c>
      <c r="B64" s="448">
        <f t="shared" ref="B64:AL64" si="10">SUM(B58:B63)</f>
        <v>3351</v>
      </c>
      <c r="C64" s="834">
        <f t="shared" si="10"/>
        <v>1711</v>
      </c>
      <c r="D64" s="124">
        <f t="shared" si="10"/>
        <v>1640</v>
      </c>
      <c r="E64" s="449">
        <f t="shared" si="10"/>
        <v>159</v>
      </c>
      <c r="F64" s="126">
        <f t="shared" si="10"/>
        <v>152</v>
      </c>
      <c r="G64" s="449">
        <f t="shared" si="10"/>
        <v>85</v>
      </c>
      <c r="H64" s="450">
        <f t="shared" si="10"/>
        <v>85</v>
      </c>
      <c r="I64" s="449">
        <f t="shared" si="10"/>
        <v>100</v>
      </c>
      <c r="J64" s="450">
        <f t="shared" si="10"/>
        <v>67</v>
      </c>
      <c r="K64" s="449">
        <f t="shared" si="10"/>
        <v>67</v>
      </c>
      <c r="L64" s="450">
        <f t="shared" si="10"/>
        <v>78</v>
      </c>
      <c r="M64" s="449">
        <f t="shared" si="10"/>
        <v>96</v>
      </c>
      <c r="N64" s="450">
        <f t="shared" si="10"/>
        <v>103</v>
      </c>
      <c r="O64" s="449">
        <f t="shared" si="10"/>
        <v>108</v>
      </c>
      <c r="P64" s="450">
        <f t="shared" si="10"/>
        <v>125</v>
      </c>
      <c r="Q64" s="449">
        <f t="shared" si="10"/>
        <v>105</v>
      </c>
      <c r="R64" s="450">
        <f t="shared" si="10"/>
        <v>107</v>
      </c>
      <c r="S64" s="449">
        <f t="shared" si="10"/>
        <v>103</v>
      </c>
      <c r="T64" s="450">
        <f t="shared" si="10"/>
        <v>95</v>
      </c>
      <c r="U64" s="128">
        <f t="shared" si="10"/>
        <v>81</v>
      </c>
      <c r="V64" s="451">
        <f t="shared" si="10"/>
        <v>79</v>
      </c>
      <c r="W64" s="449">
        <f t="shared" si="10"/>
        <v>102</v>
      </c>
      <c r="X64" s="450">
        <f t="shared" si="10"/>
        <v>93</v>
      </c>
      <c r="Y64" s="449">
        <f t="shared" si="10"/>
        <v>101</v>
      </c>
      <c r="Z64" s="450">
        <f t="shared" si="10"/>
        <v>107</v>
      </c>
      <c r="AA64" s="449">
        <f t="shared" si="10"/>
        <v>122</v>
      </c>
      <c r="AB64" s="450">
        <f t="shared" si="10"/>
        <v>103</v>
      </c>
      <c r="AC64" s="449">
        <f t="shared" si="10"/>
        <v>116</v>
      </c>
      <c r="AD64" s="450">
        <f t="shared" si="10"/>
        <v>77</v>
      </c>
      <c r="AE64" s="449">
        <f t="shared" si="10"/>
        <v>97</v>
      </c>
      <c r="AF64" s="450">
        <f t="shared" si="10"/>
        <v>84</v>
      </c>
      <c r="AG64" s="449">
        <f t="shared" si="10"/>
        <v>99</v>
      </c>
      <c r="AH64" s="450">
        <f t="shared" si="10"/>
        <v>80</v>
      </c>
      <c r="AI64" s="449">
        <f t="shared" si="10"/>
        <v>72</v>
      </c>
      <c r="AJ64" s="450">
        <f t="shared" si="10"/>
        <v>82</v>
      </c>
      <c r="AK64" s="130">
        <f t="shared" si="10"/>
        <v>98</v>
      </c>
      <c r="AL64" s="450">
        <f t="shared" si="10"/>
        <v>123</v>
      </c>
      <c r="AM64" s="130">
        <f>SUM(AM58:AM62)</f>
        <v>0</v>
      </c>
      <c r="AN64" s="450">
        <f>SUM(AN58:AN62)</f>
        <v>3351</v>
      </c>
      <c r="AO64" s="13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7"/>
      <c r="BE64" s="7"/>
      <c r="BX64" s="2"/>
      <c r="BY64" s="2"/>
      <c r="CG64" s="13"/>
      <c r="CH64" s="13"/>
      <c r="CI64" s="13"/>
      <c r="CJ64" s="13"/>
      <c r="CK64" s="13"/>
      <c r="CL64" s="13"/>
      <c r="CM64" s="13"/>
    </row>
    <row r="65" spans="1:91" ht="32.1" customHeight="1" x14ac:dyDescent="0.2">
      <c r="A65" s="96" t="s">
        <v>64</v>
      </c>
      <c r="B65" s="132"/>
      <c r="C65" s="132"/>
      <c r="D65" s="132"/>
      <c r="E65" s="132"/>
      <c r="F65" s="132"/>
      <c r="G65" s="132"/>
      <c r="H65" s="132"/>
      <c r="I65" s="82"/>
      <c r="J65" s="82"/>
      <c r="K65" s="82"/>
      <c r="L65" s="82"/>
      <c r="M65" s="82"/>
      <c r="N65" s="82"/>
      <c r="O65" s="82"/>
      <c r="P65" s="8"/>
      <c r="Q65" s="8"/>
      <c r="R65" s="8"/>
      <c r="S65" s="8"/>
      <c r="T65" s="8"/>
      <c r="U65" s="8"/>
      <c r="V65" s="8"/>
      <c r="W65" s="8"/>
      <c r="X65" s="8"/>
      <c r="Y65" s="8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X65" s="2"/>
      <c r="BY65" s="2"/>
      <c r="BZ65" s="2"/>
      <c r="CG65" s="13"/>
      <c r="CH65" s="13"/>
      <c r="CI65" s="13"/>
      <c r="CJ65" s="13"/>
      <c r="CK65" s="13"/>
      <c r="CL65" s="13"/>
      <c r="CM65" s="13"/>
    </row>
    <row r="66" spans="1:91" ht="32.1" customHeight="1" x14ac:dyDescent="0.2">
      <c r="A66" s="707" t="s">
        <v>65</v>
      </c>
      <c r="B66" s="727" t="s">
        <v>5</v>
      </c>
      <c r="C66" s="727" t="s">
        <v>66</v>
      </c>
      <c r="D66" s="727" t="s">
        <v>67</v>
      </c>
      <c r="E66" s="727" t="s">
        <v>68</v>
      </c>
      <c r="F66" s="1"/>
      <c r="G66" s="8"/>
      <c r="H66" s="8"/>
      <c r="I66" s="8"/>
      <c r="J66" s="8"/>
      <c r="K66" s="8"/>
      <c r="L66" s="8"/>
      <c r="M66" s="8"/>
      <c r="N66" s="97" t="s">
        <v>69</v>
      </c>
      <c r="O66" s="8"/>
      <c r="P66" s="8"/>
      <c r="Q66" s="8"/>
      <c r="R66" s="7"/>
      <c r="S66" s="7"/>
      <c r="T66" s="7"/>
      <c r="U66" s="7"/>
      <c r="V66" s="7"/>
      <c r="W66" s="7"/>
      <c r="X66" s="8"/>
      <c r="Y66" s="8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CG66" s="13"/>
      <c r="CH66" s="13"/>
      <c r="CI66" s="13"/>
      <c r="CJ66" s="13"/>
      <c r="CK66" s="13"/>
      <c r="CL66" s="13"/>
      <c r="CM66" s="13"/>
    </row>
    <row r="67" spans="1:91" ht="16.350000000000001" customHeight="1" x14ac:dyDescent="0.2">
      <c r="A67" s="835" t="s">
        <v>70</v>
      </c>
      <c r="B67" s="836">
        <f t="shared" ref="B67:B85" si="11">SUM(C67:E67)</f>
        <v>0</v>
      </c>
      <c r="C67" s="826"/>
      <c r="D67" s="826"/>
      <c r="E67" s="826"/>
      <c r="F67" s="136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7"/>
      <c r="S67" s="7"/>
      <c r="T67" s="7"/>
      <c r="U67" s="7"/>
      <c r="V67" s="7"/>
      <c r="W67" s="7"/>
      <c r="X67" s="8"/>
      <c r="Y67" s="8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CG67" s="13"/>
      <c r="CH67" s="13"/>
      <c r="CI67" s="13"/>
      <c r="CJ67" s="13"/>
      <c r="CK67" s="13"/>
      <c r="CL67" s="13"/>
      <c r="CM67" s="13"/>
    </row>
    <row r="68" spans="1:91" ht="16.350000000000001" customHeight="1" x14ac:dyDescent="0.2">
      <c r="A68" s="137" t="s">
        <v>71</v>
      </c>
      <c r="B68" s="138">
        <f t="shared" si="11"/>
        <v>0</v>
      </c>
      <c r="C68" s="36"/>
      <c r="D68" s="36"/>
      <c r="E68" s="36"/>
      <c r="F68" s="136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7"/>
      <c r="S68" s="7"/>
      <c r="T68" s="7"/>
      <c r="U68" s="7"/>
      <c r="V68" s="7"/>
      <c r="W68" s="7"/>
      <c r="X68" s="8"/>
      <c r="Y68" s="8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CG68" s="13"/>
      <c r="CH68" s="13"/>
      <c r="CI68" s="13"/>
      <c r="CJ68" s="13"/>
      <c r="CK68" s="13"/>
      <c r="CL68" s="13"/>
      <c r="CM68" s="13"/>
    </row>
    <row r="69" spans="1:91" ht="16.350000000000001" customHeight="1" x14ac:dyDescent="0.2">
      <c r="A69" s="137" t="s">
        <v>72</v>
      </c>
      <c r="B69" s="138">
        <f t="shared" si="11"/>
        <v>0</v>
      </c>
      <c r="C69" s="36"/>
      <c r="D69" s="36"/>
      <c r="E69" s="36"/>
      <c r="F69" s="136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7"/>
      <c r="S69" s="7"/>
      <c r="T69" s="7"/>
      <c r="U69" s="7"/>
      <c r="V69" s="7"/>
      <c r="W69" s="7"/>
      <c r="X69" s="8"/>
      <c r="Y69" s="8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CG69" s="13"/>
      <c r="CH69" s="13"/>
      <c r="CI69" s="13"/>
      <c r="CJ69" s="13"/>
      <c r="CK69" s="13"/>
      <c r="CL69" s="13"/>
      <c r="CM69" s="13"/>
    </row>
    <row r="70" spans="1:91" ht="16.350000000000001" customHeight="1" x14ac:dyDescent="0.2">
      <c r="A70" s="137" t="s">
        <v>73</v>
      </c>
      <c r="B70" s="138">
        <f t="shared" si="11"/>
        <v>186</v>
      </c>
      <c r="C70" s="36">
        <v>186</v>
      </c>
      <c r="D70" s="36"/>
      <c r="E70" s="36"/>
      <c r="F70" s="136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7"/>
      <c r="S70" s="7"/>
      <c r="T70" s="7"/>
      <c r="U70" s="7"/>
      <c r="V70" s="7"/>
      <c r="W70" s="7"/>
      <c r="X70" s="8"/>
      <c r="Y70" s="8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CG70" s="13"/>
      <c r="CH70" s="13"/>
      <c r="CI70" s="13"/>
      <c r="CJ70" s="13"/>
      <c r="CK70" s="13"/>
      <c r="CL70" s="13"/>
      <c r="CM70" s="13"/>
    </row>
    <row r="71" spans="1:91" ht="16.350000000000001" customHeight="1" x14ac:dyDescent="0.2">
      <c r="A71" s="137" t="s">
        <v>74</v>
      </c>
      <c r="B71" s="138">
        <f t="shared" si="11"/>
        <v>0</v>
      </c>
      <c r="C71" s="36"/>
      <c r="D71" s="36"/>
      <c r="E71" s="36"/>
      <c r="F71" s="136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7"/>
      <c r="S71" s="7"/>
      <c r="T71" s="7"/>
      <c r="U71" s="7"/>
      <c r="V71" s="7"/>
      <c r="W71" s="7"/>
      <c r="X71" s="8"/>
      <c r="Y71" s="8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CG71" s="13"/>
      <c r="CH71" s="13"/>
      <c r="CI71" s="13"/>
      <c r="CJ71" s="13"/>
      <c r="CK71" s="13"/>
      <c r="CL71" s="13"/>
      <c r="CM71" s="13"/>
    </row>
    <row r="72" spans="1:91" ht="16.350000000000001" customHeight="1" x14ac:dyDescent="0.2">
      <c r="A72" s="137" t="s">
        <v>75</v>
      </c>
      <c r="B72" s="138">
        <f t="shared" si="11"/>
        <v>0</v>
      </c>
      <c r="C72" s="36"/>
      <c r="D72" s="36"/>
      <c r="E72" s="36"/>
      <c r="F72" s="136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7"/>
      <c r="S72" s="7"/>
      <c r="T72" s="7"/>
      <c r="U72" s="7"/>
      <c r="V72" s="7"/>
      <c r="W72" s="7"/>
      <c r="X72" s="8"/>
      <c r="Y72" s="8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CG72" s="13"/>
      <c r="CH72" s="13"/>
      <c r="CI72" s="13"/>
      <c r="CJ72" s="13"/>
      <c r="CK72" s="13"/>
      <c r="CL72" s="13"/>
      <c r="CM72" s="13"/>
    </row>
    <row r="73" spans="1:91" ht="16.350000000000001" customHeight="1" x14ac:dyDescent="0.2">
      <c r="A73" s="137" t="s">
        <v>76</v>
      </c>
      <c r="B73" s="138">
        <f t="shared" si="11"/>
        <v>169</v>
      </c>
      <c r="C73" s="36">
        <v>169</v>
      </c>
      <c r="D73" s="36"/>
      <c r="E73" s="36"/>
      <c r="F73" s="136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7"/>
      <c r="S73" s="7"/>
      <c r="T73" s="7"/>
      <c r="U73" s="7"/>
      <c r="V73" s="7"/>
      <c r="W73" s="7"/>
      <c r="X73" s="8"/>
      <c r="Y73" s="8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CG73" s="13"/>
      <c r="CH73" s="13"/>
      <c r="CI73" s="13"/>
      <c r="CJ73" s="13"/>
      <c r="CK73" s="13"/>
      <c r="CL73" s="13"/>
      <c r="CM73" s="13"/>
    </row>
    <row r="74" spans="1:91" ht="16.350000000000001" customHeight="1" x14ac:dyDescent="0.2">
      <c r="A74" s="137" t="s">
        <v>77</v>
      </c>
      <c r="B74" s="138">
        <f t="shared" si="11"/>
        <v>0</v>
      </c>
      <c r="C74" s="36"/>
      <c r="D74" s="36"/>
      <c r="E74" s="36"/>
      <c r="F74" s="136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7"/>
      <c r="S74" s="7"/>
      <c r="T74" s="7"/>
      <c r="U74" s="7"/>
      <c r="V74" s="7"/>
      <c r="W74" s="7"/>
      <c r="X74" s="8"/>
      <c r="Y74" s="8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CG74" s="13"/>
      <c r="CH74" s="13"/>
      <c r="CI74" s="13"/>
      <c r="CJ74" s="13"/>
      <c r="CK74" s="13"/>
      <c r="CL74" s="13"/>
      <c r="CM74" s="13"/>
    </row>
    <row r="75" spans="1:91" ht="16.350000000000001" customHeight="1" x14ac:dyDescent="0.2">
      <c r="A75" s="137" t="s">
        <v>78</v>
      </c>
      <c r="B75" s="138">
        <f t="shared" si="11"/>
        <v>0</v>
      </c>
      <c r="C75" s="36"/>
      <c r="D75" s="36"/>
      <c r="E75" s="36"/>
      <c r="F75" s="136"/>
      <c r="G75" s="139"/>
      <c r="H75" s="139"/>
      <c r="I75" s="8"/>
      <c r="J75" s="8"/>
      <c r="K75" s="8"/>
      <c r="L75" s="8"/>
      <c r="M75" s="8"/>
      <c r="N75" s="8"/>
      <c r="O75" s="8"/>
      <c r="P75" s="8"/>
      <c r="Q75" s="8"/>
      <c r="R75" s="7"/>
      <c r="S75" s="7"/>
      <c r="T75" s="7"/>
      <c r="U75" s="7"/>
      <c r="V75" s="7"/>
      <c r="W75" s="7"/>
      <c r="X75" s="8"/>
      <c r="Y75" s="8"/>
      <c r="CG75" s="13"/>
      <c r="CH75" s="13"/>
      <c r="CI75" s="13"/>
      <c r="CJ75" s="13"/>
      <c r="CK75" s="13"/>
      <c r="CL75" s="13"/>
      <c r="CM75" s="13"/>
    </row>
    <row r="76" spans="1:91" ht="16.350000000000001" customHeight="1" x14ac:dyDescent="0.2">
      <c r="A76" s="137" t="s">
        <v>79</v>
      </c>
      <c r="B76" s="138">
        <f t="shared" si="11"/>
        <v>0</v>
      </c>
      <c r="C76" s="36"/>
      <c r="D76" s="36"/>
      <c r="E76" s="36"/>
      <c r="F76" s="136"/>
      <c r="G76" s="139"/>
      <c r="H76" s="139"/>
      <c r="I76" s="8"/>
      <c r="J76" s="8"/>
      <c r="K76" s="8"/>
      <c r="L76" s="8"/>
      <c r="M76" s="8"/>
      <c r="N76" s="8"/>
      <c r="O76" s="8"/>
      <c r="P76" s="8"/>
      <c r="Q76" s="8"/>
      <c r="R76" s="7"/>
      <c r="S76" s="7"/>
      <c r="T76" s="7"/>
      <c r="U76" s="7"/>
      <c r="V76" s="7"/>
      <c r="W76" s="7"/>
      <c r="X76" s="8"/>
      <c r="Y76" s="8"/>
      <c r="CG76" s="13"/>
      <c r="CH76" s="13"/>
      <c r="CI76" s="13"/>
      <c r="CJ76" s="13"/>
      <c r="CK76" s="13"/>
      <c r="CL76" s="13"/>
      <c r="CM76" s="13"/>
    </row>
    <row r="77" spans="1:91" ht="16.350000000000001" customHeight="1" x14ac:dyDescent="0.2">
      <c r="A77" s="137" t="s">
        <v>80</v>
      </c>
      <c r="B77" s="138">
        <f t="shared" si="11"/>
        <v>0</v>
      </c>
      <c r="C77" s="36"/>
      <c r="D77" s="36"/>
      <c r="E77" s="36"/>
      <c r="F77" s="136"/>
      <c r="G77" s="139"/>
      <c r="H77" s="139"/>
      <c r="I77" s="8"/>
      <c r="J77" s="8"/>
      <c r="K77" s="8"/>
      <c r="L77" s="8"/>
      <c r="M77" s="8"/>
      <c r="N77" s="8"/>
      <c r="O77" s="8"/>
      <c r="P77" s="8"/>
      <c r="Q77" s="8"/>
      <c r="R77" s="7"/>
      <c r="S77" s="7"/>
      <c r="T77" s="7"/>
      <c r="U77" s="7"/>
      <c r="V77" s="7"/>
      <c r="W77" s="7"/>
      <c r="X77" s="8"/>
      <c r="Y77" s="8"/>
      <c r="CG77" s="13"/>
      <c r="CH77" s="13"/>
      <c r="CI77" s="13"/>
      <c r="CJ77" s="13"/>
      <c r="CK77" s="13"/>
      <c r="CL77" s="13"/>
      <c r="CM77" s="13"/>
    </row>
    <row r="78" spans="1:91" ht="16.350000000000001" customHeight="1" x14ac:dyDescent="0.2">
      <c r="A78" s="140" t="s">
        <v>81</v>
      </c>
      <c r="B78" s="138">
        <f t="shared" si="11"/>
        <v>0</v>
      </c>
      <c r="C78" s="36"/>
      <c r="D78" s="36"/>
      <c r="E78" s="36"/>
      <c r="F78" s="136"/>
      <c r="G78" s="139"/>
      <c r="H78" s="139"/>
      <c r="I78" s="8"/>
      <c r="J78" s="8"/>
      <c r="K78" s="8"/>
      <c r="L78" s="8"/>
      <c r="M78" s="8"/>
      <c r="N78" s="8"/>
      <c r="O78" s="8"/>
      <c r="P78" s="8"/>
      <c r="Q78" s="8"/>
      <c r="R78" s="7"/>
      <c r="S78" s="7"/>
      <c r="T78" s="7"/>
      <c r="U78" s="7"/>
      <c r="V78" s="7"/>
      <c r="W78" s="7"/>
      <c r="X78" s="8"/>
      <c r="Y78" s="8"/>
      <c r="CG78" s="13"/>
      <c r="CH78" s="13"/>
      <c r="CI78" s="13"/>
      <c r="CJ78" s="13"/>
      <c r="CK78" s="13"/>
      <c r="CL78" s="13"/>
      <c r="CM78" s="13"/>
    </row>
    <row r="79" spans="1:91" ht="16.350000000000001" customHeight="1" x14ac:dyDescent="0.2">
      <c r="A79" s="137" t="s">
        <v>82</v>
      </c>
      <c r="B79" s="138">
        <f t="shared" si="11"/>
        <v>184</v>
      </c>
      <c r="C79" s="36">
        <v>184</v>
      </c>
      <c r="D79" s="36"/>
      <c r="E79" s="36"/>
      <c r="F79" s="136"/>
      <c r="G79" s="139"/>
      <c r="H79" s="139"/>
      <c r="I79" s="8"/>
      <c r="J79" s="8"/>
      <c r="K79" s="8"/>
      <c r="L79" s="8"/>
      <c r="M79" s="8"/>
      <c r="N79" s="8"/>
      <c r="O79" s="8"/>
      <c r="P79" s="8"/>
      <c r="Q79" s="8"/>
      <c r="R79" s="7"/>
      <c r="S79" s="7"/>
      <c r="T79" s="7"/>
      <c r="U79" s="7"/>
      <c r="V79" s="7"/>
      <c r="W79" s="7"/>
      <c r="X79" s="8"/>
      <c r="Y79" s="8"/>
      <c r="CG79" s="13"/>
      <c r="CH79" s="13"/>
      <c r="CI79" s="13"/>
      <c r="CJ79" s="13"/>
      <c r="CK79" s="13"/>
      <c r="CL79" s="13"/>
      <c r="CM79" s="13"/>
    </row>
    <row r="80" spans="1:91" ht="16.350000000000001" customHeight="1" x14ac:dyDescent="0.2">
      <c r="A80" s="137" t="s">
        <v>83</v>
      </c>
      <c r="B80" s="138">
        <f t="shared" si="11"/>
        <v>0</v>
      </c>
      <c r="C80" s="36"/>
      <c r="D80" s="36"/>
      <c r="E80" s="36"/>
      <c r="F80" s="136"/>
      <c r="G80" s="139"/>
      <c r="H80" s="139"/>
      <c r="I80" s="8"/>
      <c r="J80" s="8"/>
      <c r="K80" s="8"/>
      <c r="L80" s="8"/>
      <c r="M80" s="8"/>
      <c r="N80" s="8"/>
      <c r="O80" s="8"/>
      <c r="P80" s="8"/>
      <c r="Q80" s="8"/>
      <c r="R80" s="7"/>
      <c r="S80" s="7"/>
      <c r="T80" s="7"/>
      <c r="U80" s="7"/>
      <c r="V80" s="7"/>
      <c r="W80" s="7"/>
      <c r="X80" s="8"/>
      <c r="Y80" s="8"/>
      <c r="CG80" s="13"/>
      <c r="CH80" s="13"/>
      <c r="CI80" s="13"/>
      <c r="CJ80" s="13"/>
      <c r="CK80" s="13"/>
      <c r="CL80" s="13"/>
      <c r="CM80" s="13"/>
    </row>
    <row r="81" spans="1:91" ht="16.350000000000001" customHeight="1" x14ac:dyDescent="0.2">
      <c r="A81" s="137" t="s">
        <v>84</v>
      </c>
      <c r="B81" s="138">
        <f t="shared" si="11"/>
        <v>263</v>
      </c>
      <c r="C81" s="36">
        <v>263</v>
      </c>
      <c r="D81" s="36"/>
      <c r="E81" s="36"/>
      <c r="F81" s="136"/>
      <c r="G81" s="139"/>
      <c r="H81" s="139"/>
      <c r="I81" s="8"/>
      <c r="J81" s="8"/>
      <c r="K81" s="8"/>
      <c r="L81" s="8"/>
      <c r="M81" s="8"/>
      <c r="N81" s="8"/>
      <c r="O81" s="8"/>
      <c r="P81" s="8"/>
      <c r="Q81" s="8"/>
      <c r="R81" s="7"/>
      <c r="S81" s="7"/>
      <c r="T81" s="7"/>
      <c r="U81" s="7"/>
      <c r="V81" s="7"/>
      <c r="W81" s="7"/>
      <c r="X81" s="8"/>
      <c r="Y81" s="8"/>
      <c r="CG81" s="13"/>
      <c r="CH81" s="13"/>
      <c r="CI81" s="13"/>
      <c r="CJ81" s="13"/>
      <c r="CK81" s="13"/>
      <c r="CL81" s="13"/>
      <c r="CM81" s="13"/>
    </row>
    <row r="82" spans="1:91" ht="16.350000000000001" customHeight="1" x14ac:dyDescent="0.2">
      <c r="A82" s="137" t="s">
        <v>85</v>
      </c>
      <c r="B82" s="138">
        <f t="shared" si="11"/>
        <v>0</v>
      </c>
      <c r="C82" s="36"/>
      <c r="D82" s="36"/>
      <c r="E82" s="36"/>
      <c r="F82" s="136"/>
      <c r="G82" s="139"/>
      <c r="H82" s="139"/>
      <c r="I82" s="8"/>
      <c r="J82" s="8"/>
      <c r="K82" s="8"/>
      <c r="L82" s="8"/>
      <c r="M82" s="8"/>
      <c r="N82" s="8"/>
      <c r="O82" s="8"/>
      <c r="P82" s="8"/>
      <c r="Q82" s="8"/>
      <c r="R82" s="7"/>
      <c r="S82" s="7"/>
      <c r="T82" s="7"/>
      <c r="U82" s="7"/>
      <c r="V82" s="7"/>
      <c r="W82" s="7"/>
      <c r="X82" s="8"/>
      <c r="Y82" s="8"/>
      <c r="CG82" s="13"/>
      <c r="CH82" s="13"/>
      <c r="CI82" s="13"/>
      <c r="CJ82" s="13"/>
      <c r="CK82" s="13"/>
      <c r="CL82" s="13"/>
      <c r="CM82" s="13"/>
    </row>
    <row r="83" spans="1:91" ht="16.350000000000001" customHeight="1" x14ac:dyDescent="0.2">
      <c r="A83" s="137" t="s">
        <v>86</v>
      </c>
      <c r="B83" s="138">
        <f t="shared" si="11"/>
        <v>0</v>
      </c>
      <c r="C83" s="36"/>
      <c r="D83" s="36"/>
      <c r="E83" s="36"/>
      <c r="F83" s="136"/>
      <c r="G83" s="139"/>
      <c r="H83" s="139"/>
      <c r="I83" s="8"/>
      <c r="J83" s="8"/>
      <c r="K83" s="8"/>
      <c r="L83" s="8"/>
      <c r="M83" s="8"/>
      <c r="N83" s="8"/>
      <c r="O83" s="8"/>
      <c r="P83" s="8"/>
      <c r="Q83" s="8"/>
      <c r="R83" s="7"/>
      <c r="S83" s="7"/>
      <c r="T83" s="7"/>
      <c r="U83" s="7"/>
      <c r="V83" s="7"/>
      <c r="W83" s="7"/>
      <c r="X83" s="8"/>
      <c r="Y83" s="8"/>
      <c r="CG83" s="13"/>
      <c r="CH83" s="13"/>
      <c r="CI83" s="13"/>
      <c r="CJ83" s="13"/>
      <c r="CK83" s="13"/>
      <c r="CL83" s="13"/>
      <c r="CM83" s="13"/>
    </row>
    <row r="84" spans="1:91" ht="16.350000000000001" customHeight="1" x14ac:dyDescent="0.2">
      <c r="A84" s="137" t="s">
        <v>87</v>
      </c>
      <c r="B84" s="138">
        <f t="shared" si="11"/>
        <v>0</v>
      </c>
      <c r="C84" s="36"/>
      <c r="D84" s="36"/>
      <c r="E84" s="36"/>
      <c r="F84" s="136"/>
      <c r="G84" s="139"/>
      <c r="H84" s="139"/>
      <c r="I84" s="8"/>
      <c r="J84" s="8"/>
      <c r="K84" s="8"/>
      <c r="L84" s="8"/>
      <c r="M84" s="8"/>
      <c r="N84" s="8"/>
      <c r="O84" s="8"/>
      <c r="P84" s="8"/>
      <c r="Q84" s="8"/>
      <c r="R84" s="7"/>
      <c r="S84" s="7"/>
      <c r="T84" s="7"/>
      <c r="U84" s="7"/>
      <c r="V84" s="7"/>
      <c r="W84" s="7"/>
      <c r="X84" s="8"/>
      <c r="Y84" s="8"/>
      <c r="CG84" s="13"/>
      <c r="CH84" s="13"/>
      <c r="CI84" s="13"/>
      <c r="CJ84" s="13"/>
      <c r="CK84" s="13"/>
      <c r="CL84" s="13"/>
      <c r="CM84" s="13"/>
    </row>
    <row r="85" spans="1:91" ht="16.350000000000001" customHeight="1" x14ac:dyDescent="0.2">
      <c r="A85" s="137" t="s">
        <v>88</v>
      </c>
      <c r="B85" s="141">
        <f t="shared" si="11"/>
        <v>0</v>
      </c>
      <c r="C85" s="142"/>
      <c r="D85" s="142"/>
      <c r="E85" s="142"/>
      <c r="F85" s="136"/>
      <c r="G85" s="139"/>
      <c r="H85" s="139"/>
      <c r="I85" s="8"/>
      <c r="J85" s="8"/>
      <c r="K85" s="8"/>
      <c r="L85" s="8"/>
      <c r="M85" s="8"/>
      <c r="N85" s="8"/>
      <c r="O85" s="8"/>
      <c r="P85" s="8"/>
      <c r="Q85" s="8"/>
      <c r="R85" s="7"/>
      <c r="S85" s="7"/>
      <c r="T85" s="7"/>
      <c r="U85" s="7"/>
      <c r="V85" s="7"/>
      <c r="W85" s="7"/>
      <c r="X85" s="8"/>
      <c r="Y85" s="8"/>
      <c r="CG85" s="13"/>
      <c r="CH85" s="13"/>
      <c r="CI85" s="13"/>
      <c r="CJ85" s="13"/>
      <c r="CK85" s="13"/>
      <c r="CL85" s="13"/>
      <c r="CM85" s="13"/>
    </row>
    <row r="86" spans="1:91" ht="16.350000000000001" customHeight="1" x14ac:dyDescent="0.2">
      <c r="A86" s="710" t="s">
        <v>54</v>
      </c>
      <c r="B86" s="143">
        <f>SUM(B67:B85)</f>
        <v>802</v>
      </c>
      <c r="C86" s="143">
        <f>SUM(C67:C85)</f>
        <v>802</v>
      </c>
      <c r="D86" s="143">
        <f>SUM(D67:D85)</f>
        <v>0</v>
      </c>
      <c r="E86" s="143">
        <f>SUM(E67:E85)</f>
        <v>0</v>
      </c>
      <c r="F86" s="136"/>
      <c r="G86" s="139"/>
      <c r="H86" s="139"/>
      <c r="I86" s="8"/>
      <c r="J86" s="8"/>
      <c r="K86" s="8"/>
      <c r="L86" s="8"/>
      <c r="M86" s="8"/>
      <c r="N86" s="8"/>
      <c r="O86" s="8"/>
      <c r="P86" s="8"/>
      <c r="Q86" s="8"/>
      <c r="R86" s="7"/>
      <c r="S86" s="7"/>
      <c r="T86" s="7"/>
      <c r="U86" s="7"/>
      <c r="V86" s="83"/>
      <c r="W86" s="7"/>
      <c r="X86" s="8"/>
      <c r="Y86" s="8"/>
      <c r="CG86" s="13"/>
      <c r="CH86" s="13"/>
      <c r="CI86" s="13"/>
      <c r="CJ86" s="13"/>
      <c r="CK86" s="13"/>
      <c r="CL86" s="13"/>
      <c r="CM86" s="13"/>
    </row>
    <row r="87" spans="1:91" ht="32.1" customHeight="1" x14ac:dyDescent="0.2">
      <c r="A87" s="82" t="s">
        <v>89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BX87" s="2"/>
      <c r="BY87" s="2"/>
      <c r="BZ87" s="2"/>
      <c r="CG87" s="13"/>
      <c r="CH87" s="13"/>
      <c r="CI87" s="13"/>
      <c r="CJ87" s="13"/>
      <c r="CK87" s="13"/>
      <c r="CL87" s="13"/>
      <c r="CM87" s="13"/>
    </row>
    <row r="88" spans="1:91" ht="16.350000000000001" customHeight="1" x14ac:dyDescent="0.2">
      <c r="A88" s="1796" t="s">
        <v>90</v>
      </c>
      <c r="B88" s="1798"/>
      <c r="C88" s="1796" t="s">
        <v>5</v>
      </c>
      <c r="D88" s="1797"/>
      <c r="E88" s="1798"/>
      <c r="F88" s="1808" t="s">
        <v>6</v>
      </c>
      <c r="G88" s="1869"/>
      <c r="H88" s="1869"/>
      <c r="I88" s="1869"/>
      <c r="J88" s="1869"/>
      <c r="K88" s="1869"/>
      <c r="L88" s="1869"/>
      <c r="M88" s="1869"/>
      <c r="N88" s="1869"/>
      <c r="O88" s="1869"/>
      <c r="P88" s="1869"/>
      <c r="Q88" s="1869"/>
      <c r="R88" s="1869"/>
      <c r="S88" s="1869"/>
      <c r="T88" s="1869"/>
      <c r="U88" s="1869"/>
      <c r="V88" s="1869"/>
      <c r="W88" s="1869"/>
      <c r="X88" s="1869"/>
      <c r="Y88" s="1869"/>
      <c r="Z88" s="1869"/>
      <c r="AA88" s="1869"/>
      <c r="AB88" s="1869"/>
      <c r="AC88" s="1869"/>
      <c r="AD88" s="1869"/>
      <c r="AE88" s="1869"/>
      <c r="AF88" s="1869"/>
      <c r="AG88" s="1869"/>
      <c r="AH88" s="1869"/>
      <c r="AI88" s="1869"/>
      <c r="AJ88" s="1869"/>
      <c r="AK88" s="1869"/>
      <c r="AL88" s="1869"/>
      <c r="AM88" s="1809"/>
      <c r="AN88" s="1819" t="s">
        <v>7</v>
      </c>
      <c r="AO88" s="1819" t="s">
        <v>91</v>
      </c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CG88" s="13"/>
      <c r="CH88" s="13"/>
      <c r="CI88" s="13"/>
      <c r="CJ88" s="13"/>
      <c r="CK88" s="13"/>
      <c r="CL88" s="13"/>
      <c r="CM88" s="13"/>
    </row>
    <row r="89" spans="1:91" ht="16.350000000000001" customHeight="1" x14ac:dyDescent="0.2">
      <c r="A89" s="1886"/>
      <c r="B89" s="1807"/>
      <c r="C89" s="1799"/>
      <c r="D89" s="1800"/>
      <c r="E89" s="1801"/>
      <c r="F89" s="1808" t="s">
        <v>11</v>
      </c>
      <c r="G89" s="1809"/>
      <c r="H89" s="1869" t="s">
        <v>12</v>
      </c>
      <c r="I89" s="1869"/>
      <c r="J89" s="1808" t="s">
        <v>13</v>
      </c>
      <c r="K89" s="1809"/>
      <c r="L89" s="1869" t="s">
        <v>14</v>
      </c>
      <c r="M89" s="1869"/>
      <c r="N89" s="1808" t="s">
        <v>15</v>
      </c>
      <c r="O89" s="1809"/>
      <c r="P89" s="1869" t="s">
        <v>16</v>
      </c>
      <c r="Q89" s="1869"/>
      <c r="R89" s="1808" t="s">
        <v>17</v>
      </c>
      <c r="S89" s="1809"/>
      <c r="T89" s="1869" t="s">
        <v>18</v>
      </c>
      <c r="U89" s="1869"/>
      <c r="V89" s="1808" t="s">
        <v>19</v>
      </c>
      <c r="W89" s="1809"/>
      <c r="X89" s="1869" t="s">
        <v>20</v>
      </c>
      <c r="Y89" s="1809"/>
      <c r="Z89" s="1808" t="s">
        <v>21</v>
      </c>
      <c r="AA89" s="1869"/>
      <c r="AB89" s="1808" t="s">
        <v>22</v>
      </c>
      <c r="AC89" s="1809"/>
      <c r="AD89" s="1869" t="s">
        <v>23</v>
      </c>
      <c r="AE89" s="1869"/>
      <c r="AF89" s="1808" t="s">
        <v>24</v>
      </c>
      <c r="AG89" s="1809"/>
      <c r="AH89" s="1869" t="s">
        <v>25</v>
      </c>
      <c r="AI89" s="1869"/>
      <c r="AJ89" s="1808" t="s">
        <v>26</v>
      </c>
      <c r="AK89" s="1809"/>
      <c r="AL89" s="1869" t="s">
        <v>27</v>
      </c>
      <c r="AM89" s="1809"/>
      <c r="AN89" s="1845"/>
      <c r="AO89" s="1845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CG89" s="13"/>
      <c r="CH89" s="13"/>
      <c r="CI89" s="13"/>
      <c r="CJ89" s="13"/>
      <c r="CK89" s="13"/>
      <c r="CL89" s="13"/>
      <c r="CM89" s="13"/>
    </row>
    <row r="90" spans="1:91" ht="16.350000000000001" customHeight="1" x14ac:dyDescent="0.2">
      <c r="A90" s="1799"/>
      <c r="B90" s="1800"/>
      <c r="C90" s="732" t="s">
        <v>32</v>
      </c>
      <c r="D90" s="837" t="s">
        <v>41</v>
      </c>
      <c r="E90" s="712" t="s">
        <v>34</v>
      </c>
      <c r="F90" s="710" t="s">
        <v>41</v>
      </c>
      <c r="G90" s="712" t="s">
        <v>34</v>
      </c>
      <c r="H90" s="711" t="s">
        <v>41</v>
      </c>
      <c r="I90" s="711" t="s">
        <v>34</v>
      </c>
      <c r="J90" s="710" t="s">
        <v>41</v>
      </c>
      <c r="K90" s="712" t="s">
        <v>34</v>
      </c>
      <c r="L90" s="711" t="s">
        <v>41</v>
      </c>
      <c r="M90" s="711" t="s">
        <v>34</v>
      </c>
      <c r="N90" s="710" t="s">
        <v>41</v>
      </c>
      <c r="O90" s="712" t="s">
        <v>34</v>
      </c>
      <c r="P90" s="711" t="s">
        <v>41</v>
      </c>
      <c r="Q90" s="711" t="s">
        <v>34</v>
      </c>
      <c r="R90" s="710" t="s">
        <v>41</v>
      </c>
      <c r="S90" s="712" t="s">
        <v>34</v>
      </c>
      <c r="T90" s="711" t="s">
        <v>41</v>
      </c>
      <c r="U90" s="711" t="s">
        <v>34</v>
      </c>
      <c r="V90" s="710" t="s">
        <v>41</v>
      </c>
      <c r="W90" s="712" t="s">
        <v>34</v>
      </c>
      <c r="X90" s="711" t="s">
        <v>41</v>
      </c>
      <c r="Y90" s="712" t="s">
        <v>34</v>
      </c>
      <c r="Z90" s="710" t="s">
        <v>41</v>
      </c>
      <c r="AA90" s="711" t="s">
        <v>34</v>
      </c>
      <c r="AB90" s="710" t="s">
        <v>41</v>
      </c>
      <c r="AC90" s="712" t="s">
        <v>34</v>
      </c>
      <c r="AD90" s="711" t="s">
        <v>41</v>
      </c>
      <c r="AE90" s="711" t="s">
        <v>34</v>
      </c>
      <c r="AF90" s="710" t="s">
        <v>41</v>
      </c>
      <c r="AG90" s="712" t="s">
        <v>34</v>
      </c>
      <c r="AH90" s="711" t="s">
        <v>41</v>
      </c>
      <c r="AI90" s="711" t="s">
        <v>34</v>
      </c>
      <c r="AJ90" s="710" t="s">
        <v>41</v>
      </c>
      <c r="AK90" s="712" t="s">
        <v>34</v>
      </c>
      <c r="AL90" s="711" t="s">
        <v>41</v>
      </c>
      <c r="AM90" s="712" t="s">
        <v>34</v>
      </c>
      <c r="AN90" s="1820"/>
      <c r="AO90" s="1820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CG90" s="13"/>
      <c r="CH90" s="13"/>
      <c r="CI90" s="13"/>
      <c r="CJ90" s="13"/>
      <c r="CK90" s="13"/>
      <c r="CL90" s="13"/>
      <c r="CM90" s="13"/>
    </row>
    <row r="91" spans="1:91" ht="16.350000000000001" customHeight="1" x14ac:dyDescent="0.2">
      <c r="A91" s="1808" t="s">
        <v>92</v>
      </c>
      <c r="B91" s="1809"/>
      <c r="C91" s="776">
        <f t="shared" ref="C91:AN91" si="12">SUM(C92:C98)</f>
        <v>744</v>
      </c>
      <c r="D91" s="822">
        <f>SUM(D92:D98)</f>
        <v>313</v>
      </c>
      <c r="E91" s="829">
        <f>SUM(E92:E98)</f>
        <v>431</v>
      </c>
      <c r="F91" s="448">
        <f t="shared" si="12"/>
        <v>15</v>
      </c>
      <c r="G91" s="838">
        <f t="shared" si="12"/>
        <v>11</v>
      </c>
      <c r="H91" s="448">
        <f t="shared" si="12"/>
        <v>11</v>
      </c>
      <c r="I91" s="838">
        <f t="shared" si="12"/>
        <v>3</v>
      </c>
      <c r="J91" s="448">
        <f t="shared" si="12"/>
        <v>15</v>
      </c>
      <c r="K91" s="838">
        <f t="shared" si="12"/>
        <v>7</v>
      </c>
      <c r="L91" s="448">
        <f t="shared" si="12"/>
        <v>9</v>
      </c>
      <c r="M91" s="838">
        <f t="shared" si="12"/>
        <v>21</v>
      </c>
      <c r="N91" s="448">
        <f t="shared" si="12"/>
        <v>12</v>
      </c>
      <c r="O91" s="838">
        <f t="shared" si="12"/>
        <v>40</v>
      </c>
      <c r="P91" s="448">
        <f t="shared" si="12"/>
        <v>14</v>
      </c>
      <c r="Q91" s="838">
        <f t="shared" si="12"/>
        <v>42</v>
      </c>
      <c r="R91" s="448">
        <f t="shared" si="12"/>
        <v>8</v>
      </c>
      <c r="S91" s="838">
        <f t="shared" si="12"/>
        <v>61</v>
      </c>
      <c r="T91" s="448">
        <f t="shared" si="12"/>
        <v>9</v>
      </c>
      <c r="U91" s="838">
        <f t="shared" si="12"/>
        <v>29</v>
      </c>
      <c r="V91" s="448">
        <f t="shared" si="12"/>
        <v>15</v>
      </c>
      <c r="W91" s="838">
        <f t="shared" si="12"/>
        <v>25</v>
      </c>
      <c r="X91" s="448">
        <f t="shared" si="12"/>
        <v>23</v>
      </c>
      <c r="Y91" s="838">
        <f t="shared" si="12"/>
        <v>17</v>
      </c>
      <c r="Z91" s="448">
        <f t="shared" si="12"/>
        <v>16</v>
      </c>
      <c r="AA91" s="838">
        <f t="shared" si="12"/>
        <v>21</v>
      </c>
      <c r="AB91" s="448">
        <f t="shared" si="12"/>
        <v>31</v>
      </c>
      <c r="AC91" s="838">
        <f t="shared" si="12"/>
        <v>21</v>
      </c>
      <c r="AD91" s="448">
        <f t="shared" si="12"/>
        <v>23</v>
      </c>
      <c r="AE91" s="838">
        <f t="shared" si="12"/>
        <v>21</v>
      </c>
      <c r="AF91" s="448">
        <f t="shared" si="12"/>
        <v>29</v>
      </c>
      <c r="AG91" s="838">
        <f t="shared" si="12"/>
        <v>22</v>
      </c>
      <c r="AH91" s="448">
        <f t="shared" si="12"/>
        <v>26</v>
      </c>
      <c r="AI91" s="838">
        <f t="shared" si="12"/>
        <v>28</v>
      </c>
      <c r="AJ91" s="448">
        <f t="shared" si="12"/>
        <v>20</v>
      </c>
      <c r="AK91" s="838">
        <f t="shared" si="12"/>
        <v>22</v>
      </c>
      <c r="AL91" s="448">
        <f t="shared" si="12"/>
        <v>37</v>
      </c>
      <c r="AM91" s="838">
        <f t="shared" si="12"/>
        <v>40</v>
      </c>
      <c r="AN91" s="839">
        <f t="shared" si="12"/>
        <v>699</v>
      </c>
      <c r="AO91" s="839">
        <f>SUM(AO92:AO94)</f>
        <v>0</v>
      </c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CG91" s="13">
        <v>0</v>
      </c>
      <c r="CH91" s="13">
        <v>0</v>
      </c>
      <c r="CI91" s="13"/>
      <c r="CJ91" s="13"/>
      <c r="CK91" s="13"/>
      <c r="CL91" s="13"/>
      <c r="CM91" s="13"/>
    </row>
    <row r="92" spans="1:91" ht="16.350000000000001" customHeight="1" x14ac:dyDescent="0.2">
      <c r="A92" s="1819" t="s">
        <v>93</v>
      </c>
      <c r="B92" s="728" t="s">
        <v>94</v>
      </c>
      <c r="C92" s="776">
        <f t="shared" ref="C92:C98" si="13">SUM(D92+E92)</f>
        <v>539</v>
      </c>
      <c r="D92" s="822">
        <f>SUM(F92+H92+J92+L92+N92+P92+R92+T92+V92+X92+Z92+AB92+AD92+AF92+AH92+AJ92+AL92)</f>
        <v>204</v>
      </c>
      <c r="E92" s="829">
        <f>SUM(G92+I92+K92+M92+O92+Q92+S92+U92+W92+Y92+AA92+AC92+AE92+AG92+AI92+AK92+AM92)</f>
        <v>335</v>
      </c>
      <c r="F92" s="777">
        <v>13</v>
      </c>
      <c r="G92" s="840">
        <v>11</v>
      </c>
      <c r="H92" s="778">
        <v>11</v>
      </c>
      <c r="I92" s="841">
        <v>3</v>
      </c>
      <c r="J92" s="778">
        <v>15</v>
      </c>
      <c r="K92" s="841">
        <v>7</v>
      </c>
      <c r="L92" s="777">
        <v>6</v>
      </c>
      <c r="M92" s="840">
        <v>18</v>
      </c>
      <c r="N92" s="778">
        <v>6</v>
      </c>
      <c r="O92" s="841">
        <v>36</v>
      </c>
      <c r="P92" s="778">
        <v>9</v>
      </c>
      <c r="Q92" s="841">
        <v>39</v>
      </c>
      <c r="R92" s="778">
        <v>5</v>
      </c>
      <c r="S92" s="841">
        <v>58</v>
      </c>
      <c r="T92" s="778">
        <v>6</v>
      </c>
      <c r="U92" s="841">
        <v>26</v>
      </c>
      <c r="V92" s="778">
        <v>10</v>
      </c>
      <c r="W92" s="841">
        <v>20</v>
      </c>
      <c r="X92" s="778">
        <v>14</v>
      </c>
      <c r="Y92" s="841">
        <v>10</v>
      </c>
      <c r="Z92" s="778">
        <v>12</v>
      </c>
      <c r="AA92" s="841">
        <v>16</v>
      </c>
      <c r="AB92" s="778">
        <v>20</v>
      </c>
      <c r="AC92" s="841">
        <v>16</v>
      </c>
      <c r="AD92" s="778">
        <v>15</v>
      </c>
      <c r="AE92" s="841">
        <v>13</v>
      </c>
      <c r="AF92" s="778">
        <v>20</v>
      </c>
      <c r="AG92" s="841">
        <v>14</v>
      </c>
      <c r="AH92" s="778">
        <v>13</v>
      </c>
      <c r="AI92" s="841">
        <v>16</v>
      </c>
      <c r="AJ92" s="778">
        <v>12</v>
      </c>
      <c r="AK92" s="841">
        <v>7</v>
      </c>
      <c r="AL92" s="778">
        <v>17</v>
      </c>
      <c r="AM92" s="841">
        <v>25</v>
      </c>
      <c r="AN92" s="780">
        <v>510</v>
      </c>
      <c r="AO92" s="780">
        <v>0</v>
      </c>
      <c r="AP92" s="71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12"/>
      <c r="BB92" s="12"/>
      <c r="CG92" s="13">
        <v>0</v>
      </c>
      <c r="CH92" s="13">
        <v>0</v>
      </c>
      <c r="CI92" s="13">
        <v>0</v>
      </c>
      <c r="CJ92" s="13">
        <v>0</v>
      </c>
      <c r="CK92" s="13"/>
      <c r="CL92" s="13"/>
      <c r="CM92" s="13"/>
    </row>
    <row r="93" spans="1:91" ht="16.350000000000001" customHeight="1" x14ac:dyDescent="0.2">
      <c r="A93" s="1845"/>
      <c r="B93" s="148" t="s">
        <v>95</v>
      </c>
      <c r="C93" s="112">
        <f t="shared" si="13"/>
        <v>73</v>
      </c>
      <c r="D93" s="32">
        <f t="shared" ref="D93:E98" si="14">SUM(F93+H93+J93+L93+N93+P93+R93+T93+V93+X93+Z93+AB93+AD93+AF93+AH93+AJ93+AL93)</f>
        <v>43</v>
      </c>
      <c r="E93" s="149">
        <f t="shared" si="14"/>
        <v>30</v>
      </c>
      <c r="F93" s="150"/>
      <c r="G93" s="151"/>
      <c r="H93" s="152"/>
      <c r="I93" s="153"/>
      <c r="J93" s="150"/>
      <c r="K93" s="154"/>
      <c r="L93" s="152"/>
      <c r="M93" s="155">
        <v>1</v>
      </c>
      <c r="N93" s="150">
        <v>2</v>
      </c>
      <c r="O93" s="154">
        <v>1</v>
      </c>
      <c r="P93" s="153">
        <v>2</v>
      </c>
      <c r="Q93" s="155">
        <v>1</v>
      </c>
      <c r="R93" s="156">
        <v>1</v>
      </c>
      <c r="S93" s="154">
        <v>1</v>
      </c>
      <c r="T93" s="153">
        <v>3</v>
      </c>
      <c r="U93" s="155">
        <v>1</v>
      </c>
      <c r="V93" s="156">
        <v>1</v>
      </c>
      <c r="W93" s="154">
        <v>3</v>
      </c>
      <c r="X93" s="153">
        <v>3</v>
      </c>
      <c r="Y93" s="154">
        <v>4</v>
      </c>
      <c r="Z93" s="156">
        <v>1</v>
      </c>
      <c r="AA93" s="155">
        <v>1</v>
      </c>
      <c r="AB93" s="156">
        <v>5</v>
      </c>
      <c r="AC93" s="154"/>
      <c r="AD93" s="153">
        <v>2</v>
      </c>
      <c r="AE93" s="155">
        <v>2</v>
      </c>
      <c r="AF93" s="156">
        <v>3</v>
      </c>
      <c r="AG93" s="154">
        <v>2</v>
      </c>
      <c r="AH93" s="153">
        <v>6</v>
      </c>
      <c r="AI93" s="155">
        <v>2</v>
      </c>
      <c r="AJ93" s="156">
        <v>3</v>
      </c>
      <c r="AK93" s="154">
        <v>5</v>
      </c>
      <c r="AL93" s="153">
        <v>11</v>
      </c>
      <c r="AM93" s="154">
        <v>6</v>
      </c>
      <c r="AN93" s="157">
        <v>69</v>
      </c>
      <c r="AO93" s="157">
        <v>0</v>
      </c>
      <c r="AP93" s="71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12"/>
      <c r="BB93" s="12"/>
      <c r="CG93" s="13">
        <v>0</v>
      </c>
      <c r="CH93" s="13">
        <v>0</v>
      </c>
      <c r="CI93" s="13">
        <v>0</v>
      </c>
      <c r="CJ93" s="13">
        <v>0</v>
      </c>
      <c r="CK93" s="13"/>
      <c r="CL93" s="13"/>
      <c r="CM93" s="13"/>
    </row>
    <row r="94" spans="1:91" ht="16.350000000000001" customHeight="1" thickBot="1" x14ac:dyDescent="0.25">
      <c r="A94" s="1887"/>
      <c r="B94" s="158" t="s">
        <v>96</v>
      </c>
      <c r="C94" s="159">
        <f t="shared" si="13"/>
        <v>10</v>
      </c>
      <c r="D94" s="160">
        <f t="shared" si="14"/>
        <v>6</v>
      </c>
      <c r="E94" s="161">
        <f t="shared" si="14"/>
        <v>4</v>
      </c>
      <c r="F94" s="162"/>
      <c r="G94" s="163"/>
      <c r="H94" s="164"/>
      <c r="I94" s="165"/>
      <c r="J94" s="162"/>
      <c r="K94" s="166"/>
      <c r="L94" s="164"/>
      <c r="M94" s="167"/>
      <c r="N94" s="162"/>
      <c r="O94" s="166"/>
      <c r="P94" s="165"/>
      <c r="Q94" s="167"/>
      <c r="R94" s="168"/>
      <c r="S94" s="166"/>
      <c r="T94" s="165"/>
      <c r="U94" s="167"/>
      <c r="V94" s="168">
        <v>1</v>
      </c>
      <c r="W94" s="166"/>
      <c r="X94" s="165"/>
      <c r="Y94" s="166"/>
      <c r="Z94" s="168">
        <v>1</v>
      </c>
      <c r="AA94" s="167"/>
      <c r="AB94" s="168">
        <v>1</v>
      </c>
      <c r="AC94" s="166"/>
      <c r="AD94" s="165"/>
      <c r="AE94" s="167"/>
      <c r="AF94" s="168"/>
      <c r="AG94" s="166">
        <v>1</v>
      </c>
      <c r="AH94" s="165"/>
      <c r="AI94" s="167">
        <v>1</v>
      </c>
      <c r="AJ94" s="168">
        <v>2</v>
      </c>
      <c r="AK94" s="166"/>
      <c r="AL94" s="165">
        <v>1</v>
      </c>
      <c r="AM94" s="166">
        <v>2</v>
      </c>
      <c r="AN94" s="169">
        <v>10</v>
      </c>
      <c r="AO94" s="169">
        <v>0</v>
      </c>
      <c r="AP94" s="71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12"/>
      <c r="BB94" s="12"/>
      <c r="CG94" s="13">
        <v>0</v>
      </c>
      <c r="CH94" s="13">
        <v>0</v>
      </c>
      <c r="CI94" s="13">
        <v>0</v>
      </c>
      <c r="CJ94" s="13">
        <v>0</v>
      </c>
      <c r="CK94" s="13"/>
      <c r="CL94" s="13"/>
      <c r="CM94" s="13"/>
    </row>
    <row r="95" spans="1:91" ht="16.350000000000001" customHeight="1" thickTop="1" x14ac:dyDescent="0.2">
      <c r="A95" s="1888" t="s">
        <v>97</v>
      </c>
      <c r="B95" s="1889"/>
      <c r="C95" s="170">
        <f t="shared" si="13"/>
        <v>14</v>
      </c>
      <c r="D95" s="64">
        <f t="shared" si="14"/>
        <v>9</v>
      </c>
      <c r="E95" s="171">
        <f t="shared" si="14"/>
        <v>5</v>
      </c>
      <c r="F95" s="172">
        <v>1</v>
      </c>
      <c r="G95" s="173"/>
      <c r="H95" s="174"/>
      <c r="I95" s="175"/>
      <c r="J95" s="176"/>
      <c r="K95" s="173"/>
      <c r="L95" s="174"/>
      <c r="M95" s="177"/>
      <c r="N95" s="176">
        <v>1</v>
      </c>
      <c r="O95" s="173">
        <v>1</v>
      </c>
      <c r="P95" s="175"/>
      <c r="Q95" s="177">
        <v>1</v>
      </c>
      <c r="R95" s="178"/>
      <c r="S95" s="173"/>
      <c r="T95" s="175"/>
      <c r="U95" s="177"/>
      <c r="V95" s="178"/>
      <c r="W95" s="173"/>
      <c r="X95" s="175">
        <v>1</v>
      </c>
      <c r="Y95" s="173">
        <v>1</v>
      </c>
      <c r="Z95" s="178">
        <v>1</v>
      </c>
      <c r="AA95" s="177"/>
      <c r="AB95" s="178">
        <v>1</v>
      </c>
      <c r="AC95" s="173">
        <v>1</v>
      </c>
      <c r="AD95" s="175">
        <v>1</v>
      </c>
      <c r="AE95" s="177">
        <v>1</v>
      </c>
      <c r="AF95" s="178">
        <v>2</v>
      </c>
      <c r="AG95" s="173"/>
      <c r="AH95" s="175"/>
      <c r="AI95" s="177"/>
      <c r="AJ95" s="178"/>
      <c r="AK95" s="173"/>
      <c r="AL95" s="175">
        <v>1</v>
      </c>
      <c r="AM95" s="173"/>
      <c r="AN95" s="179">
        <v>13</v>
      </c>
      <c r="AO95" s="497"/>
      <c r="AP95" s="71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12"/>
      <c r="BB95" s="12"/>
      <c r="CG95" s="13">
        <v>0</v>
      </c>
      <c r="CH95" s="13">
        <v>0</v>
      </c>
      <c r="CI95" s="13"/>
      <c r="CJ95" s="13"/>
      <c r="CK95" s="13"/>
      <c r="CL95" s="13"/>
      <c r="CM95" s="13"/>
    </row>
    <row r="96" spans="1:91" ht="16.350000000000001" customHeight="1" x14ac:dyDescent="0.2">
      <c r="A96" s="1890" t="s">
        <v>98</v>
      </c>
      <c r="B96" s="1891"/>
      <c r="C96" s="31">
        <f t="shared" si="13"/>
        <v>34</v>
      </c>
      <c r="D96" s="64">
        <f t="shared" si="14"/>
        <v>17</v>
      </c>
      <c r="E96" s="181">
        <f t="shared" si="14"/>
        <v>17</v>
      </c>
      <c r="F96" s="182"/>
      <c r="G96" s="183"/>
      <c r="H96" s="184"/>
      <c r="I96" s="185"/>
      <c r="J96" s="172"/>
      <c r="K96" s="186"/>
      <c r="L96" s="184"/>
      <c r="M96" s="187">
        <v>1</v>
      </c>
      <c r="N96" s="172">
        <v>3</v>
      </c>
      <c r="O96" s="186">
        <v>1</v>
      </c>
      <c r="P96" s="185">
        <v>3</v>
      </c>
      <c r="Q96" s="187"/>
      <c r="R96" s="188">
        <v>1</v>
      </c>
      <c r="S96" s="186"/>
      <c r="T96" s="185"/>
      <c r="U96" s="187"/>
      <c r="V96" s="188">
        <v>2</v>
      </c>
      <c r="W96" s="186">
        <v>2</v>
      </c>
      <c r="X96" s="185"/>
      <c r="Y96" s="186"/>
      <c r="Z96" s="188"/>
      <c r="AA96" s="187">
        <v>2</v>
      </c>
      <c r="AB96" s="188">
        <v>2</v>
      </c>
      <c r="AC96" s="186">
        <v>1</v>
      </c>
      <c r="AD96" s="185">
        <v>3</v>
      </c>
      <c r="AE96" s="187">
        <v>2</v>
      </c>
      <c r="AF96" s="188">
        <v>1</v>
      </c>
      <c r="AG96" s="186">
        <v>2</v>
      </c>
      <c r="AH96" s="185">
        <v>1</v>
      </c>
      <c r="AI96" s="187">
        <v>1</v>
      </c>
      <c r="AJ96" s="188"/>
      <c r="AK96" s="186">
        <v>2</v>
      </c>
      <c r="AL96" s="185">
        <v>1</v>
      </c>
      <c r="AM96" s="186">
        <v>3</v>
      </c>
      <c r="AN96" s="189">
        <v>29</v>
      </c>
      <c r="AO96" s="498"/>
      <c r="AP96" s="71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12"/>
      <c r="BB96" s="12"/>
      <c r="CG96" s="13">
        <v>0</v>
      </c>
      <c r="CH96" s="13">
        <v>0</v>
      </c>
      <c r="CI96" s="13"/>
      <c r="CJ96" s="13"/>
      <c r="CK96" s="13"/>
      <c r="CL96" s="13"/>
      <c r="CM96" s="13"/>
    </row>
    <row r="97" spans="1:91" ht="16.350000000000001" customHeight="1" x14ac:dyDescent="0.2">
      <c r="A97" s="1890" t="s">
        <v>99</v>
      </c>
      <c r="B97" s="1891"/>
      <c r="C97" s="112">
        <f t="shared" si="13"/>
        <v>67</v>
      </c>
      <c r="D97" s="32">
        <f t="shared" si="14"/>
        <v>30</v>
      </c>
      <c r="E97" s="191">
        <f t="shared" si="14"/>
        <v>37</v>
      </c>
      <c r="F97" s="150">
        <v>1</v>
      </c>
      <c r="G97" s="151"/>
      <c r="H97" s="152"/>
      <c r="I97" s="153"/>
      <c r="J97" s="150"/>
      <c r="K97" s="154"/>
      <c r="L97" s="152">
        <v>2</v>
      </c>
      <c r="M97" s="155">
        <v>1</v>
      </c>
      <c r="N97" s="150"/>
      <c r="O97" s="154">
        <v>1</v>
      </c>
      <c r="P97" s="153"/>
      <c r="Q97" s="155">
        <v>1</v>
      </c>
      <c r="R97" s="156">
        <v>1</v>
      </c>
      <c r="S97" s="154">
        <v>2</v>
      </c>
      <c r="T97" s="153"/>
      <c r="U97" s="155">
        <v>1</v>
      </c>
      <c r="V97" s="156">
        <v>1</v>
      </c>
      <c r="W97" s="154"/>
      <c r="X97" s="153">
        <v>3</v>
      </c>
      <c r="Y97" s="154">
        <v>1</v>
      </c>
      <c r="Z97" s="156">
        <v>1</v>
      </c>
      <c r="AA97" s="155">
        <v>2</v>
      </c>
      <c r="AB97" s="156">
        <v>2</v>
      </c>
      <c r="AC97" s="154">
        <v>3</v>
      </c>
      <c r="AD97" s="153">
        <v>2</v>
      </c>
      <c r="AE97" s="155">
        <v>3</v>
      </c>
      <c r="AF97" s="156">
        <v>3</v>
      </c>
      <c r="AG97" s="154">
        <v>2</v>
      </c>
      <c r="AH97" s="153">
        <v>5</v>
      </c>
      <c r="AI97" s="155">
        <v>8</v>
      </c>
      <c r="AJ97" s="156">
        <v>3</v>
      </c>
      <c r="AK97" s="154">
        <v>8</v>
      </c>
      <c r="AL97" s="153">
        <v>6</v>
      </c>
      <c r="AM97" s="154">
        <v>4</v>
      </c>
      <c r="AN97" s="157">
        <v>63</v>
      </c>
      <c r="AO97" s="499"/>
      <c r="AP97" s="71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12"/>
      <c r="BB97" s="12"/>
      <c r="CG97" s="13">
        <v>0</v>
      </c>
      <c r="CH97" s="13">
        <v>0</v>
      </c>
      <c r="CI97" s="13"/>
      <c r="CJ97" s="13"/>
      <c r="CK97" s="13"/>
      <c r="CL97" s="13"/>
      <c r="CM97" s="13"/>
    </row>
    <row r="98" spans="1:91" ht="16.350000000000001" customHeight="1" x14ac:dyDescent="0.2">
      <c r="A98" s="1850" t="s">
        <v>100</v>
      </c>
      <c r="B98" s="1851"/>
      <c r="C98" s="77">
        <f t="shared" si="13"/>
        <v>7</v>
      </c>
      <c r="D98" s="78">
        <f t="shared" si="14"/>
        <v>4</v>
      </c>
      <c r="E98" s="193">
        <f t="shared" si="14"/>
        <v>3</v>
      </c>
      <c r="F98" s="194"/>
      <c r="G98" s="195"/>
      <c r="H98" s="196"/>
      <c r="I98" s="197"/>
      <c r="J98" s="194"/>
      <c r="K98" s="198"/>
      <c r="L98" s="196">
        <v>1</v>
      </c>
      <c r="M98" s="199"/>
      <c r="N98" s="194"/>
      <c r="O98" s="198"/>
      <c r="P98" s="197"/>
      <c r="Q98" s="199"/>
      <c r="R98" s="200"/>
      <c r="S98" s="198"/>
      <c r="T98" s="197"/>
      <c r="U98" s="199">
        <v>1</v>
      </c>
      <c r="V98" s="200"/>
      <c r="W98" s="198"/>
      <c r="X98" s="197">
        <v>2</v>
      </c>
      <c r="Y98" s="198">
        <v>1</v>
      </c>
      <c r="Z98" s="200"/>
      <c r="AA98" s="199"/>
      <c r="AB98" s="200"/>
      <c r="AC98" s="198"/>
      <c r="AD98" s="197"/>
      <c r="AE98" s="199"/>
      <c r="AF98" s="200"/>
      <c r="AG98" s="198">
        <v>1</v>
      </c>
      <c r="AH98" s="197">
        <v>1</v>
      </c>
      <c r="AI98" s="199"/>
      <c r="AJ98" s="200"/>
      <c r="AK98" s="198"/>
      <c r="AL98" s="197"/>
      <c r="AM98" s="198"/>
      <c r="AN98" s="201">
        <v>5</v>
      </c>
      <c r="AO98" s="500"/>
      <c r="AP98" s="71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12"/>
      <c r="BB98" s="12"/>
      <c r="CG98" s="13">
        <v>0</v>
      </c>
      <c r="CH98" s="13">
        <v>0</v>
      </c>
      <c r="CI98" s="13"/>
      <c r="CJ98" s="13"/>
      <c r="CK98" s="13"/>
      <c r="CL98" s="13"/>
      <c r="CM98" s="13"/>
    </row>
    <row r="99" spans="1:91" ht="32.1" customHeight="1" x14ac:dyDescent="0.2">
      <c r="A99" s="82" t="s">
        <v>101</v>
      </c>
      <c r="B99" s="8"/>
      <c r="C99" s="8"/>
      <c r="D99" s="8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X99" s="2"/>
      <c r="BY99" s="2"/>
      <c r="BZ99" s="2"/>
      <c r="CG99" s="13"/>
      <c r="CH99" s="13"/>
      <c r="CI99" s="13"/>
      <c r="CJ99" s="13"/>
      <c r="CK99" s="13"/>
      <c r="CL99" s="13"/>
      <c r="CM99" s="13"/>
    </row>
    <row r="100" spans="1:91" ht="16.350000000000001" customHeight="1" x14ac:dyDescent="0.2">
      <c r="A100" s="1808" t="s">
        <v>102</v>
      </c>
      <c r="B100" s="1869"/>
      <c r="C100" s="1809"/>
      <c r="D100" s="727" t="s">
        <v>54</v>
      </c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CG100" s="13"/>
      <c r="CH100" s="13"/>
      <c r="CI100" s="13"/>
      <c r="CJ100" s="13"/>
      <c r="CK100" s="13"/>
      <c r="CL100" s="13"/>
      <c r="CM100" s="13"/>
    </row>
    <row r="101" spans="1:91" ht="25.35" customHeight="1" x14ac:dyDescent="0.2">
      <c r="A101" s="1796" t="s">
        <v>103</v>
      </c>
      <c r="B101" s="1798"/>
      <c r="C101" s="842" t="s">
        <v>104</v>
      </c>
      <c r="D101" s="843"/>
      <c r="E101" s="136"/>
      <c r="CG101" s="13"/>
      <c r="CH101" s="13"/>
      <c r="CI101" s="13"/>
      <c r="CJ101" s="13"/>
      <c r="CK101" s="13"/>
      <c r="CL101" s="13"/>
      <c r="CM101" s="13"/>
    </row>
    <row r="102" spans="1:91" ht="25.35" customHeight="1" x14ac:dyDescent="0.2">
      <c r="A102" s="1886"/>
      <c r="B102" s="1807"/>
      <c r="C102" s="723" t="s">
        <v>105</v>
      </c>
      <c r="D102" s="157"/>
      <c r="E102" s="136"/>
      <c r="CG102" s="13"/>
      <c r="CH102" s="13"/>
      <c r="CI102" s="13"/>
      <c r="CJ102" s="13"/>
      <c r="CK102" s="13"/>
      <c r="CL102" s="13"/>
      <c r="CM102" s="13"/>
    </row>
    <row r="103" spans="1:91" ht="25.35" customHeight="1" x14ac:dyDescent="0.2">
      <c r="A103" s="1799"/>
      <c r="B103" s="1801"/>
      <c r="C103" s="724" t="s">
        <v>106</v>
      </c>
      <c r="D103" s="207"/>
      <c r="E103" s="136"/>
      <c r="CG103" s="13"/>
      <c r="CH103" s="13"/>
      <c r="CI103" s="13"/>
      <c r="CJ103" s="13"/>
      <c r="CK103" s="13"/>
      <c r="CL103" s="13"/>
      <c r="CM103" s="13"/>
    </row>
    <row r="104" spans="1:91" ht="32.1" customHeight="1" x14ac:dyDescent="0.2">
      <c r="A104" s="81" t="s">
        <v>107</v>
      </c>
      <c r="B104" s="83"/>
      <c r="C104" s="208"/>
      <c r="D104" s="208"/>
      <c r="E104" s="209"/>
      <c r="F104" s="210"/>
      <c r="G104" s="210"/>
      <c r="H104" s="100"/>
      <c r="I104" s="210"/>
      <c r="J104" s="83"/>
      <c r="K104" s="211"/>
      <c r="L104" s="212"/>
      <c r="M104" s="211"/>
      <c r="N104" s="211"/>
      <c r="O104" s="213"/>
      <c r="P104" s="83"/>
      <c r="Q104" s="211"/>
      <c r="R104" s="213"/>
      <c r="S104" s="83"/>
      <c r="T104" s="211"/>
      <c r="U104" s="83"/>
      <c r="V104" s="83"/>
      <c r="W104" s="213"/>
      <c r="X104" s="213"/>
      <c r="Y104" s="213"/>
      <c r="Z104" s="214"/>
      <c r="AA104" s="83"/>
      <c r="AB104" s="213"/>
      <c r="AC104" s="213"/>
      <c r="AD104" s="213"/>
      <c r="AE104" s="213"/>
      <c r="AF104" s="214"/>
      <c r="AG104" s="83"/>
      <c r="AH104" s="213"/>
      <c r="AI104" s="213"/>
      <c r="AJ104" s="213"/>
      <c r="AK104" s="83"/>
      <c r="AL104" s="211"/>
      <c r="AM104" s="213"/>
      <c r="AN104" s="211"/>
      <c r="AO104" s="215"/>
      <c r="AP104" s="83"/>
      <c r="BX104" s="2"/>
      <c r="BY104" s="2"/>
      <c r="BZ104" s="2"/>
      <c r="CG104" s="13"/>
      <c r="CH104" s="13"/>
      <c r="CI104" s="13"/>
      <c r="CJ104" s="13"/>
      <c r="CK104" s="13"/>
      <c r="CL104" s="13"/>
      <c r="CM104" s="13"/>
    </row>
    <row r="105" spans="1:91" ht="16.350000000000001" customHeight="1" x14ac:dyDescent="0.2">
      <c r="A105" s="1822" t="s">
        <v>90</v>
      </c>
      <c r="B105" s="1793"/>
      <c r="C105" s="1796" t="s">
        <v>5</v>
      </c>
      <c r="D105" s="1797"/>
      <c r="E105" s="1798"/>
      <c r="F105" s="1808" t="s">
        <v>6</v>
      </c>
      <c r="G105" s="1869"/>
      <c r="H105" s="1869"/>
      <c r="I105" s="1869"/>
      <c r="J105" s="1869"/>
      <c r="K105" s="1869"/>
      <c r="L105" s="1869"/>
      <c r="M105" s="1869"/>
      <c r="N105" s="1869"/>
      <c r="O105" s="1869"/>
      <c r="P105" s="1869"/>
      <c r="Q105" s="1869"/>
      <c r="R105" s="1869"/>
      <c r="S105" s="1869"/>
      <c r="T105" s="1869"/>
      <c r="U105" s="1869"/>
      <c r="V105" s="1869"/>
      <c r="W105" s="1869"/>
      <c r="X105" s="1869"/>
      <c r="Y105" s="1869"/>
      <c r="Z105" s="1869"/>
      <c r="AA105" s="1869"/>
      <c r="AB105" s="1869"/>
      <c r="AC105" s="1869"/>
      <c r="AD105" s="1869"/>
      <c r="AE105" s="1869"/>
      <c r="AF105" s="1869"/>
      <c r="AG105" s="1869"/>
      <c r="AH105" s="1869"/>
      <c r="AI105" s="1869"/>
      <c r="AJ105" s="1869"/>
      <c r="AK105" s="1869"/>
      <c r="AL105" s="1869"/>
      <c r="AM105" s="1809"/>
      <c r="AN105" s="1819" t="s">
        <v>7</v>
      </c>
      <c r="AO105" s="216"/>
      <c r="CG105" s="13"/>
      <c r="CH105" s="13"/>
      <c r="CI105" s="13"/>
      <c r="CJ105" s="13"/>
      <c r="CK105" s="13"/>
      <c r="CL105" s="13"/>
      <c r="CM105" s="13"/>
    </row>
    <row r="106" spans="1:91" ht="16.350000000000001" customHeight="1" x14ac:dyDescent="0.2">
      <c r="A106" s="1826"/>
      <c r="B106" s="1794"/>
      <c r="C106" s="1799"/>
      <c r="D106" s="1800"/>
      <c r="E106" s="1801"/>
      <c r="F106" s="1808" t="s">
        <v>11</v>
      </c>
      <c r="G106" s="1809"/>
      <c r="H106" s="1808" t="s">
        <v>12</v>
      </c>
      <c r="I106" s="1809"/>
      <c r="J106" s="1808" t="s">
        <v>13</v>
      </c>
      <c r="K106" s="1809"/>
      <c r="L106" s="1808" t="s">
        <v>14</v>
      </c>
      <c r="M106" s="1809"/>
      <c r="N106" s="1808" t="s">
        <v>15</v>
      </c>
      <c r="O106" s="1809"/>
      <c r="P106" s="1828" t="s">
        <v>16</v>
      </c>
      <c r="Q106" s="1816"/>
      <c r="R106" s="1828" t="s">
        <v>17</v>
      </c>
      <c r="S106" s="1816"/>
      <c r="T106" s="1828" t="s">
        <v>18</v>
      </c>
      <c r="U106" s="1816"/>
      <c r="V106" s="1828" t="s">
        <v>19</v>
      </c>
      <c r="W106" s="1816"/>
      <c r="X106" s="1828" t="s">
        <v>20</v>
      </c>
      <c r="Y106" s="1816"/>
      <c r="Z106" s="1828" t="s">
        <v>21</v>
      </c>
      <c r="AA106" s="1816"/>
      <c r="AB106" s="1828" t="s">
        <v>22</v>
      </c>
      <c r="AC106" s="1816"/>
      <c r="AD106" s="1829" t="s">
        <v>23</v>
      </c>
      <c r="AE106" s="1829"/>
      <c r="AF106" s="1828" t="s">
        <v>24</v>
      </c>
      <c r="AG106" s="1816"/>
      <c r="AH106" s="1829" t="s">
        <v>25</v>
      </c>
      <c r="AI106" s="1829"/>
      <c r="AJ106" s="1828" t="s">
        <v>26</v>
      </c>
      <c r="AK106" s="1816"/>
      <c r="AL106" s="1829" t="s">
        <v>27</v>
      </c>
      <c r="AM106" s="1816"/>
      <c r="AN106" s="1845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CG106" s="13"/>
      <c r="CH106" s="13"/>
      <c r="CI106" s="13"/>
      <c r="CJ106" s="13"/>
      <c r="CK106" s="13"/>
      <c r="CL106" s="13"/>
      <c r="CM106" s="13"/>
    </row>
    <row r="107" spans="1:91" ht="16.350000000000001" customHeight="1" x14ac:dyDescent="0.2">
      <c r="A107" s="1824"/>
      <c r="B107" s="1795"/>
      <c r="C107" s="419" t="s">
        <v>32</v>
      </c>
      <c r="D107" s="772" t="s">
        <v>41</v>
      </c>
      <c r="E107" s="712" t="s">
        <v>34</v>
      </c>
      <c r="F107" s="710" t="s">
        <v>41</v>
      </c>
      <c r="G107" s="712" t="s">
        <v>34</v>
      </c>
      <c r="H107" s="710" t="s">
        <v>41</v>
      </c>
      <c r="I107" s="712" t="s">
        <v>34</v>
      </c>
      <c r="J107" s="710" t="s">
        <v>41</v>
      </c>
      <c r="K107" s="712" t="s">
        <v>34</v>
      </c>
      <c r="L107" s="710" t="s">
        <v>41</v>
      </c>
      <c r="M107" s="712" t="s">
        <v>34</v>
      </c>
      <c r="N107" s="710" t="s">
        <v>41</v>
      </c>
      <c r="O107" s="712" t="s">
        <v>34</v>
      </c>
      <c r="P107" s="710" t="s">
        <v>41</v>
      </c>
      <c r="Q107" s="712" t="s">
        <v>34</v>
      </c>
      <c r="R107" s="710" t="s">
        <v>41</v>
      </c>
      <c r="S107" s="712" t="s">
        <v>34</v>
      </c>
      <c r="T107" s="710" t="s">
        <v>41</v>
      </c>
      <c r="U107" s="712" t="s">
        <v>34</v>
      </c>
      <c r="V107" s="710" t="s">
        <v>41</v>
      </c>
      <c r="W107" s="712" t="s">
        <v>34</v>
      </c>
      <c r="X107" s="710" t="s">
        <v>41</v>
      </c>
      <c r="Y107" s="712" t="s">
        <v>34</v>
      </c>
      <c r="Z107" s="710" t="s">
        <v>41</v>
      </c>
      <c r="AA107" s="712" t="s">
        <v>34</v>
      </c>
      <c r="AB107" s="710" t="s">
        <v>41</v>
      </c>
      <c r="AC107" s="712" t="s">
        <v>34</v>
      </c>
      <c r="AD107" s="711" t="s">
        <v>41</v>
      </c>
      <c r="AE107" s="711" t="s">
        <v>34</v>
      </c>
      <c r="AF107" s="710" t="s">
        <v>41</v>
      </c>
      <c r="AG107" s="712" t="s">
        <v>34</v>
      </c>
      <c r="AH107" s="711" t="s">
        <v>41</v>
      </c>
      <c r="AI107" s="711" t="s">
        <v>34</v>
      </c>
      <c r="AJ107" s="710" t="s">
        <v>41</v>
      </c>
      <c r="AK107" s="712" t="s">
        <v>34</v>
      </c>
      <c r="AL107" s="711" t="s">
        <v>41</v>
      </c>
      <c r="AM107" s="712" t="s">
        <v>34</v>
      </c>
      <c r="AN107" s="1820"/>
      <c r="AO107" s="217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CG107" s="13"/>
      <c r="CH107" s="13"/>
      <c r="CI107" s="13"/>
      <c r="CJ107" s="13"/>
      <c r="CK107" s="13"/>
      <c r="CL107" s="13"/>
      <c r="CM107" s="13"/>
    </row>
    <row r="108" spans="1:91" ht="16.350000000000001" customHeight="1" x14ac:dyDescent="0.2">
      <c r="A108" s="1944" t="s">
        <v>108</v>
      </c>
      <c r="B108" s="1945"/>
      <c r="C108" s="170">
        <f>SUM(D108+E108)</f>
        <v>0</v>
      </c>
      <c r="D108" s="218">
        <f t="shared" ref="D108:E110" si="15">SUM(F108+H108+J108+L108+N108+P108+R108+T108+V108+X108+Z108+AB108+AD108+AF108+AH108+AJ108+AL108)</f>
        <v>0</v>
      </c>
      <c r="E108" s="65">
        <f t="shared" si="15"/>
        <v>0</v>
      </c>
      <c r="F108" s="219"/>
      <c r="G108" s="220"/>
      <c r="H108" s="219"/>
      <c r="I108" s="220"/>
      <c r="J108" s="219"/>
      <c r="K108" s="220"/>
      <c r="L108" s="219"/>
      <c r="M108" s="220"/>
      <c r="N108" s="219"/>
      <c r="O108" s="220"/>
      <c r="P108" s="219"/>
      <c r="Q108" s="220"/>
      <c r="R108" s="219"/>
      <c r="S108" s="220"/>
      <c r="T108" s="219"/>
      <c r="U108" s="220"/>
      <c r="V108" s="219"/>
      <c r="W108" s="220"/>
      <c r="X108" s="219"/>
      <c r="Y108" s="220"/>
      <c r="Z108" s="219"/>
      <c r="AA108" s="220"/>
      <c r="AB108" s="219"/>
      <c r="AC108" s="220"/>
      <c r="AD108" s="221"/>
      <c r="AE108" s="222"/>
      <c r="AF108" s="219"/>
      <c r="AG108" s="220"/>
      <c r="AH108" s="221"/>
      <c r="AI108" s="222"/>
      <c r="AJ108" s="219"/>
      <c r="AK108" s="220"/>
      <c r="AL108" s="221"/>
      <c r="AM108" s="220"/>
      <c r="AN108" s="223"/>
      <c r="AO108" s="71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12"/>
      <c r="CG108" s="13">
        <v>0</v>
      </c>
      <c r="CH108" s="13">
        <v>0</v>
      </c>
      <c r="CI108" s="13"/>
      <c r="CJ108" s="13"/>
      <c r="CK108" s="13"/>
      <c r="CL108" s="13"/>
      <c r="CM108" s="13"/>
    </row>
    <row r="109" spans="1:91" ht="16.350000000000001" customHeight="1" x14ac:dyDescent="0.2">
      <c r="A109" s="1848" t="s">
        <v>109</v>
      </c>
      <c r="B109" s="1849"/>
      <c r="C109" s="63">
        <f>SUM(D109+E109)</f>
        <v>5</v>
      </c>
      <c r="D109" s="64">
        <f t="shared" si="15"/>
        <v>1</v>
      </c>
      <c r="E109" s="73">
        <f t="shared" si="15"/>
        <v>4</v>
      </c>
      <c r="F109" s="224"/>
      <c r="G109" s="225"/>
      <c r="H109" s="224"/>
      <c r="I109" s="225"/>
      <c r="J109" s="224"/>
      <c r="K109" s="225"/>
      <c r="L109" s="224"/>
      <c r="M109" s="225"/>
      <c r="N109" s="224"/>
      <c r="O109" s="225"/>
      <c r="P109" s="224"/>
      <c r="Q109" s="225"/>
      <c r="R109" s="224"/>
      <c r="S109" s="225"/>
      <c r="T109" s="224"/>
      <c r="U109" s="225"/>
      <c r="V109" s="224"/>
      <c r="W109" s="225"/>
      <c r="X109" s="224"/>
      <c r="Y109" s="225"/>
      <c r="Z109" s="224"/>
      <c r="AA109" s="225"/>
      <c r="AB109" s="224"/>
      <c r="AC109" s="225"/>
      <c r="AD109" s="226"/>
      <c r="AE109" s="227">
        <v>1</v>
      </c>
      <c r="AF109" s="224">
        <v>1</v>
      </c>
      <c r="AG109" s="225"/>
      <c r="AH109" s="226"/>
      <c r="AI109" s="227">
        <v>1</v>
      </c>
      <c r="AJ109" s="224"/>
      <c r="AK109" s="225">
        <v>1</v>
      </c>
      <c r="AL109" s="226"/>
      <c r="AM109" s="225">
        <v>1</v>
      </c>
      <c r="AN109" s="228">
        <v>5</v>
      </c>
      <c r="AO109" s="71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12"/>
      <c r="CG109" s="13">
        <v>0</v>
      </c>
      <c r="CH109" s="13">
        <v>0</v>
      </c>
      <c r="CI109" s="13"/>
      <c r="CJ109" s="13"/>
      <c r="CK109" s="13"/>
      <c r="CL109" s="13"/>
      <c r="CM109" s="13"/>
    </row>
    <row r="110" spans="1:91" ht="16.350000000000001" customHeight="1" x14ac:dyDescent="0.2">
      <c r="A110" s="1883" t="s">
        <v>110</v>
      </c>
      <c r="B110" s="1884"/>
      <c r="C110" s="77">
        <f>SUM(D110+E110)</f>
        <v>4</v>
      </c>
      <c r="D110" s="78">
        <f t="shared" si="15"/>
        <v>3</v>
      </c>
      <c r="E110" s="49">
        <f t="shared" si="15"/>
        <v>1</v>
      </c>
      <c r="F110" s="229"/>
      <c r="G110" s="230"/>
      <c r="H110" s="229"/>
      <c r="I110" s="230"/>
      <c r="J110" s="229"/>
      <c r="K110" s="230"/>
      <c r="L110" s="229"/>
      <c r="M110" s="230"/>
      <c r="N110" s="229"/>
      <c r="O110" s="230"/>
      <c r="P110" s="229"/>
      <c r="Q110" s="230"/>
      <c r="R110" s="229"/>
      <c r="S110" s="230"/>
      <c r="T110" s="229"/>
      <c r="U110" s="230"/>
      <c r="V110" s="229"/>
      <c r="W110" s="230"/>
      <c r="X110" s="229"/>
      <c r="Y110" s="230"/>
      <c r="Z110" s="229"/>
      <c r="AA110" s="230"/>
      <c r="AB110" s="229">
        <v>1</v>
      </c>
      <c r="AC110" s="230"/>
      <c r="AD110" s="231"/>
      <c r="AE110" s="232"/>
      <c r="AF110" s="229"/>
      <c r="AG110" s="230"/>
      <c r="AH110" s="231">
        <v>1</v>
      </c>
      <c r="AI110" s="232"/>
      <c r="AJ110" s="229"/>
      <c r="AK110" s="230">
        <v>1</v>
      </c>
      <c r="AL110" s="231">
        <v>1</v>
      </c>
      <c r="AM110" s="230"/>
      <c r="AN110" s="233">
        <v>4</v>
      </c>
      <c r="AO110" s="71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12"/>
      <c r="CG110" s="13">
        <v>0</v>
      </c>
      <c r="CH110" s="13">
        <v>0</v>
      </c>
      <c r="CI110" s="13"/>
      <c r="CJ110" s="13"/>
      <c r="CK110" s="13"/>
      <c r="CL110" s="13"/>
      <c r="CM110" s="13"/>
    </row>
    <row r="111" spans="1:91" ht="32.1" customHeight="1" x14ac:dyDescent="0.2">
      <c r="A111" s="82" t="s">
        <v>111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X111" s="2"/>
      <c r="BY111" s="2"/>
      <c r="BZ111" s="2"/>
      <c r="CG111" s="13"/>
      <c r="CH111" s="13"/>
      <c r="CI111" s="13"/>
      <c r="CJ111" s="13"/>
      <c r="CK111" s="13"/>
      <c r="CL111" s="13"/>
      <c r="CM111" s="13"/>
    </row>
    <row r="112" spans="1:91" ht="16.350000000000001" customHeight="1" x14ac:dyDescent="0.2">
      <c r="A112" s="1822" t="s">
        <v>112</v>
      </c>
      <c r="B112" s="1793"/>
      <c r="C112" s="1822" t="s">
        <v>54</v>
      </c>
      <c r="D112" s="1823"/>
      <c r="E112" s="1793"/>
      <c r="F112" s="1808" t="s">
        <v>113</v>
      </c>
      <c r="G112" s="1809"/>
      <c r="H112" s="1885" t="s">
        <v>114</v>
      </c>
      <c r="I112" s="1809"/>
      <c r="J112" s="1808" t="s">
        <v>115</v>
      </c>
      <c r="K112" s="1809"/>
      <c r="L112" s="1808" t="s">
        <v>116</v>
      </c>
      <c r="M112" s="1809"/>
      <c r="N112" s="1808" t="s">
        <v>117</v>
      </c>
      <c r="O112" s="1809"/>
      <c r="P112" s="1828" t="s">
        <v>118</v>
      </c>
      <c r="Q112" s="1816"/>
      <c r="R112" s="1828" t="s">
        <v>119</v>
      </c>
      <c r="S112" s="1816"/>
      <c r="T112" s="1828" t="s">
        <v>120</v>
      </c>
      <c r="U112" s="1829"/>
      <c r="V112" s="1828" t="s">
        <v>121</v>
      </c>
      <c r="W112" s="1829"/>
      <c r="X112" s="1881" t="s">
        <v>122</v>
      </c>
      <c r="Y112" s="1943" t="s">
        <v>123</v>
      </c>
      <c r="Z112" s="1829"/>
      <c r="AA112" s="1829"/>
      <c r="AB112" s="1816"/>
      <c r="AC112" s="1834" t="s">
        <v>124</v>
      </c>
      <c r="AD112" s="1876"/>
      <c r="AE112" s="1829" t="s">
        <v>125</v>
      </c>
      <c r="AF112" s="1829"/>
      <c r="AG112" s="1829"/>
      <c r="AH112" s="1816"/>
      <c r="AI112" s="1819" t="s">
        <v>126</v>
      </c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CG112" s="13"/>
      <c r="CH112" s="13"/>
      <c r="CI112" s="13"/>
      <c r="CJ112" s="13"/>
      <c r="CK112" s="13"/>
      <c r="CL112" s="13"/>
      <c r="CM112" s="13"/>
    </row>
    <row r="113" spans="1:91" ht="25.35" customHeight="1" x14ac:dyDescent="0.2">
      <c r="A113" s="1824"/>
      <c r="B113" s="1795"/>
      <c r="C113" s="419" t="s">
        <v>32</v>
      </c>
      <c r="D113" s="772" t="s">
        <v>33</v>
      </c>
      <c r="E113" s="715" t="s">
        <v>34</v>
      </c>
      <c r="F113" s="732" t="s">
        <v>41</v>
      </c>
      <c r="G113" s="733" t="s">
        <v>34</v>
      </c>
      <c r="H113" s="732" t="s">
        <v>41</v>
      </c>
      <c r="I113" s="733" t="s">
        <v>34</v>
      </c>
      <c r="J113" s="732" t="s">
        <v>41</v>
      </c>
      <c r="K113" s="733" t="s">
        <v>34</v>
      </c>
      <c r="L113" s="732" t="s">
        <v>41</v>
      </c>
      <c r="M113" s="733" t="s">
        <v>34</v>
      </c>
      <c r="N113" s="732" t="s">
        <v>41</v>
      </c>
      <c r="O113" s="733" t="s">
        <v>34</v>
      </c>
      <c r="P113" s="732" t="s">
        <v>41</v>
      </c>
      <c r="Q113" s="733" t="s">
        <v>34</v>
      </c>
      <c r="R113" s="732" t="s">
        <v>41</v>
      </c>
      <c r="S113" s="733" t="s">
        <v>34</v>
      </c>
      <c r="T113" s="732" t="s">
        <v>41</v>
      </c>
      <c r="U113" s="454" t="s">
        <v>34</v>
      </c>
      <c r="V113" s="732" t="s">
        <v>41</v>
      </c>
      <c r="W113" s="454" t="s">
        <v>34</v>
      </c>
      <c r="X113" s="1882"/>
      <c r="Y113" s="237" t="s">
        <v>127</v>
      </c>
      <c r="Z113" s="238" t="s">
        <v>128</v>
      </c>
      <c r="AA113" s="714" t="s">
        <v>129</v>
      </c>
      <c r="AB113" s="727" t="s">
        <v>130</v>
      </c>
      <c r="AC113" s="729" t="s">
        <v>131</v>
      </c>
      <c r="AD113" s="455" t="s">
        <v>132</v>
      </c>
      <c r="AE113" s="844" t="s">
        <v>133</v>
      </c>
      <c r="AF113" s="727" t="s">
        <v>134</v>
      </c>
      <c r="AG113" s="243" t="s">
        <v>135</v>
      </c>
      <c r="AH113" s="727" t="s">
        <v>136</v>
      </c>
      <c r="AI113" s="1820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CG113" s="13"/>
      <c r="CH113" s="13"/>
      <c r="CI113" s="13"/>
      <c r="CJ113" s="13"/>
      <c r="CK113" s="13"/>
      <c r="CL113" s="13"/>
      <c r="CM113" s="13"/>
    </row>
    <row r="114" spans="1:91" ht="16.350000000000001" customHeight="1" x14ac:dyDescent="0.2">
      <c r="A114" s="1944" t="s">
        <v>137</v>
      </c>
      <c r="B114" s="1945"/>
      <c r="C114" s="776">
        <f>SUM(D114+E114)</f>
        <v>5</v>
      </c>
      <c r="D114" s="828">
        <f>SUM(F114+H114+J114+L114+N114+P114+R114+T114+V114)</f>
        <v>3</v>
      </c>
      <c r="E114" s="829">
        <f>SUM(G114+I114+K114+M114+O114+Q114+S114+U114+W114)</f>
        <v>2</v>
      </c>
      <c r="F114" s="840"/>
      <c r="G114" s="845"/>
      <c r="H114" s="777"/>
      <c r="I114" s="841"/>
      <c r="J114" s="840">
        <v>1</v>
      </c>
      <c r="K114" s="845"/>
      <c r="L114" s="777"/>
      <c r="M114" s="841">
        <v>1</v>
      </c>
      <c r="N114" s="840">
        <v>2</v>
      </c>
      <c r="O114" s="845"/>
      <c r="P114" s="777"/>
      <c r="Q114" s="841">
        <v>1</v>
      </c>
      <c r="R114" s="840"/>
      <c r="S114" s="845"/>
      <c r="T114" s="777"/>
      <c r="U114" s="841"/>
      <c r="V114" s="840"/>
      <c r="W114" s="846"/>
      <c r="X114" s="778"/>
      <c r="Y114" s="847">
        <v>4</v>
      </c>
      <c r="Z114" s="777">
        <v>1</v>
      </c>
      <c r="AA114" s="848"/>
      <c r="AB114" s="849"/>
      <c r="AC114" s="846">
        <v>2</v>
      </c>
      <c r="AD114" s="850">
        <v>3</v>
      </c>
      <c r="AE114" s="847"/>
      <c r="AF114" s="780"/>
      <c r="AG114" s="780">
        <v>5</v>
      </c>
      <c r="AH114" s="780"/>
      <c r="AI114" s="780"/>
      <c r="AJ114" s="71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12"/>
      <c r="AW114" s="12"/>
      <c r="AX114" s="12"/>
      <c r="AY114" s="12"/>
      <c r="AZ114" s="12"/>
      <c r="BA114" s="12"/>
      <c r="CG114" s="13">
        <v>0</v>
      </c>
      <c r="CH114" s="13">
        <v>0</v>
      </c>
      <c r="CI114" s="13">
        <v>0</v>
      </c>
      <c r="CJ114" s="13"/>
      <c r="CK114" s="13"/>
      <c r="CL114" s="13"/>
      <c r="CM114" s="13"/>
    </row>
    <row r="115" spans="1:91" ht="16.350000000000001" customHeight="1" x14ac:dyDescent="0.2">
      <c r="A115" s="1879" t="s">
        <v>138</v>
      </c>
      <c r="B115" s="1880"/>
      <c r="C115" s="246">
        <f>SUM(D115+E115)</f>
        <v>27</v>
      </c>
      <c r="D115" s="247">
        <f>SUM(F115+H115+J115+L115+N115+P115+R115+T115+V115)</f>
        <v>14</v>
      </c>
      <c r="E115" s="248">
        <f>SUM(G115+I115+K115+M115+O115+Q115+S115+U115+W115)</f>
        <v>13</v>
      </c>
      <c r="F115" s="249"/>
      <c r="G115" s="250"/>
      <c r="H115" s="251"/>
      <c r="I115" s="252">
        <v>3</v>
      </c>
      <c r="J115" s="249"/>
      <c r="K115" s="250">
        <v>1</v>
      </c>
      <c r="L115" s="251">
        <v>3</v>
      </c>
      <c r="M115" s="252">
        <v>5</v>
      </c>
      <c r="N115" s="249">
        <v>7</v>
      </c>
      <c r="O115" s="250">
        <v>1</v>
      </c>
      <c r="P115" s="251">
        <v>1</v>
      </c>
      <c r="Q115" s="252">
        <v>1</v>
      </c>
      <c r="R115" s="249">
        <v>1</v>
      </c>
      <c r="S115" s="250">
        <v>2</v>
      </c>
      <c r="T115" s="251">
        <v>1</v>
      </c>
      <c r="U115" s="252"/>
      <c r="V115" s="249">
        <v>1</v>
      </c>
      <c r="W115" s="253"/>
      <c r="X115" s="254"/>
      <c r="Y115" s="255"/>
      <c r="Z115" s="256"/>
      <c r="AA115" s="257">
        <v>13</v>
      </c>
      <c r="AB115" s="257">
        <v>14</v>
      </c>
      <c r="AC115" s="254">
        <v>13</v>
      </c>
      <c r="AD115" s="258">
        <v>14</v>
      </c>
      <c r="AE115" s="259">
        <v>6</v>
      </c>
      <c r="AF115" s="260"/>
      <c r="AG115" s="260">
        <v>17</v>
      </c>
      <c r="AH115" s="260">
        <v>4</v>
      </c>
      <c r="AI115" s="260"/>
      <c r="AJ115" s="71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12"/>
      <c r="AW115" s="12"/>
      <c r="AX115" s="12"/>
      <c r="CG115" s="13">
        <v>0</v>
      </c>
      <c r="CH115" s="13">
        <v>0</v>
      </c>
      <c r="CI115" s="13">
        <v>0</v>
      </c>
      <c r="CJ115" s="13"/>
      <c r="CK115" s="13"/>
      <c r="CL115" s="13"/>
      <c r="CM115" s="13"/>
    </row>
    <row r="116" spans="1:91" ht="32.1" customHeight="1" x14ac:dyDescent="0.2">
      <c r="A116" s="82" t="s">
        <v>139</v>
      </c>
      <c r="B116" s="11"/>
      <c r="C116" s="11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"/>
      <c r="V116" s="8"/>
      <c r="W116" s="8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BX116" s="2"/>
      <c r="BY116" s="2"/>
      <c r="BZ116" s="2"/>
      <c r="CG116" s="13"/>
      <c r="CH116" s="13"/>
      <c r="CI116" s="13"/>
      <c r="CJ116" s="13"/>
      <c r="CK116" s="13"/>
      <c r="CL116" s="13"/>
      <c r="CM116" s="13"/>
    </row>
    <row r="117" spans="1:91" ht="16.350000000000001" customHeight="1" x14ac:dyDescent="0.2">
      <c r="A117" s="1822" t="s">
        <v>112</v>
      </c>
      <c r="B117" s="1793"/>
      <c r="C117" s="1817" t="s">
        <v>54</v>
      </c>
      <c r="D117" s="1808" t="s">
        <v>6</v>
      </c>
      <c r="E117" s="1869"/>
      <c r="F117" s="1869"/>
      <c r="G117" s="1869"/>
      <c r="H117" s="1869"/>
      <c r="I117" s="1812"/>
      <c r="J117" s="1798" t="s">
        <v>7</v>
      </c>
      <c r="K117" s="8"/>
      <c r="L117" s="7"/>
      <c r="M117" s="7"/>
      <c r="N117" s="7"/>
      <c r="O117" s="7"/>
      <c r="P117" s="7"/>
      <c r="Q117" s="7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BR117" s="3"/>
      <c r="BS117" s="3"/>
      <c r="BT117" s="3"/>
      <c r="CG117" s="13"/>
      <c r="CH117" s="13"/>
      <c r="CI117" s="13"/>
      <c r="CJ117" s="13"/>
      <c r="CK117" s="13"/>
      <c r="CL117" s="13"/>
      <c r="CM117" s="13"/>
    </row>
    <row r="118" spans="1:91" ht="21.6" customHeight="1" x14ac:dyDescent="0.2">
      <c r="A118" s="1824"/>
      <c r="B118" s="1795"/>
      <c r="C118" s="1818"/>
      <c r="D118" s="732" t="s">
        <v>13</v>
      </c>
      <c r="E118" s="837" t="s">
        <v>14</v>
      </c>
      <c r="F118" s="837" t="s">
        <v>15</v>
      </c>
      <c r="G118" s="837" t="s">
        <v>140</v>
      </c>
      <c r="H118" s="837" t="s">
        <v>141</v>
      </c>
      <c r="I118" s="851" t="s">
        <v>142</v>
      </c>
      <c r="J118" s="1801"/>
      <c r="K118" s="8"/>
      <c r="L118" s="7"/>
      <c r="M118" s="7"/>
      <c r="N118" s="7"/>
      <c r="O118" s="7"/>
      <c r="P118" s="7"/>
      <c r="Q118" s="7"/>
      <c r="BR118" s="3"/>
      <c r="BS118" s="3"/>
      <c r="BT118" s="3"/>
      <c r="CG118" s="13"/>
      <c r="CH118" s="13"/>
      <c r="CI118" s="13"/>
      <c r="CJ118" s="13"/>
      <c r="CK118" s="13"/>
      <c r="CL118" s="13"/>
      <c r="CM118" s="13"/>
    </row>
    <row r="119" spans="1:91" ht="26.25" customHeight="1" x14ac:dyDescent="0.2">
      <c r="A119" s="1819" t="s">
        <v>143</v>
      </c>
      <c r="B119" s="852" t="s">
        <v>144</v>
      </c>
      <c r="C119" s="853">
        <f>SUM(D119:I119)</f>
        <v>0</v>
      </c>
      <c r="D119" s="824"/>
      <c r="E119" s="827"/>
      <c r="F119" s="827"/>
      <c r="G119" s="827"/>
      <c r="H119" s="827"/>
      <c r="I119" s="854"/>
      <c r="J119" s="830"/>
      <c r="K119" s="71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12"/>
      <c r="X119" s="12"/>
      <c r="Y119" s="12"/>
      <c r="BR119" s="3"/>
      <c r="BS119" s="3"/>
      <c r="BT119" s="3"/>
      <c r="CG119" s="13"/>
      <c r="CH119" s="13">
        <v>0</v>
      </c>
      <c r="CI119" s="13">
        <v>0</v>
      </c>
      <c r="CJ119" s="13"/>
      <c r="CK119" s="13"/>
      <c r="CL119" s="13"/>
      <c r="CM119" s="13"/>
    </row>
    <row r="120" spans="1:91" ht="18" customHeight="1" x14ac:dyDescent="0.2">
      <c r="A120" s="1820"/>
      <c r="B120" s="264" t="s">
        <v>145</v>
      </c>
      <c r="C120" s="265">
        <f>SUM(D120:I120)</f>
        <v>0</v>
      </c>
      <c r="D120" s="50"/>
      <c r="E120" s="266"/>
      <c r="F120" s="266"/>
      <c r="G120" s="266"/>
      <c r="H120" s="266"/>
      <c r="I120" s="267"/>
      <c r="J120" s="79"/>
      <c r="K120" s="71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12"/>
      <c r="X120" s="12"/>
      <c r="Y120" s="12"/>
      <c r="BR120" s="3"/>
      <c r="BS120" s="3"/>
      <c r="BT120" s="3"/>
      <c r="CG120" s="13"/>
      <c r="CH120" s="13">
        <v>0</v>
      </c>
      <c r="CI120" s="13">
        <v>0</v>
      </c>
      <c r="CJ120" s="13"/>
      <c r="CK120" s="13"/>
      <c r="CL120" s="13"/>
      <c r="CM120" s="13"/>
    </row>
    <row r="121" spans="1:91" ht="32.1" customHeight="1" x14ac:dyDescent="0.2">
      <c r="A121" s="82" t="s">
        <v>146</v>
      </c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"/>
      <c r="P121" s="8"/>
      <c r="Q121" s="85"/>
      <c r="R121" s="85"/>
      <c r="S121" s="85"/>
      <c r="T121" s="85"/>
      <c r="U121" s="85"/>
      <c r="V121" s="85"/>
      <c r="W121" s="85"/>
      <c r="X121" s="12"/>
      <c r="Y121" s="12"/>
      <c r="Z121" s="12"/>
      <c r="AA121" s="12"/>
      <c r="AB121" s="12"/>
      <c r="AC121" s="12"/>
      <c r="AD121" s="12"/>
      <c r="AE121" s="12"/>
      <c r="BX121" s="2"/>
      <c r="BY121" s="2"/>
      <c r="BZ121" s="2"/>
      <c r="CG121" s="13"/>
      <c r="CH121" s="13"/>
      <c r="CI121" s="13"/>
      <c r="CJ121" s="13"/>
      <c r="CK121" s="13"/>
      <c r="CL121" s="13"/>
      <c r="CM121" s="13"/>
    </row>
    <row r="122" spans="1:91" ht="16.350000000000001" customHeight="1" x14ac:dyDescent="0.2">
      <c r="A122" s="1819" t="s">
        <v>147</v>
      </c>
      <c r="B122" s="1819" t="s">
        <v>148</v>
      </c>
      <c r="C122" s="8"/>
      <c r="D122" s="26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CG122" s="13"/>
      <c r="CH122" s="13"/>
      <c r="CI122" s="13"/>
      <c r="CJ122" s="13"/>
      <c r="CK122" s="13"/>
      <c r="CL122" s="13"/>
      <c r="CM122" s="13"/>
    </row>
    <row r="123" spans="1:91" ht="16.350000000000001" customHeight="1" x14ac:dyDescent="0.2">
      <c r="A123" s="1820"/>
      <c r="B123" s="1820"/>
      <c r="C123" s="8"/>
      <c r="D123" s="26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CG123" s="13"/>
      <c r="CH123" s="13"/>
      <c r="CI123" s="13"/>
      <c r="CJ123" s="13"/>
      <c r="CK123" s="13"/>
      <c r="CL123" s="13"/>
      <c r="CM123" s="13"/>
    </row>
    <row r="124" spans="1:91" ht="16.350000000000001" customHeight="1" x14ac:dyDescent="0.2">
      <c r="A124" s="855" t="s">
        <v>149</v>
      </c>
      <c r="B124" s="826">
        <v>1</v>
      </c>
      <c r="C124" s="136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CG124" s="13"/>
      <c r="CH124" s="13"/>
      <c r="CI124" s="13"/>
      <c r="CJ124" s="13"/>
      <c r="CK124" s="13"/>
      <c r="CL124" s="13"/>
      <c r="CM124" s="13"/>
    </row>
    <row r="125" spans="1:91" ht="16.350000000000001" customHeight="1" x14ac:dyDescent="0.2">
      <c r="A125" s="270" t="s">
        <v>150</v>
      </c>
      <c r="B125" s="70"/>
      <c r="C125" s="136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CG125" s="13"/>
      <c r="CH125" s="13"/>
      <c r="CI125" s="13"/>
      <c r="CJ125" s="13"/>
      <c r="CK125" s="13"/>
      <c r="CL125" s="13"/>
      <c r="CM125" s="13"/>
    </row>
    <row r="126" spans="1:91" ht="16.350000000000001" customHeight="1" x14ac:dyDescent="0.2">
      <c r="A126" s="270" t="s">
        <v>151</v>
      </c>
      <c r="B126" s="70">
        <v>9</v>
      </c>
      <c r="C126" s="136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CG126" s="13"/>
      <c r="CH126" s="13"/>
      <c r="CI126" s="13"/>
      <c r="CJ126" s="13"/>
      <c r="CK126" s="13"/>
      <c r="CL126" s="13"/>
      <c r="CM126" s="13"/>
    </row>
    <row r="127" spans="1:91" ht="16.350000000000001" customHeight="1" x14ac:dyDescent="0.2">
      <c r="A127" s="270" t="s">
        <v>152</v>
      </c>
      <c r="B127" s="70">
        <v>4</v>
      </c>
      <c r="C127" s="136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CG127" s="13"/>
      <c r="CH127" s="13"/>
      <c r="CI127" s="13"/>
      <c r="CJ127" s="13"/>
      <c r="CK127" s="13"/>
      <c r="CL127" s="13"/>
      <c r="CM127" s="13"/>
    </row>
    <row r="128" spans="1:91" ht="16.350000000000001" customHeight="1" x14ac:dyDescent="0.2">
      <c r="A128" s="270" t="s">
        <v>153</v>
      </c>
      <c r="B128" s="70"/>
      <c r="C128" s="136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CG128" s="13"/>
      <c r="CH128" s="13"/>
      <c r="CI128" s="13"/>
      <c r="CJ128" s="13"/>
      <c r="CK128" s="13"/>
      <c r="CL128" s="13"/>
      <c r="CM128" s="13"/>
    </row>
    <row r="129" spans="1:91" ht="16.350000000000001" customHeight="1" x14ac:dyDescent="0.2">
      <c r="A129" s="271" t="s">
        <v>154</v>
      </c>
      <c r="B129" s="36">
        <v>4</v>
      </c>
      <c r="C129" s="136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CG129" s="13"/>
      <c r="CH129" s="13"/>
      <c r="CI129" s="13"/>
      <c r="CJ129" s="13"/>
      <c r="CK129" s="13"/>
      <c r="CL129" s="13"/>
      <c r="CM129" s="13"/>
    </row>
    <row r="130" spans="1:91" ht="16.350000000000001" customHeight="1" x14ac:dyDescent="0.2">
      <c r="A130" s="271" t="s">
        <v>155</v>
      </c>
      <c r="B130" s="36">
        <v>11</v>
      </c>
      <c r="C130" s="136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CG130" s="13"/>
      <c r="CH130" s="13"/>
      <c r="CI130" s="13"/>
      <c r="CJ130" s="13"/>
      <c r="CK130" s="13"/>
      <c r="CL130" s="13"/>
      <c r="CM130" s="13"/>
    </row>
    <row r="131" spans="1:91" ht="16.350000000000001" customHeight="1" x14ac:dyDescent="0.2">
      <c r="A131" s="271" t="s">
        <v>156</v>
      </c>
      <c r="B131" s="70">
        <v>1</v>
      </c>
      <c r="C131" s="136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CG131" s="13"/>
      <c r="CH131" s="13"/>
      <c r="CI131" s="13"/>
      <c r="CJ131" s="13"/>
      <c r="CK131" s="13"/>
      <c r="CL131" s="13"/>
      <c r="CM131" s="13"/>
    </row>
    <row r="132" spans="1:91" ht="16.350000000000001" customHeight="1" x14ac:dyDescent="0.2">
      <c r="A132" s="271" t="s">
        <v>157</v>
      </c>
      <c r="B132" s="36">
        <v>2</v>
      </c>
      <c r="C132" s="136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CG132" s="13"/>
      <c r="CH132" s="13"/>
      <c r="CI132" s="13"/>
      <c r="CJ132" s="13"/>
      <c r="CK132" s="13"/>
      <c r="CL132" s="13"/>
      <c r="CM132" s="13"/>
    </row>
    <row r="133" spans="1:91" ht="16.350000000000001" customHeight="1" x14ac:dyDescent="0.2">
      <c r="A133" s="272" t="s">
        <v>158</v>
      </c>
      <c r="B133" s="273">
        <v>9</v>
      </c>
      <c r="C133" s="136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CG133" s="13"/>
      <c r="CH133" s="13"/>
      <c r="CI133" s="13"/>
      <c r="CJ133" s="13"/>
      <c r="CK133" s="13"/>
      <c r="CL133" s="13"/>
      <c r="CM133" s="13"/>
    </row>
    <row r="134" spans="1:91" ht="16.350000000000001" customHeight="1" x14ac:dyDescent="0.2">
      <c r="A134" s="274" t="s">
        <v>159</v>
      </c>
      <c r="B134" s="273">
        <v>286</v>
      </c>
      <c r="C134" s="136"/>
      <c r="D134" s="8"/>
      <c r="E134" s="8"/>
      <c r="F134" s="8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"/>
      <c r="CG134" s="13"/>
      <c r="CH134" s="13"/>
      <c r="CI134" s="13"/>
      <c r="CJ134" s="13"/>
      <c r="CK134" s="13"/>
      <c r="CL134" s="13"/>
      <c r="CM134" s="13"/>
    </row>
    <row r="135" spans="1:91" ht="16.350000000000001" customHeight="1" x14ac:dyDescent="0.2">
      <c r="A135" s="274" t="s">
        <v>160</v>
      </c>
      <c r="B135" s="273">
        <v>25</v>
      </c>
      <c r="C135" s="136"/>
      <c r="D135" s="8"/>
      <c r="E135" s="8"/>
      <c r="F135" s="8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"/>
      <c r="CG135" s="13"/>
      <c r="CH135" s="13"/>
      <c r="CI135" s="13"/>
      <c r="CJ135" s="13"/>
      <c r="CK135" s="13"/>
      <c r="CL135" s="13"/>
      <c r="CM135" s="13"/>
    </row>
    <row r="136" spans="1:91" ht="16.350000000000001" customHeight="1" x14ac:dyDescent="0.2">
      <c r="A136" s="275" t="s">
        <v>54</v>
      </c>
      <c r="B136" s="143">
        <f>SUM(B124:B135)</f>
        <v>352</v>
      </c>
      <c r="C136" s="8"/>
      <c r="D136" s="8"/>
      <c r="E136" s="8"/>
      <c r="F136" s="8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"/>
      <c r="CG136" s="13"/>
      <c r="CH136" s="13"/>
      <c r="CI136" s="13"/>
      <c r="CJ136" s="13"/>
      <c r="CK136" s="13"/>
      <c r="CL136" s="13"/>
      <c r="CM136" s="13"/>
    </row>
    <row r="137" spans="1:91" ht="32.1" customHeight="1" x14ac:dyDescent="0.2">
      <c r="A137" s="81" t="s">
        <v>161</v>
      </c>
      <c r="B137" s="1"/>
      <c r="C137" s="1"/>
      <c r="D137" s="8"/>
      <c r="E137" s="276"/>
      <c r="F137" s="8"/>
      <c r="G137" s="277"/>
      <c r="H137" s="85"/>
      <c r="I137" s="85"/>
      <c r="J137" s="85"/>
      <c r="K137" s="85"/>
      <c r="L137" s="85"/>
      <c r="M137" s="278"/>
      <c r="N137" s="278"/>
      <c r="O137" s="278"/>
      <c r="P137" s="85"/>
      <c r="Q137" s="85"/>
      <c r="R137" s="85"/>
      <c r="S137" s="85"/>
      <c r="T137" s="85"/>
      <c r="U137" s="85"/>
      <c r="V137" s="85"/>
      <c r="W137" s="8"/>
      <c r="BX137" s="2"/>
      <c r="BY137" s="2"/>
      <c r="BZ137" s="2"/>
      <c r="CG137" s="13"/>
      <c r="CH137" s="13"/>
      <c r="CI137" s="13"/>
      <c r="CJ137" s="13"/>
      <c r="CK137" s="13"/>
      <c r="CL137" s="13"/>
      <c r="CM137" s="13"/>
    </row>
    <row r="138" spans="1:91" ht="25.35" customHeight="1" x14ac:dyDescent="0.2">
      <c r="A138" s="1808" t="s">
        <v>162</v>
      </c>
      <c r="B138" s="1869"/>
      <c r="C138" s="1869"/>
      <c r="D138" s="1809"/>
      <c r="E138" s="727" t="s">
        <v>163</v>
      </c>
      <c r="F138" s="727" t="s">
        <v>164</v>
      </c>
      <c r="G138" s="279"/>
      <c r="H138" s="280"/>
      <c r="I138" s="280"/>
      <c r="J138" s="280"/>
      <c r="K138" s="280"/>
      <c r="L138" s="85"/>
      <c r="M138" s="85"/>
      <c r="N138" s="85"/>
      <c r="O138" s="85"/>
      <c r="P138" s="85"/>
      <c r="Q138" s="85"/>
      <c r="R138" s="85"/>
      <c r="S138" s="85"/>
      <c r="T138" s="101"/>
      <c r="U138" s="101"/>
      <c r="V138" s="101"/>
      <c r="W138" s="7"/>
      <c r="CG138" s="13"/>
      <c r="CH138" s="13"/>
      <c r="CI138" s="13"/>
      <c r="CJ138" s="13"/>
      <c r="CK138" s="13"/>
      <c r="CL138" s="13"/>
      <c r="CM138" s="13"/>
    </row>
    <row r="139" spans="1:91" ht="16.350000000000001" customHeight="1" x14ac:dyDescent="0.2">
      <c r="A139" s="727" t="s">
        <v>165</v>
      </c>
      <c r="B139" s="1872" t="s">
        <v>166</v>
      </c>
      <c r="C139" s="1873"/>
      <c r="D139" s="1874"/>
      <c r="E139" s="281"/>
      <c r="F139" s="281"/>
      <c r="G139" s="487" t="str">
        <f>CA139</f>
        <v/>
      </c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85"/>
      <c r="T139" s="101"/>
      <c r="U139" s="101"/>
      <c r="V139" s="101"/>
      <c r="W139" s="7"/>
      <c r="CA139" s="488" t="str">
        <f>IF(E139&lt;F139,"* El número de llamadas válidas NO DEBE ser mayor al total de llamadas.","")</f>
        <v/>
      </c>
      <c r="CG139" s="489">
        <f>IF(E139&lt;F139,1,0)</f>
        <v>0</v>
      </c>
      <c r="CH139" s="13"/>
      <c r="CI139" s="13"/>
      <c r="CJ139" s="13"/>
      <c r="CK139" s="13"/>
      <c r="CL139" s="13"/>
      <c r="CM139" s="13"/>
    </row>
    <row r="140" spans="1:91" ht="32.1" customHeight="1" x14ac:dyDescent="0.2">
      <c r="A140" s="82" t="s">
        <v>167</v>
      </c>
      <c r="B140" s="82"/>
      <c r="C140" s="82"/>
      <c r="D140" s="82"/>
      <c r="E140" s="82"/>
      <c r="F140" s="82"/>
      <c r="G140" s="57"/>
      <c r="H140" s="57"/>
      <c r="I140" s="57"/>
      <c r="J140" s="57"/>
      <c r="K140" s="57"/>
      <c r="L140" s="282"/>
      <c r="M140" s="85"/>
      <c r="N140" s="85"/>
      <c r="O140" s="85"/>
      <c r="P140" s="85"/>
      <c r="Q140" s="85"/>
      <c r="R140" s="12"/>
      <c r="S140" s="12"/>
      <c r="T140" s="12"/>
      <c r="U140" s="12"/>
      <c r="V140" s="12"/>
      <c r="BX140" s="2"/>
      <c r="BY140" s="2"/>
      <c r="BZ140" s="2"/>
      <c r="CG140" s="13"/>
      <c r="CH140" s="13"/>
      <c r="CI140" s="13"/>
      <c r="CJ140" s="13"/>
      <c r="CK140" s="13"/>
      <c r="CL140" s="13"/>
      <c r="CM140" s="13"/>
    </row>
    <row r="141" spans="1:91" ht="27" customHeight="1" x14ac:dyDescent="0.2">
      <c r="A141" s="1822" t="s">
        <v>162</v>
      </c>
      <c r="B141" s="1823"/>
      <c r="C141" s="1793"/>
      <c r="D141" s="1828" t="s">
        <v>168</v>
      </c>
      <c r="E141" s="1829"/>
      <c r="F141" s="1816"/>
      <c r="G141" s="1819" t="s">
        <v>7</v>
      </c>
      <c r="H141" s="1869" t="s">
        <v>169</v>
      </c>
      <c r="I141" s="1869"/>
      <c r="J141" s="1809"/>
      <c r="K141" s="1808" t="s">
        <v>170</v>
      </c>
      <c r="L141" s="1869"/>
      <c r="M141" s="1809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CG141" s="13"/>
      <c r="CH141" s="13"/>
      <c r="CI141" s="13"/>
      <c r="CJ141" s="13"/>
      <c r="CK141" s="13"/>
      <c r="CL141" s="13"/>
      <c r="CM141" s="13"/>
    </row>
    <row r="142" spans="1:91" ht="27" customHeight="1" x14ac:dyDescent="0.2">
      <c r="A142" s="1824"/>
      <c r="B142" s="1825"/>
      <c r="C142" s="1795"/>
      <c r="D142" s="706" t="s">
        <v>54</v>
      </c>
      <c r="E142" s="718" t="s">
        <v>171</v>
      </c>
      <c r="F142" s="709" t="s">
        <v>172</v>
      </c>
      <c r="G142" s="1820"/>
      <c r="H142" s="718" t="s">
        <v>173</v>
      </c>
      <c r="I142" s="725" t="s">
        <v>174</v>
      </c>
      <c r="J142" s="709" t="s">
        <v>175</v>
      </c>
      <c r="K142" s="718" t="s">
        <v>173</v>
      </c>
      <c r="L142" s="725" t="s">
        <v>174</v>
      </c>
      <c r="M142" s="709" t="s">
        <v>175</v>
      </c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CG142" s="13"/>
      <c r="CH142" s="13"/>
      <c r="CI142" s="13"/>
      <c r="CJ142" s="13"/>
      <c r="CK142" s="13"/>
      <c r="CL142" s="13"/>
      <c r="CM142" s="13"/>
    </row>
    <row r="143" spans="1:91" ht="16.350000000000001" customHeight="1" x14ac:dyDescent="0.2">
      <c r="A143" s="1819" t="s">
        <v>176</v>
      </c>
      <c r="B143" s="1941" t="s">
        <v>177</v>
      </c>
      <c r="C143" s="1942"/>
      <c r="D143" s="853">
        <f>SUM(E143+F143)</f>
        <v>0</v>
      </c>
      <c r="E143" s="824"/>
      <c r="F143" s="830"/>
      <c r="G143" s="826"/>
      <c r="H143" s="824"/>
      <c r="I143" s="856"/>
      <c r="J143" s="830"/>
      <c r="K143" s="824"/>
      <c r="L143" s="856"/>
      <c r="M143" s="830"/>
      <c r="N143" s="71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12"/>
      <c r="AA143" s="12"/>
      <c r="CG143" s="13"/>
      <c r="CH143" s="13"/>
      <c r="CI143" s="13">
        <v>0</v>
      </c>
      <c r="CJ143" s="13"/>
      <c r="CK143" s="13"/>
      <c r="CL143" s="13"/>
      <c r="CM143" s="13"/>
    </row>
    <row r="144" spans="1:91" ht="16.350000000000001" customHeight="1" x14ac:dyDescent="0.2">
      <c r="A144" s="1820"/>
      <c r="B144" s="285" t="s">
        <v>178</v>
      </c>
      <c r="C144" s="286"/>
      <c r="D144" s="287">
        <f>SUM(E144+F144)</f>
        <v>0</v>
      </c>
      <c r="E144" s="288"/>
      <c r="F144" s="289"/>
      <c r="G144" s="290"/>
      <c r="H144" s="288"/>
      <c r="I144" s="291"/>
      <c r="J144" s="289"/>
      <c r="K144" s="288"/>
      <c r="L144" s="291"/>
      <c r="M144" s="289"/>
      <c r="N144" s="71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12"/>
      <c r="AA144" s="12"/>
      <c r="CG144" s="13"/>
      <c r="CH144" s="13"/>
      <c r="CI144" s="13">
        <v>0</v>
      </c>
      <c r="CJ144" s="13"/>
      <c r="CK144" s="13"/>
      <c r="CL144" s="13"/>
      <c r="CM144" s="13"/>
    </row>
    <row r="145" spans="1:104" ht="32.1" customHeight="1" x14ac:dyDescent="0.2">
      <c r="A145" s="81" t="s">
        <v>179</v>
      </c>
      <c r="B145" s="8"/>
      <c r="C145" s="292"/>
      <c r="D145" s="292"/>
      <c r="E145" s="293"/>
      <c r="F145" s="8"/>
      <c r="G145" s="8"/>
      <c r="H145" s="8"/>
      <c r="I145" s="8"/>
      <c r="J145" s="8"/>
      <c r="K145" s="8"/>
      <c r="L145" s="8"/>
      <c r="M145" s="8"/>
      <c r="N145" s="85"/>
      <c r="O145" s="85"/>
      <c r="P145" s="85"/>
      <c r="Q145" s="85"/>
      <c r="R145" s="85"/>
      <c r="S145" s="85"/>
      <c r="T145" s="85"/>
      <c r="U145" s="85"/>
      <c r="V145" s="85"/>
      <c r="W145" s="12"/>
      <c r="X145" s="12"/>
      <c r="Y145" s="12"/>
      <c r="Z145" s="12"/>
      <c r="AA145" s="12"/>
      <c r="BX145" s="2"/>
      <c r="BY145" s="2"/>
      <c r="BZ145" s="2"/>
      <c r="CG145" s="13"/>
      <c r="CH145" s="13"/>
      <c r="CI145" s="13"/>
      <c r="CJ145" s="13"/>
      <c r="CK145" s="13"/>
      <c r="CL145" s="13"/>
      <c r="CM145" s="13"/>
    </row>
    <row r="146" spans="1:104" ht="58.35" customHeight="1" x14ac:dyDescent="0.2">
      <c r="A146" s="1828" t="s">
        <v>180</v>
      </c>
      <c r="B146" s="1816"/>
      <c r="C146" s="727" t="s">
        <v>5</v>
      </c>
      <c r="D146" s="727" t="s">
        <v>181</v>
      </c>
      <c r="E146" s="732" t="s">
        <v>182</v>
      </c>
      <c r="F146" s="712" t="s">
        <v>68</v>
      </c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101"/>
      <c r="T146" s="101"/>
      <c r="U146" s="101"/>
      <c r="V146" s="101"/>
      <c r="W146" s="12"/>
      <c r="X146" s="12"/>
      <c r="Y146" s="12"/>
      <c r="Z146" s="12"/>
      <c r="AA146" s="12"/>
      <c r="CG146" s="13"/>
      <c r="CH146" s="13"/>
      <c r="CI146" s="13"/>
      <c r="CJ146" s="13"/>
      <c r="CK146" s="13"/>
      <c r="CL146" s="13"/>
      <c r="CM146" s="13"/>
    </row>
    <row r="147" spans="1:104" ht="16.350000000000001" customHeight="1" x14ac:dyDescent="0.2">
      <c r="A147" s="1819" t="s">
        <v>183</v>
      </c>
      <c r="B147" s="62" t="s">
        <v>184</v>
      </c>
      <c r="C147" s="142"/>
      <c r="D147" s="294"/>
      <c r="E147" s="857"/>
      <c r="F147" s="858"/>
      <c r="G147" s="71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101"/>
      <c r="T147" s="101"/>
      <c r="U147" s="101"/>
      <c r="V147" s="101"/>
      <c r="W147" s="12"/>
      <c r="X147" s="12"/>
      <c r="CG147" s="13">
        <v>0</v>
      </c>
      <c r="CH147" s="13"/>
      <c r="CI147" s="13"/>
      <c r="CJ147" s="13"/>
      <c r="CK147" s="13"/>
      <c r="CL147" s="13"/>
      <c r="CM147" s="13"/>
    </row>
    <row r="148" spans="1:104" ht="16.350000000000001" customHeight="1" x14ac:dyDescent="0.2">
      <c r="A148" s="1820"/>
      <c r="B148" s="93" t="s">
        <v>185</v>
      </c>
      <c r="C148" s="52"/>
      <c r="D148" s="50"/>
      <c r="E148" s="297"/>
      <c r="F148" s="298"/>
      <c r="G148" s="71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101"/>
      <c r="T148" s="101"/>
      <c r="U148" s="101"/>
      <c r="V148" s="101"/>
      <c r="W148" s="12"/>
      <c r="X148" s="12"/>
      <c r="CG148" s="13">
        <v>0</v>
      </c>
      <c r="CH148" s="13"/>
      <c r="CI148" s="13"/>
      <c r="CJ148" s="13"/>
      <c r="CK148" s="13"/>
      <c r="CL148" s="13"/>
      <c r="CM148" s="13"/>
    </row>
    <row r="149" spans="1:104" ht="16.350000000000001" customHeight="1" x14ac:dyDescent="0.2">
      <c r="A149" s="713" t="s">
        <v>186</v>
      </c>
      <c r="B149" s="72" t="s">
        <v>184</v>
      </c>
      <c r="C149" s="281"/>
      <c r="D149" s="859"/>
      <c r="E149" s="301"/>
      <c r="F149" s="302"/>
      <c r="G149" s="71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101"/>
      <c r="T149" s="101"/>
      <c r="U149" s="101"/>
      <c r="V149" s="101"/>
      <c r="W149" s="12"/>
      <c r="X149" s="12"/>
      <c r="CG149" s="13">
        <v>0</v>
      </c>
      <c r="CH149" s="13"/>
      <c r="CI149" s="13"/>
      <c r="CJ149" s="13"/>
      <c r="CK149" s="13"/>
      <c r="CL149" s="13"/>
      <c r="CM149" s="13"/>
    </row>
    <row r="150" spans="1:104" ht="16.350000000000001" customHeight="1" x14ac:dyDescent="0.2">
      <c r="A150" s="1819" t="s">
        <v>187</v>
      </c>
      <c r="B150" s="62" t="s">
        <v>188</v>
      </c>
      <c r="C150" s="142"/>
      <c r="D150" s="303"/>
      <c r="E150" s="304"/>
      <c r="F150" s="305"/>
      <c r="G150" s="71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101"/>
      <c r="T150" s="101"/>
      <c r="U150" s="101"/>
      <c r="V150" s="101"/>
      <c r="W150" s="12"/>
      <c r="X150" s="12"/>
      <c r="CG150" s="13">
        <v>0</v>
      </c>
      <c r="CH150" s="13"/>
      <c r="CI150" s="13"/>
      <c r="CJ150" s="13"/>
      <c r="CK150" s="13"/>
      <c r="CL150" s="13"/>
      <c r="CM150" s="13"/>
    </row>
    <row r="151" spans="1:104" ht="16.350000000000001" customHeight="1" x14ac:dyDescent="0.2">
      <c r="A151" s="1845"/>
      <c r="B151" s="30" t="s">
        <v>189</v>
      </c>
      <c r="C151" s="36"/>
      <c r="D151" s="34"/>
      <c r="E151" s="306"/>
      <c r="F151" s="74"/>
      <c r="G151" s="71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101"/>
      <c r="T151" s="101"/>
      <c r="U151" s="101"/>
      <c r="V151" s="101"/>
      <c r="W151" s="12"/>
      <c r="X151" s="12"/>
      <c r="CG151" s="13">
        <v>0</v>
      </c>
      <c r="CH151" s="13"/>
      <c r="CI151" s="13"/>
      <c r="CJ151" s="13"/>
      <c r="CK151" s="13"/>
      <c r="CL151" s="13"/>
      <c r="CM151" s="13"/>
    </row>
    <row r="152" spans="1:104" ht="16.350000000000001" customHeight="1" x14ac:dyDescent="0.2">
      <c r="A152" s="1820"/>
      <c r="B152" s="93" t="s">
        <v>190</v>
      </c>
      <c r="C152" s="52"/>
      <c r="D152" s="50"/>
      <c r="E152" s="307"/>
      <c r="F152" s="79"/>
      <c r="G152" s="71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101"/>
      <c r="T152" s="101"/>
      <c r="U152" s="101"/>
      <c r="V152" s="101"/>
      <c r="W152" s="12"/>
      <c r="X152" s="12"/>
      <c r="CG152" s="13">
        <v>0</v>
      </c>
      <c r="CH152" s="13"/>
      <c r="CI152" s="13"/>
      <c r="CJ152" s="13"/>
      <c r="CK152" s="13"/>
      <c r="CL152" s="13"/>
      <c r="CM152" s="13"/>
    </row>
    <row r="153" spans="1:104" s="82" customFormat="1" ht="32.1" customHeight="1" x14ac:dyDescent="0.2">
      <c r="A153" s="308" t="s">
        <v>191</v>
      </c>
      <c r="CA153" s="309"/>
      <c r="CB153" s="309"/>
      <c r="CC153" s="309"/>
      <c r="CD153" s="309"/>
      <c r="CE153" s="309"/>
      <c r="CF153" s="309"/>
      <c r="CG153" s="310"/>
      <c r="CH153" s="310"/>
      <c r="CI153" s="310"/>
      <c r="CJ153" s="310"/>
      <c r="CK153" s="310"/>
      <c r="CL153" s="310"/>
      <c r="CM153" s="310"/>
      <c r="CN153" s="309"/>
      <c r="CO153" s="309"/>
      <c r="CP153" s="309"/>
      <c r="CQ153" s="309"/>
      <c r="CR153" s="309"/>
      <c r="CS153" s="309"/>
      <c r="CT153" s="309"/>
      <c r="CU153" s="309"/>
      <c r="CV153" s="309"/>
      <c r="CW153" s="309"/>
      <c r="CX153" s="309"/>
      <c r="CY153" s="309"/>
      <c r="CZ153" s="309"/>
    </row>
    <row r="154" spans="1:104" s="82" customFormat="1" ht="16.350000000000001" customHeight="1" x14ac:dyDescent="0.2">
      <c r="A154" s="1822" t="s">
        <v>162</v>
      </c>
      <c r="B154" s="1823"/>
      <c r="C154" s="1793"/>
      <c r="D154" s="1828" t="s">
        <v>192</v>
      </c>
      <c r="E154" s="1829"/>
      <c r="F154" s="1859"/>
      <c r="G154" s="1860" t="s">
        <v>181</v>
      </c>
      <c r="H154" s="1864" t="s">
        <v>193</v>
      </c>
      <c r="I154" s="1798" t="s">
        <v>68</v>
      </c>
      <c r="BX154" s="311"/>
      <c r="BY154" s="311"/>
      <c r="BZ154" s="311"/>
      <c r="CA154" s="309"/>
      <c r="CB154" s="309"/>
      <c r="CC154" s="309"/>
      <c r="CD154" s="309"/>
      <c r="CE154" s="309"/>
      <c r="CF154" s="309"/>
      <c r="CG154" s="310"/>
      <c r="CH154" s="310"/>
      <c r="CI154" s="310"/>
      <c r="CJ154" s="310"/>
      <c r="CK154" s="310"/>
      <c r="CL154" s="310"/>
      <c r="CM154" s="310"/>
      <c r="CN154" s="309"/>
      <c r="CO154" s="309"/>
      <c r="CP154" s="309"/>
      <c r="CQ154" s="309"/>
      <c r="CR154" s="309"/>
      <c r="CS154" s="309"/>
      <c r="CT154" s="309"/>
      <c r="CU154" s="309"/>
      <c r="CV154" s="309"/>
      <c r="CW154" s="309"/>
      <c r="CX154" s="309"/>
      <c r="CY154" s="309"/>
      <c r="CZ154" s="309"/>
    </row>
    <row r="155" spans="1:104" s="82" customFormat="1" ht="16.350000000000001" customHeight="1" x14ac:dyDescent="0.2">
      <c r="A155" s="1824"/>
      <c r="B155" s="1825"/>
      <c r="C155" s="1795"/>
      <c r="D155" s="706" t="s">
        <v>194</v>
      </c>
      <c r="E155" s="732" t="s">
        <v>183</v>
      </c>
      <c r="F155" s="730" t="s">
        <v>187</v>
      </c>
      <c r="G155" s="1861"/>
      <c r="H155" s="1865"/>
      <c r="I155" s="1801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BX155" s="311"/>
      <c r="BY155" s="311"/>
      <c r="BZ155" s="311"/>
      <c r="CA155" s="309"/>
      <c r="CB155" s="309"/>
      <c r="CC155" s="309"/>
      <c r="CD155" s="309"/>
      <c r="CE155" s="309"/>
      <c r="CF155" s="309"/>
      <c r="CG155" s="310"/>
      <c r="CH155" s="310"/>
      <c r="CI155" s="310"/>
      <c r="CJ155" s="310"/>
      <c r="CK155" s="310"/>
      <c r="CL155" s="310"/>
      <c r="CM155" s="310"/>
      <c r="CN155" s="309"/>
      <c r="CO155" s="309"/>
      <c r="CP155" s="309"/>
      <c r="CQ155" s="309"/>
      <c r="CR155" s="309"/>
      <c r="CS155" s="309"/>
      <c r="CT155" s="309"/>
      <c r="CU155" s="309"/>
      <c r="CV155" s="309"/>
      <c r="CW155" s="309"/>
      <c r="CX155" s="309"/>
      <c r="CY155" s="309"/>
      <c r="CZ155" s="309"/>
    </row>
    <row r="156" spans="1:104" ht="16.350000000000001" customHeight="1" x14ac:dyDescent="0.2">
      <c r="A156" s="1940" t="s">
        <v>195</v>
      </c>
      <c r="B156" s="1938" t="s">
        <v>190</v>
      </c>
      <c r="C156" s="1939"/>
      <c r="D156" s="853">
        <f t="shared" ref="D156:D161" si="16">SUM(E156:F156)</f>
        <v>0</v>
      </c>
      <c r="E156" s="824"/>
      <c r="F156" s="854"/>
      <c r="G156" s="856"/>
      <c r="H156" s="827"/>
      <c r="I156" s="830"/>
      <c r="J156" s="71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12"/>
      <c r="W156" s="12"/>
      <c r="X156" s="12"/>
      <c r="Y156" s="12"/>
      <c r="Z156" s="12"/>
      <c r="AA156" s="12"/>
      <c r="CG156" s="13">
        <v>0</v>
      </c>
      <c r="CH156" s="13"/>
      <c r="CI156" s="13"/>
      <c r="CJ156" s="13"/>
      <c r="CK156" s="13"/>
      <c r="CL156" s="13"/>
      <c r="CM156" s="13"/>
    </row>
    <row r="157" spans="1:104" ht="16.350000000000001" customHeight="1" x14ac:dyDescent="0.2">
      <c r="A157" s="1867"/>
      <c r="B157" s="1848" t="s">
        <v>188</v>
      </c>
      <c r="C157" s="1849"/>
      <c r="D157" s="313">
        <f t="shared" si="16"/>
        <v>131</v>
      </c>
      <c r="E157" s="34">
        <v>131</v>
      </c>
      <c r="F157" s="314"/>
      <c r="G157" s="306">
        <v>131</v>
      </c>
      <c r="H157" s="37"/>
      <c r="I157" s="74"/>
      <c r="J157" s="71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12"/>
      <c r="W157" s="12"/>
      <c r="X157" s="12"/>
      <c r="Y157" s="12"/>
      <c r="Z157" s="12"/>
      <c r="AA157" s="12"/>
      <c r="CG157" s="13">
        <v>0</v>
      </c>
      <c r="CH157" s="13"/>
      <c r="CI157" s="13"/>
      <c r="CJ157" s="13"/>
      <c r="CK157" s="13"/>
      <c r="CL157" s="13"/>
      <c r="CM157" s="13"/>
    </row>
    <row r="158" spans="1:104" ht="16.350000000000001" customHeight="1" x14ac:dyDescent="0.2">
      <c r="A158" s="1868"/>
      <c r="B158" s="1850" t="s">
        <v>189</v>
      </c>
      <c r="C158" s="1851"/>
      <c r="D158" s="265">
        <f t="shared" si="16"/>
        <v>0</v>
      </c>
      <c r="E158" s="50"/>
      <c r="F158" s="267"/>
      <c r="G158" s="307"/>
      <c r="H158" s="266"/>
      <c r="I158" s="79"/>
      <c r="J158" s="71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12"/>
      <c r="W158" s="12"/>
      <c r="X158" s="12"/>
      <c r="Y158" s="12"/>
      <c r="Z158" s="12"/>
      <c r="AA158" s="12"/>
      <c r="CG158" s="13">
        <v>0</v>
      </c>
      <c r="CH158" s="13"/>
      <c r="CI158" s="13"/>
      <c r="CJ158" s="13"/>
      <c r="CK158" s="13"/>
      <c r="CL158" s="13"/>
      <c r="CM158" s="13"/>
    </row>
    <row r="159" spans="1:104" ht="16.350000000000001" customHeight="1" x14ac:dyDescent="0.2">
      <c r="A159" s="1819" t="s">
        <v>196</v>
      </c>
      <c r="B159" s="1938" t="s">
        <v>190</v>
      </c>
      <c r="C159" s="1939"/>
      <c r="D159" s="853">
        <f t="shared" si="16"/>
        <v>0</v>
      </c>
      <c r="E159" s="824"/>
      <c r="F159" s="854"/>
      <c r="G159" s="856"/>
      <c r="H159" s="827"/>
      <c r="I159" s="830"/>
      <c r="J159" s="71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12"/>
      <c r="W159" s="12"/>
      <c r="X159" s="12"/>
      <c r="Y159" s="12"/>
      <c r="Z159" s="12"/>
      <c r="AA159" s="12"/>
      <c r="CG159" s="13">
        <v>0</v>
      </c>
      <c r="CH159" s="13"/>
      <c r="CI159" s="13"/>
      <c r="CJ159" s="13"/>
      <c r="CK159" s="13"/>
      <c r="CL159" s="13"/>
      <c r="CM159" s="13"/>
    </row>
    <row r="160" spans="1:104" ht="16.350000000000001" customHeight="1" x14ac:dyDescent="0.2">
      <c r="A160" s="1845"/>
      <c r="B160" s="1848" t="s">
        <v>188</v>
      </c>
      <c r="C160" s="1849"/>
      <c r="D160" s="313">
        <f t="shared" si="16"/>
        <v>189</v>
      </c>
      <c r="E160" s="34">
        <v>189</v>
      </c>
      <c r="F160" s="314"/>
      <c r="G160" s="306">
        <v>189</v>
      </c>
      <c r="H160" s="37"/>
      <c r="I160" s="74"/>
      <c r="J160" s="71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12"/>
      <c r="W160" s="12"/>
      <c r="X160" s="12"/>
      <c r="Y160" s="12"/>
      <c r="Z160" s="12"/>
      <c r="AA160" s="12"/>
      <c r="CG160" s="13">
        <v>0</v>
      </c>
      <c r="CH160" s="13"/>
      <c r="CI160" s="13"/>
      <c r="CJ160" s="13"/>
      <c r="CK160" s="13"/>
      <c r="CL160" s="13"/>
      <c r="CM160" s="13"/>
    </row>
    <row r="161" spans="1:91" ht="16.350000000000001" customHeight="1" x14ac:dyDescent="0.2">
      <c r="A161" s="1820"/>
      <c r="B161" s="1850" t="s">
        <v>189</v>
      </c>
      <c r="C161" s="1851"/>
      <c r="D161" s="265">
        <f t="shared" si="16"/>
        <v>0</v>
      </c>
      <c r="E161" s="50"/>
      <c r="F161" s="267"/>
      <c r="G161" s="307"/>
      <c r="H161" s="266"/>
      <c r="I161" s="79"/>
      <c r="J161" s="71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12"/>
      <c r="W161" s="12"/>
      <c r="X161" s="12"/>
      <c r="Y161" s="12"/>
      <c r="Z161" s="12"/>
      <c r="AA161" s="12"/>
      <c r="CG161" s="13">
        <v>0</v>
      </c>
      <c r="CH161" s="13"/>
      <c r="CI161" s="13"/>
      <c r="CJ161" s="13"/>
      <c r="CK161" s="13"/>
      <c r="CL161" s="13"/>
      <c r="CM161" s="13"/>
    </row>
    <row r="162" spans="1:91" ht="32.1" customHeight="1" x14ac:dyDescent="0.2">
      <c r="A162" s="10" t="s">
        <v>197</v>
      </c>
      <c r="B162" s="10"/>
      <c r="C162" s="10"/>
      <c r="D162" s="10"/>
      <c r="E162" s="8"/>
      <c r="G162" s="8"/>
      <c r="H162" s="8"/>
      <c r="I162" s="8"/>
      <c r="J162" s="85"/>
      <c r="K162" s="85"/>
      <c r="L162" s="85"/>
      <c r="M162" s="85"/>
      <c r="N162" s="85"/>
      <c r="O162" s="12"/>
      <c r="P162" s="85"/>
      <c r="Q162" s="85"/>
      <c r="R162" s="85"/>
      <c r="S162" s="85"/>
      <c r="T162" s="85"/>
      <c r="U162" s="85"/>
      <c r="V162" s="85"/>
      <c r="W162" s="85"/>
      <c r="X162" s="12"/>
      <c r="Y162" s="12"/>
      <c r="Z162" s="12"/>
      <c r="AA162" s="12"/>
      <c r="BX162" s="2"/>
      <c r="BY162" s="2"/>
      <c r="BZ162" s="2"/>
      <c r="CG162" s="13"/>
      <c r="CH162" s="13"/>
      <c r="CI162" s="13"/>
      <c r="CJ162" s="13"/>
      <c r="CK162" s="13"/>
      <c r="CL162" s="13"/>
      <c r="CM162" s="13"/>
    </row>
    <row r="163" spans="1:91" ht="16.350000000000001" customHeight="1" x14ac:dyDescent="0.2">
      <c r="A163" s="1852" t="s">
        <v>198</v>
      </c>
      <c r="B163" s="1852"/>
      <c r="C163" s="1853" t="s">
        <v>199</v>
      </c>
      <c r="D163" s="1854"/>
      <c r="E163" s="1855"/>
      <c r="F163" s="1834" t="s">
        <v>6</v>
      </c>
      <c r="G163" s="1862"/>
      <c r="H163" s="1862"/>
      <c r="I163" s="1862"/>
      <c r="J163" s="1862"/>
      <c r="K163" s="1862"/>
      <c r="L163" s="1862"/>
      <c r="M163" s="1862"/>
      <c r="N163" s="1862"/>
      <c r="O163" s="1862"/>
      <c r="P163" s="1862"/>
      <c r="Q163" s="1862"/>
      <c r="R163" s="1862"/>
      <c r="S163" s="1862"/>
      <c r="T163" s="1862"/>
      <c r="U163" s="1862"/>
      <c r="V163" s="1862"/>
      <c r="W163" s="1862"/>
      <c r="X163" s="1862"/>
      <c r="Y163" s="1862"/>
      <c r="Z163" s="1862"/>
      <c r="AA163" s="1862"/>
      <c r="AB163" s="1862"/>
      <c r="AC163" s="1862"/>
      <c r="AD163" s="1862"/>
      <c r="AE163" s="1862"/>
      <c r="AF163" s="1862"/>
      <c r="AG163" s="1862"/>
      <c r="AH163" s="1862"/>
      <c r="AI163" s="1862"/>
      <c r="AJ163" s="1862"/>
      <c r="AK163" s="1862"/>
      <c r="AL163" s="1862"/>
      <c r="AM163" s="1835"/>
      <c r="CG163" s="13"/>
      <c r="CH163" s="13"/>
      <c r="CI163" s="13"/>
      <c r="CJ163" s="13"/>
      <c r="CK163" s="13"/>
      <c r="CL163" s="13"/>
      <c r="CM163" s="13"/>
    </row>
    <row r="164" spans="1:91" ht="16.350000000000001" customHeight="1" x14ac:dyDescent="0.2">
      <c r="A164" s="1852"/>
      <c r="B164" s="1852"/>
      <c r="C164" s="1856"/>
      <c r="D164" s="1857"/>
      <c r="E164" s="1858"/>
      <c r="F164" s="1863" t="s">
        <v>11</v>
      </c>
      <c r="G164" s="1863"/>
      <c r="H164" s="1863" t="s">
        <v>12</v>
      </c>
      <c r="I164" s="1863"/>
      <c r="J164" s="1863" t="s">
        <v>13</v>
      </c>
      <c r="K164" s="1863"/>
      <c r="L164" s="1809" t="s">
        <v>14</v>
      </c>
      <c r="M164" s="1808"/>
      <c r="N164" s="1863" t="s">
        <v>15</v>
      </c>
      <c r="O164" s="1863"/>
      <c r="P164" s="1816" t="s">
        <v>16</v>
      </c>
      <c r="Q164" s="1828"/>
      <c r="R164" s="1844" t="s">
        <v>17</v>
      </c>
      <c r="S164" s="1844"/>
      <c r="T164" s="1816" t="s">
        <v>18</v>
      </c>
      <c r="U164" s="1828"/>
      <c r="V164" s="1844" t="s">
        <v>19</v>
      </c>
      <c r="W164" s="1844"/>
      <c r="X164" s="1816" t="s">
        <v>20</v>
      </c>
      <c r="Y164" s="1828"/>
      <c r="Z164" s="1828" t="s">
        <v>21</v>
      </c>
      <c r="AA164" s="1816"/>
      <c r="AB164" s="1844" t="s">
        <v>22</v>
      </c>
      <c r="AC164" s="1844"/>
      <c r="AD164" s="1844" t="s">
        <v>23</v>
      </c>
      <c r="AE164" s="1844"/>
      <c r="AF164" s="1844" t="s">
        <v>24</v>
      </c>
      <c r="AG164" s="1844"/>
      <c r="AH164" s="1844" t="s">
        <v>25</v>
      </c>
      <c r="AI164" s="1844"/>
      <c r="AJ164" s="1844" t="s">
        <v>26</v>
      </c>
      <c r="AK164" s="1844"/>
      <c r="AL164" s="1844" t="s">
        <v>27</v>
      </c>
      <c r="AM164" s="1844"/>
      <c r="CG164" s="13"/>
      <c r="CH164" s="13"/>
      <c r="CI164" s="13"/>
      <c r="CJ164" s="13"/>
      <c r="CK164" s="13"/>
      <c r="CL164" s="13"/>
      <c r="CM164" s="13"/>
    </row>
    <row r="165" spans="1:91" ht="16.350000000000001" customHeight="1" x14ac:dyDescent="0.2">
      <c r="A165" s="1852"/>
      <c r="B165" s="1852"/>
      <c r="C165" s="860" t="s">
        <v>32</v>
      </c>
      <c r="D165" s="861" t="s">
        <v>33</v>
      </c>
      <c r="E165" s="317" t="s">
        <v>34</v>
      </c>
      <c r="F165" s="732" t="s">
        <v>41</v>
      </c>
      <c r="G165" s="712" t="s">
        <v>34</v>
      </c>
      <c r="H165" s="732" t="s">
        <v>41</v>
      </c>
      <c r="I165" s="712" t="s">
        <v>34</v>
      </c>
      <c r="J165" s="732" t="s">
        <v>41</v>
      </c>
      <c r="K165" s="712" t="s">
        <v>34</v>
      </c>
      <c r="L165" s="732" t="s">
        <v>41</v>
      </c>
      <c r="M165" s="711" t="s">
        <v>34</v>
      </c>
      <c r="N165" s="732" t="s">
        <v>41</v>
      </c>
      <c r="O165" s="712" t="s">
        <v>34</v>
      </c>
      <c r="P165" s="732" t="s">
        <v>41</v>
      </c>
      <c r="Q165" s="711" t="s">
        <v>34</v>
      </c>
      <c r="R165" s="732" t="s">
        <v>41</v>
      </c>
      <c r="S165" s="712" t="s">
        <v>34</v>
      </c>
      <c r="T165" s="732" t="s">
        <v>41</v>
      </c>
      <c r="U165" s="711" t="s">
        <v>34</v>
      </c>
      <c r="V165" s="732" t="s">
        <v>41</v>
      </c>
      <c r="W165" s="712" t="s">
        <v>34</v>
      </c>
      <c r="X165" s="732" t="s">
        <v>41</v>
      </c>
      <c r="Y165" s="711" t="s">
        <v>34</v>
      </c>
      <c r="Z165" s="732" t="s">
        <v>41</v>
      </c>
      <c r="AA165" s="712" t="s">
        <v>34</v>
      </c>
      <c r="AB165" s="732" t="s">
        <v>41</v>
      </c>
      <c r="AC165" s="712" t="s">
        <v>34</v>
      </c>
      <c r="AD165" s="732" t="s">
        <v>41</v>
      </c>
      <c r="AE165" s="712" t="s">
        <v>34</v>
      </c>
      <c r="AF165" s="732" t="s">
        <v>41</v>
      </c>
      <c r="AG165" s="712" t="s">
        <v>34</v>
      </c>
      <c r="AH165" s="732" t="s">
        <v>41</v>
      </c>
      <c r="AI165" s="712" t="s">
        <v>34</v>
      </c>
      <c r="AJ165" s="732" t="s">
        <v>41</v>
      </c>
      <c r="AK165" s="712" t="s">
        <v>34</v>
      </c>
      <c r="AL165" s="732" t="s">
        <v>41</v>
      </c>
      <c r="AM165" s="712" t="s">
        <v>34</v>
      </c>
      <c r="CG165" s="13"/>
      <c r="CH165" s="13"/>
      <c r="CI165" s="13"/>
      <c r="CJ165" s="13"/>
      <c r="CK165" s="13"/>
      <c r="CL165" s="13"/>
      <c r="CM165" s="13"/>
    </row>
    <row r="166" spans="1:91" ht="16.350000000000001" customHeight="1" x14ac:dyDescent="0.2">
      <c r="A166" s="1936" t="s">
        <v>200</v>
      </c>
      <c r="B166" s="1937"/>
      <c r="C166" s="318">
        <f>SUM(D166+E166)</f>
        <v>0</v>
      </c>
      <c r="D166" s="319">
        <f>SUM(P166+R166+T166+V166+X166+Z166+AB166+AD166+AF166+AH166+AJ166+AL166)</f>
        <v>0</v>
      </c>
      <c r="E166" s="862">
        <f>SUM(Q166+S166+U166+W166+Y166+AA166+AC166+AE166+AG166+AI166+AK166+AM166)</f>
        <v>0</v>
      </c>
      <c r="F166" s="863"/>
      <c r="G166" s="322"/>
      <c r="H166" s="323"/>
      <c r="I166" s="864"/>
      <c r="J166" s="863"/>
      <c r="K166" s="322"/>
      <c r="L166" s="323"/>
      <c r="M166" s="864"/>
      <c r="N166" s="323"/>
      <c r="O166" s="864"/>
      <c r="P166" s="865"/>
      <c r="Q166" s="866"/>
      <c r="R166" s="867"/>
      <c r="S166" s="868"/>
      <c r="T166" s="865"/>
      <c r="U166" s="866"/>
      <c r="V166" s="867"/>
      <c r="W166" s="868"/>
      <c r="X166" s="865"/>
      <c r="Y166" s="866"/>
      <c r="Z166" s="867"/>
      <c r="AA166" s="868"/>
      <c r="AB166" s="867"/>
      <c r="AC166" s="868"/>
      <c r="AD166" s="867"/>
      <c r="AE166" s="868"/>
      <c r="AF166" s="867"/>
      <c r="AG166" s="868"/>
      <c r="AH166" s="867"/>
      <c r="AI166" s="868"/>
      <c r="AJ166" s="867"/>
      <c r="AK166" s="868"/>
      <c r="AL166" s="867"/>
      <c r="AM166" s="868"/>
      <c r="AN166" s="136"/>
      <c r="CG166" s="13"/>
      <c r="CH166" s="13"/>
      <c r="CI166" s="13"/>
      <c r="CJ166" s="13"/>
      <c r="CK166" s="13"/>
      <c r="CL166" s="13"/>
      <c r="CM166" s="13"/>
    </row>
    <row r="167" spans="1:91" ht="16.350000000000001" customHeight="1" x14ac:dyDescent="0.2">
      <c r="A167" s="1838" t="s">
        <v>201</v>
      </c>
      <c r="B167" s="1839"/>
      <c r="C167" s="329">
        <f>SUM(D167+E167)</f>
        <v>0</v>
      </c>
      <c r="D167" s="330">
        <f t="shared" ref="D167:E169" si="17">SUM(F167+H167+J167+L167+N167+P167+R167+T167+V167+X167+Z167+AB167+AD167+AF167+AH167+AJ167+AL167)</f>
        <v>0</v>
      </c>
      <c r="E167" s="331">
        <f t="shared" si="17"/>
        <v>0</v>
      </c>
      <c r="F167" s="869"/>
      <c r="G167" s="870"/>
      <c r="H167" s="869"/>
      <c r="I167" s="870"/>
      <c r="J167" s="869"/>
      <c r="K167" s="870"/>
      <c r="L167" s="871"/>
      <c r="M167" s="872"/>
      <c r="N167" s="869"/>
      <c r="O167" s="870"/>
      <c r="P167" s="871"/>
      <c r="Q167" s="872"/>
      <c r="R167" s="869"/>
      <c r="S167" s="870"/>
      <c r="T167" s="871"/>
      <c r="U167" s="872"/>
      <c r="V167" s="869"/>
      <c r="W167" s="870"/>
      <c r="X167" s="871"/>
      <c r="Y167" s="872"/>
      <c r="Z167" s="869"/>
      <c r="AA167" s="870"/>
      <c r="AB167" s="869"/>
      <c r="AC167" s="870"/>
      <c r="AD167" s="869"/>
      <c r="AE167" s="870"/>
      <c r="AF167" s="869"/>
      <c r="AG167" s="870"/>
      <c r="AH167" s="869"/>
      <c r="AI167" s="870"/>
      <c r="AJ167" s="869"/>
      <c r="AK167" s="870"/>
      <c r="AL167" s="869"/>
      <c r="AM167" s="870"/>
      <c r="AN167" s="136"/>
      <c r="CG167" s="13"/>
      <c r="CH167" s="13"/>
      <c r="CI167" s="13"/>
      <c r="CJ167" s="13"/>
      <c r="CK167" s="13"/>
      <c r="CL167" s="13"/>
      <c r="CM167" s="13"/>
    </row>
    <row r="168" spans="1:91" ht="16.350000000000001" customHeight="1" x14ac:dyDescent="0.2">
      <c r="A168" s="1840" t="s">
        <v>202</v>
      </c>
      <c r="B168" s="1841"/>
      <c r="C168" s="329">
        <f>SUM(D168+E168)</f>
        <v>0</v>
      </c>
      <c r="D168" s="330">
        <f t="shared" si="17"/>
        <v>0</v>
      </c>
      <c r="E168" s="331">
        <f t="shared" si="17"/>
        <v>0</v>
      </c>
      <c r="F168" s="869"/>
      <c r="G168" s="870"/>
      <c r="H168" s="869"/>
      <c r="I168" s="870"/>
      <c r="J168" s="869"/>
      <c r="K168" s="870"/>
      <c r="L168" s="871"/>
      <c r="M168" s="872"/>
      <c r="N168" s="869"/>
      <c r="O168" s="870"/>
      <c r="P168" s="871"/>
      <c r="Q168" s="872"/>
      <c r="R168" s="869"/>
      <c r="S168" s="870"/>
      <c r="T168" s="871"/>
      <c r="U168" s="872"/>
      <c r="V168" s="869"/>
      <c r="W168" s="870"/>
      <c r="X168" s="871"/>
      <c r="Y168" s="872"/>
      <c r="Z168" s="869"/>
      <c r="AA168" s="870"/>
      <c r="AB168" s="869"/>
      <c r="AC168" s="870"/>
      <c r="AD168" s="869"/>
      <c r="AE168" s="870"/>
      <c r="AF168" s="869"/>
      <c r="AG168" s="870"/>
      <c r="AH168" s="869"/>
      <c r="AI168" s="870"/>
      <c r="AJ168" s="869"/>
      <c r="AK168" s="870"/>
      <c r="AL168" s="869"/>
      <c r="AM168" s="870"/>
      <c r="AN168" s="136"/>
      <c r="CG168" s="13"/>
      <c r="CH168" s="13"/>
      <c r="CI168" s="13"/>
      <c r="CJ168" s="13"/>
      <c r="CK168" s="13"/>
      <c r="CL168" s="13"/>
      <c r="CM168" s="13"/>
    </row>
    <row r="169" spans="1:91" ht="16.350000000000001" customHeight="1" x14ac:dyDescent="0.2">
      <c r="A169" s="1842" t="s">
        <v>68</v>
      </c>
      <c r="B169" s="1843"/>
      <c r="C169" s="336">
        <f>SUM(D169+E169)</f>
        <v>0</v>
      </c>
      <c r="D169" s="337">
        <f t="shared" si="17"/>
        <v>0</v>
      </c>
      <c r="E169" s="338">
        <f t="shared" si="17"/>
        <v>0</v>
      </c>
      <c r="F169" s="873"/>
      <c r="G169" s="874"/>
      <c r="H169" s="873"/>
      <c r="I169" s="874"/>
      <c r="J169" s="873"/>
      <c r="K169" s="874"/>
      <c r="L169" s="875"/>
      <c r="M169" s="876"/>
      <c r="N169" s="873"/>
      <c r="O169" s="874"/>
      <c r="P169" s="875"/>
      <c r="Q169" s="876"/>
      <c r="R169" s="873"/>
      <c r="S169" s="874"/>
      <c r="T169" s="875"/>
      <c r="U169" s="876"/>
      <c r="V169" s="873"/>
      <c r="W169" s="874"/>
      <c r="X169" s="875"/>
      <c r="Y169" s="876"/>
      <c r="Z169" s="873"/>
      <c r="AA169" s="874"/>
      <c r="AB169" s="873"/>
      <c r="AC169" s="874"/>
      <c r="AD169" s="873"/>
      <c r="AE169" s="874"/>
      <c r="AF169" s="873"/>
      <c r="AG169" s="874"/>
      <c r="AH169" s="873"/>
      <c r="AI169" s="874"/>
      <c r="AJ169" s="873"/>
      <c r="AK169" s="874"/>
      <c r="AL169" s="873"/>
      <c r="AM169" s="874"/>
      <c r="AN169" s="136"/>
      <c r="CG169" s="13"/>
      <c r="CH169" s="13"/>
      <c r="CI169" s="13"/>
      <c r="CJ169" s="13"/>
      <c r="CK169" s="13"/>
      <c r="CL169" s="13"/>
      <c r="CM169" s="13"/>
    </row>
    <row r="170" spans="1:91" ht="32.1" customHeight="1" x14ac:dyDescent="0.2">
      <c r="A170" s="343" t="s">
        <v>203</v>
      </c>
      <c r="B170" s="343"/>
      <c r="C170" s="10"/>
      <c r="D170" s="10"/>
      <c r="E170" s="11"/>
      <c r="F170" s="9"/>
      <c r="G170" s="8"/>
      <c r="H170" s="8"/>
      <c r="I170" s="1"/>
      <c r="J170" s="1"/>
      <c r="K170" s="1"/>
      <c r="L170" s="83"/>
      <c r="M170" s="213"/>
      <c r="N170" s="83"/>
      <c r="O170" s="344"/>
      <c r="P170" s="211"/>
      <c r="Q170" s="211"/>
      <c r="R170" s="211"/>
      <c r="S170" s="213"/>
      <c r="T170" s="83"/>
      <c r="U170" s="211"/>
      <c r="V170" s="211"/>
      <c r="W170" s="213"/>
      <c r="X170" s="213"/>
      <c r="Y170" s="83"/>
      <c r="Z170" s="213"/>
      <c r="AA170" s="83"/>
      <c r="AB170" s="213"/>
      <c r="AC170" s="211"/>
      <c r="BX170" s="2"/>
      <c r="BY170" s="2"/>
      <c r="BZ170" s="2"/>
      <c r="CG170" s="13"/>
      <c r="CH170" s="13"/>
      <c r="CI170" s="13"/>
      <c r="CJ170" s="13"/>
      <c r="CK170" s="13"/>
      <c r="CL170" s="13"/>
      <c r="CM170" s="13"/>
    </row>
    <row r="171" spans="1:91" ht="16.350000000000001" customHeight="1" x14ac:dyDescent="0.2">
      <c r="A171" s="1822" t="s">
        <v>112</v>
      </c>
      <c r="B171" s="1793"/>
      <c r="C171" s="1822" t="s">
        <v>54</v>
      </c>
      <c r="D171" s="1823"/>
      <c r="E171" s="1793"/>
      <c r="F171" s="1828" t="s">
        <v>204</v>
      </c>
      <c r="G171" s="1829"/>
      <c r="H171" s="1829"/>
      <c r="I171" s="1829"/>
      <c r="J171" s="1829"/>
      <c r="K171" s="1829"/>
      <c r="L171" s="1829"/>
      <c r="M171" s="1829"/>
      <c r="N171" s="1829"/>
      <c r="O171" s="1829"/>
      <c r="P171" s="1829"/>
      <c r="Q171" s="1829"/>
      <c r="R171" s="1829"/>
      <c r="S171" s="1829"/>
      <c r="T171" s="1829"/>
      <c r="U171" s="1816"/>
      <c r="V171" s="1798" t="s">
        <v>205</v>
      </c>
      <c r="W171" s="1932" t="s">
        <v>206</v>
      </c>
      <c r="X171" s="1932" t="s">
        <v>207</v>
      </c>
      <c r="Y171" s="1932" t="s">
        <v>208</v>
      </c>
      <c r="Z171" s="1932" t="s">
        <v>209</v>
      </c>
      <c r="AA171" s="1932" t="s">
        <v>210</v>
      </c>
      <c r="AB171" s="1934" t="s">
        <v>211</v>
      </c>
      <c r="AC171" s="1934"/>
      <c r="AD171" s="1934"/>
      <c r="AE171" s="1934"/>
      <c r="AF171" s="1834" t="s">
        <v>124</v>
      </c>
      <c r="AG171" s="1835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CG171" s="13"/>
      <c r="CH171" s="13"/>
      <c r="CI171" s="13"/>
      <c r="CJ171" s="13"/>
      <c r="CK171" s="13"/>
      <c r="CL171" s="13"/>
      <c r="CM171" s="13"/>
    </row>
    <row r="172" spans="1:91" ht="16.350000000000001" customHeight="1" x14ac:dyDescent="0.2">
      <c r="A172" s="1826"/>
      <c r="B172" s="1794"/>
      <c r="C172" s="1826"/>
      <c r="D172" s="1827"/>
      <c r="E172" s="1794"/>
      <c r="F172" s="1932" t="s">
        <v>11</v>
      </c>
      <c r="G172" s="1932"/>
      <c r="H172" s="1932" t="s">
        <v>12</v>
      </c>
      <c r="I172" s="1932"/>
      <c r="J172" s="1932" t="s">
        <v>13</v>
      </c>
      <c r="K172" s="1932"/>
      <c r="L172" s="1932" t="s">
        <v>212</v>
      </c>
      <c r="M172" s="1932"/>
      <c r="N172" s="1932" t="s">
        <v>115</v>
      </c>
      <c r="O172" s="1932"/>
      <c r="P172" s="1934" t="s">
        <v>213</v>
      </c>
      <c r="Q172" s="1934"/>
      <c r="R172" s="1934" t="s">
        <v>214</v>
      </c>
      <c r="S172" s="1934"/>
      <c r="T172" s="1795" t="s">
        <v>215</v>
      </c>
      <c r="U172" s="1818"/>
      <c r="V172" s="1807"/>
      <c r="W172" s="1932"/>
      <c r="X172" s="1932"/>
      <c r="Y172" s="1932"/>
      <c r="Z172" s="1932"/>
      <c r="AA172" s="1932"/>
      <c r="AB172" s="1932" t="s">
        <v>127</v>
      </c>
      <c r="AC172" s="1932" t="s">
        <v>128</v>
      </c>
      <c r="AD172" s="1932" t="s">
        <v>129</v>
      </c>
      <c r="AE172" s="1932" t="s">
        <v>130</v>
      </c>
      <c r="AF172" s="1935" t="s">
        <v>131</v>
      </c>
      <c r="AG172" s="1935" t="s">
        <v>132</v>
      </c>
      <c r="AH172" s="217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CG172" s="13"/>
      <c r="CH172" s="13"/>
      <c r="CI172" s="13"/>
      <c r="CJ172" s="13"/>
      <c r="CK172" s="13"/>
      <c r="CL172" s="13"/>
      <c r="CM172" s="13"/>
    </row>
    <row r="173" spans="1:91" ht="16.350000000000001" customHeight="1" x14ac:dyDescent="0.2">
      <c r="A173" s="1824"/>
      <c r="B173" s="1795"/>
      <c r="C173" s="877" t="s">
        <v>32</v>
      </c>
      <c r="D173" s="878" t="s">
        <v>41</v>
      </c>
      <c r="E173" s="715" t="s">
        <v>34</v>
      </c>
      <c r="F173" s="879" t="s">
        <v>41</v>
      </c>
      <c r="G173" s="880" t="s">
        <v>34</v>
      </c>
      <c r="H173" s="879" t="s">
        <v>41</v>
      </c>
      <c r="I173" s="880" t="s">
        <v>34</v>
      </c>
      <c r="J173" s="879" t="s">
        <v>41</v>
      </c>
      <c r="K173" s="880" t="s">
        <v>34</v>
      </c>
      <c r="L173" s="879" t="s">
        <v>41</v>
      </c>
      <c r="M173" s="880" t="s">
        <v>34</v>
      </c>
      <c r="N173" s="879" t="s">
        <v>41</v>
      </c>
      <c r="O173" s="880" t="s">
        <v>34</v>
      </c>
      <c r="P173" s="879" t="s">
        <v>41</v>
      </c>
      <c r="Q173" s="880" t="s">
        <v>34</v>
      </c>
      <c r="R173" s="879" t="s">
        <v>41</v>
      </c>
      <c r="S173" s="880" t="s">
        <v>34</v>
      </c>
      <c r="T173" s="104" t="s">
        <v>41</v>
      </c>
      <c r="U173" s="880" t="s">
        <v>34</v>
      </c>
      <c r="V173" s="1801"/>
      <c r="W173" s="1932"/>
      <c r="X173" s="1932"/>
      <c r="Y173" s="1932"/>
      <c r="Z173" s="1932"/>
      <c r="AA173" s="1932"/>
      <c r="AB173" s="1932"/>
      <c r="AC173" s="1932"/>
      <c r="AD173" s="1932"/>
      <c r="AE173" s="1932"/>
      <c r="AF173" s="1935"/>
      <c r="AG173" s="1935"/>
      <c r="AH173" s="217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CG173" s="13"/>
      <c r="CH173" s="13"/>
      <c r="CI173" s="13"/>
      <c r="CJ173" s="13"/>
      <c r="CK173" s="13"/>
      <c r="CL173" s="13"/>
      <c r="CM173" s="13"/>
    </row>
    <row r="174" spans="1:91" ht="26.25" customHeight="1" x14ac:dyDescent="0.2">
      <c r="A174" s="1932" t="s">
        <v>216</v>
      </c>
      <c r="B174" s="881" t="s">
        <v>217</v>
      </c>
      <c r="C174" s="882">
        <f>SUM(D174:E174)</f>
        <v>2</v>
      </c>
      <c r="D174" s="883">
        <f>SUM(F174+H174+J174+L174+N174+P174+R174+T174)</f>
        <v>0</v>
      </c>
      <c r="E174" s="83">
        <f>G174+I174+K174+M174+O174+Q174+S174+U174</f>
        <v>2</v>
      </c>
      <c r="F174" s="884"/>
      <c r="G174" s="885"/>
      <c r="H174" s="884"/>
      <c r="I174" s="885">
        <v>1</v>
      </c>
      <c r="J174" s="884"/>
      <c r="K174" s="885">
        <v>1</v>
      </c>
      <c r="L174" s="884"/>
      <c r="M174" s="885"/>
      <c r="N174" s="884"/>
      <c r="O174" s="885"/>
      <c r="P174" s="884"/>
      <c r="Q174" s="885"/>
      <c r="R174" s="884"/>
      <c r="S174" s="885"/>
      <c r="T174" s="884"/>
      <c r="U174" s="885"/>
      <c r="V174" s="886"/>
      <c r="W174" s="884">
        <v>1</v>
      </c>
      <c r="X174" s="885">
        <v>1</v>
      </c>
      <c r="Y174" s="885">
        <v>1</v>
      </c>
      <c r="Z174" s="885">
        <v>1</v>
      </c>
      <c r="AA174" s="885"/>
      <c r="AB174" s="884"/>
      <c r="AC174" s="885"/>
      <c r="AD174" s="885">
        <v>2</v>
      </c>
      <c r="AE174" s="887"/>
      <c r="AF174" s="885">
        <v>2</v>
      </c>
      <c r="AG174" s="887"/>
      <c r="AH174" s="71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12"/>
      <c r="AT174" s="12"/>
      <c r="BW174" s="3"/>
      <c r="CG174" s="13">
        <v>0</v>
      </c>
      <c r="CH174" s="13">
        <v>0</v>
      </c>
      <c r="CI174" s="13">
        <v>0</v>
      </c>
      <c r="CJ174" s="13">
        <v>0</v>
      </c>
      <c r="CK174" s="13"/>
      <c r="CL174" s="13"/>
      <c r="CM174" s="13"/>
    </row>
    <row r="175" spans="1:91" ht="26.25" customHeight="1" x14ac:dyDescent="0.2">
      <c r="A175" s="1932"/>
      <c r="B175" s="93" t="s">
        <v>218</v>
      </c>
      <c r="C175" s="352">
        <f>SUM(D175:E175)</f>
        <v>2</v>
      </c>
      <c r="D175" s="48">
        <f>SUM(F175+H175+J175+L175+N175+P175+R175+T175)</f>
        <v>0</v>
      </c>
      <c r="E175" s="353">
        <f>G175+I175+K175+M175+O175+Q175+S175+U175</f>
        <v>2</v>
      </c>
      <c r="F175" s="229"/>
      <c r="G175" s="354"/>
      <c r="H175" s="229"/>
      <c r="I175" s="354"/>
      <c r="J175" s="229"/>
      <c r="K175" s="354">
        <v>1</v>
      </c>
      <c r="L175" s="229"/>
      <c r="M175" s="354"/>
      <c r="N175" s="229"/>
      <c r="O175" s="354"/>
      <c r="P175" s="229"/>
      <c r="Q175" s="354"/>
      <c r="R175" s="229"/>
      <c r="S175" s="354"/>
      <c r="T175" s="229"/>
      <c r="U175" s="354">
        <v>1</v>
      </c>
      <c r="V175" s="355"/>
      <c r="W175" s="229"/>
      <c r="X175" s="354">
        <v>2</v>
      </c>
      <c r="Y175" s="354"/>
      <c r="Z175" s="354"/>
      <c r="AA175" s="354"/>
      <c r="AB175" s="229"/>
      <c r="AC175" s="354"/>
      <c r="AD175" s="354">
        <v>2</v>
      </c>
      <c r="AE175" s="230"/>
      <c r="AF175" s="354">
        <v>2</v>
      </c>
      <c r="AG175" s="230"/>
      <c r="AH175" s="71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12"/>
      <c r="AT175" s="12"/>
      <c r="BW175" s="3"/>
      <c r="CG175" s="13">
        <v>0</v>
      </c>
      <c r="CH175" s="13">
        <v>0</v>
      </c>
      <c r="CI175" s="13">
        <v>0</v>
      </c>
      <c r="CJ175" s="13">
        <v>0</v>
      </c>
      <c r="CK175" s="13"/>
      <c r="CL175" s="13"/>
      <c r="CM175" s="13"/>
    </row>
    <row r="176" spans="1:91" ht="32.1" customHeight="1" x14ac:dyDescent="0.2">
      <c r="A176" s="82" t="s">
        <v>219</v>
      </c>
      <c r="B176" s="8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BX176" s="2"/>
      <c r="BY176" s="2"/>
      <c r="BZ176" s="2"/>
      <c r="CG176" s="13"/>
      <c r="CH176" s="13"/>
      <c r="CI176" s="13"/>
      <c r="CJ176" s="13"/>
      <c r="CK176" s="13"/>
      <c r="CL176" s="13"/>
      <c r="CM176" s="13"/>
    </row>
    <row r="177" spans="1:91" ht="16.350000000000001" customHeight="1" x14ac:dyDescent="0.2">
      <c r="A177" s="1817" t="s">
        <v>4</v>
      </c>
      <c r="B177" s="1817" t="s">
        <v>54</v>
      </c>
      <c r="C177" s="1819" t="s">
        <v>66</v>
      </c>
      <c r="D177" s="1798" t="s">
        <v>220</v>
      </c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BX177" s="2"/>
      <c r="CG177" s="13"/>
      <c r="CH177" s="13"/>
      <c r="CI177" s="13"/>
      <c r="CJ177" s="13"/>
      <c r="CK177" s="13"/>
      <c r="CL177" s="13"/>
      <c r="CM177" s="13"/>
    </row>
    <row r="178" spans="1:91" ht="16.350000000000001" customHeight="1" x14ac:dyDescent="0.2">
      <c r="A178" s="1818"/>
      <c r="B178" s="1818"/>
      <c r="C178" s="1820"/>
      <c r="D178" s="1801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BX178" s="2"/>
      <c r="CG178" s="13"/>
      <c r="CH178" s="13"/>
      <c r="CI178" s="13"/>
      <c r="CJ178" s="13"/>
      <c r="CK178" s="13"/>
      <c r="CL178" s="13"/>
      <c r="CM178" s="13"/>
    </row>
    <row r="179" spans="1:91" ht="20.25" customHeight="1" x14ac:dyDescent="0.2">
      <c r="A179" s="881" t="s">
        <v>221</v>
      </c>
      <c r="B179" s="888">
        <f>SUM(C179:D179)</f>
        <v>4</v>
      </c>
      <c r="C179" s="889"/>
      <c r="D179" s="890">
        <v>4</v>
      </c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BX179" s="2"/>
      <c r="CG179" s="13"/>
      <c r="CH179" s="13"/>
      <c r="CI179" s="13"/>
      <c r="CJ179" s="13"/>
      <c r="CK179" s="13"/>
      <c r="CL179" s="13"/>
      <c r="CM179" s="13"/>
    </row>
    <row r="180" spans="1:91" ht="20.25" customHeight="1" x14ac:dyDescent="0.2">
      <c r="A180" s="93" t="s">
        <v>222</v>
      </c>
      <c r="B180" s="357">
        <f>SUM(C180)</f>
        <v>0</v>
      </c>
      <c r="C180" s="358"/>
      <c r="D180" s="891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BX180" s="2"/>
      <c r="CG180" s="13"/>
      <c r="CH180" s="13"/>
      <c r="CI180" s="13"/>
      <c r="CJ180" s="13"/>
      <c r="CK180" s="13"/>
      <c r="CL180" s="13"/>
      <c r="CM180" s="13"/>
    </row>
    <row r="181" spans="1:91" ht="32.1" customHeight="1" x14ac:dyDescent="0.2">
      <c r="A181" s="360" t="s">
        <v>223</v>
      </c>
      <c r="B181" s="343"/>
      <c r="C181" s="361"/>
      <c r="D181" s="10"/>
      <c r="F181" s="214"/>
      <c r="G181" s="213"/>
      <c r="H181" s="83"/>
      <c r="I181" s="213"/>
      <c r="J181" s="211"/>
      <c r="K181" s="211"/>
      <c r="L181" s="213"/>
      <c r="M181" s="83"/>
      <c r="N181" s="213"/>
      <c r="O181" s="213"/>
      <c r="P181" s="83"/>
      <c r="Q181" s="213"/>
      <c r="R181" s="213"/>
      <c r="S181" s="83"/>
      <c r="T181" s="213"/>
      <c r="U181" s="213"/>
      <c r="V181" s="211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BX181" s="2"/>
      <c r="BY181" s="2"/>
      <c r="BZ181" s="2"/>
      <c r="CG181" s="13"/>
      <c r="CH181" s="13"/>
      <c r="CI181" s="13"/>
      <c r="CJ181" s="13"/>
      <c r="CK181" s="13"/>
      <c r="CL181" s="13"/>
      <c r="CM181" s="13"/>
    </row>
    <row r="182" spans="1:91" ht="16.350000000000001" customHeight="1" x14ac:dyDescent="0.2">
      <c r="A182" s="1817" t="s">
        <v>112</v>
      </c>
      <c r="B182" s="1822" t="s">
        <v>54</v>
      </c>
      <c r="C182" s="1823"/>
      <c r="D182" s="1793"/>
      <c r="E182" s="1830" t="s">
        <v>6</v>
      </c>
      <c r="F182" s="1831"/>
      <c r="G182" s="1831"/>
      <c r="H182" s="1831"/>
      <c r="I182" s="1831"/>
      <c r="J182" s="1831"/>
      <c r="K182" s="1831"/>
      <c r="L182" s="1831"/>
      <c r="M182" s="1831"/>
      <c r="N182" s="1831"/>
      <c r="O182" s="1831"/>
      <c r="P182" s="1831"/>
      <c r="Q182" s="1831"/>
      <c r="R182" s="1831"/>
      <c r="S182" s="1831"/>
      <c r="T182" s="1831"/>
      <c r="U182" s="1831"/>
      <c r="V182" s="1832"/>
      <c r="CG182" s="13"/>
      <c r="CH182" s="13"/>
      <c r="CI182" s="13"/>
      <c r="CJ182" s="13"/>
      <c r="CK182" s="13"/>
      <c r="CL182" s="13"/>
      <c r="CM182" s="13"/>
    </row>
    <row r="183" spans="1:91" ht="16.350000000000001" customHeight="1" x14ac:dyDescent="0.2">
      <c r="A183" s="1821"/>
      <c r="B183" s="1824"/>
      <c r="C183" s="1825"/>
      <c r="D183" s="1795"/>
      <c r="E183" s="1932" t="s">
        <v>113</v>
      </c>
      <c r="F183" s="1932"/>
      <c r="G183" s="1933" t="s">
        <v>224</v>
      </c>
      <c r="H183" s="1932"/>
      <c r="I183" s="1932" t="s">
        <v>15</v>
      </c>
      <c r="J183" s="1932"/>
      <c r="K183" s="1932" t="s">
        <v>225</v>
      </c>
      <c r="L183" s="1932"/>
      <c r="M183" s="1932" t="s">
        <v>118</v>
      </c>
      <c r="N183" s="1932"/>
      <c r="O183" s="1934" t="s">
        <v>119</v>
      </c>
      <c r="P183" s="1934"/>
      <c r="Q183" s="1934" t="s">
        <v>226</v>
      </c>
      <c r="R183" s="1934"/>
      <c r="S183" s="1934" t="s">
        <v>227</v>
      </c>
      <c r="T183" s="1934"/>
      <c r="U183" s="1816" t="s">
        <v>228</v>
      </c>
      <c r="V183" s="1934"/>
      <c r="CG183" s="13"/>
      <c r="CH183" s="13"/>
      <c r="CI183" s="13"/>
      <c r="CJ183" s="13"/>
      <c r="CK183" s="13"/>
      <c r="CL183" s="13"/>
      <c r="CM183" s="13"/>
    </row>
    <row r="184" spans="1:91" ht="16.350000000000001" customHeight="1" x14ac:dyDescent="0.2">
      <c r="A184" s="1818"/>
      <c r="B184" s="14" t="s">
        <v>32</v>
      </c>
      <c r="C184" s="15" t="s">
        <v>33</v>
      </c>
      <c r="D184" s="721" t="s">
        <v>34</v>
      </c>
      <c r="E184" s="879" t="s">
        <v>41</v>
      </c>
      <c r="F184" s="880" t="s">
        <v>34</v>
      </c>
      <c r="G184" s="879" t="s">
        <v>41</v>
      </c>
      <c r="H184" s="880" t="s">
        <v>34</v>
      </c>
      <c r="I184" s="879" t="s">
        <v>41</v>
      </c>
      <c r="J184" s="880" t="s">
        <v>34</v>
      </c>
      <c r="K184" s="879" t="s">
        <v>41</v>
      </c>
      <c r="L184" s="712" t="s">
        <v>34</v>
      </c>
      <c r="M184" s="879" t="s">
        <v>41</v>
      </c>
      <c r="N184" s="712" t="s">
        <v>34</v>
      </c>
      <c r="O184" s="879" t="s">
        <v>41</v>
      </c>
      <c r="P184" s="712" t="s">
        <v>34</v>
      </c>
      <c r="Q184" s="879" t="s">
        <v>41</v>
      </c>
      <c r="R184" s="880" t="s">
        <v>34</v>
      </c>
      <c r="S184" s="879" t="s">
        <v>41</v>
      </c>
      <c r="T184" s="880" t="s">
        <v>34</v>
      </c>
      <c r="U184" s="104" t="s">
        <v>41</v>
      </c>
      <c r="V184" s="880" t="s">
        <v>34</v>
      </c>
      <c r="CG184" s="13"/>
      <c r="CH184" s="13"/>
      <c r="CI184" s="13"/>
      <c r="CJ184" s="13"/>
      <c r="CK184" s="13"/>
      <c r="CL184" s="13"/>
      <c r="CM184" s="13"/>
    </row>
    <row r="185" spans="1:91" ht="16.350000000000001" customHeight="1" x14ac:dyDescent="0.2">
      <c r="A185" s="892" t="s">
        <v>229</v>
      </c>
      <c r="B185" s="893">
        <f>SUM(C185+D185)</f>
        <v>11</v>
      </c>
      <c r="C185" s="894">
        <f>SUM(E185+G185+I185+K185+M185+O185+Q185+S185+U185)</f>
        <v>1</v>
      </c>
      <c r="D185" s="124">
        <f>SUM(F185+H185+J185+L185+N185+P185+R185+T185+V185)</f>
        <v>10</v>
      </c>
      <c r="E185" s="895"/>
      <c r="F185" s="896"/>
      <c r="G185" s="895">
        <v>1</v>
      </c>
      <c r="H185" s="896">
        <v>5</v>
      </c>
      <c r="I185" s="895"/>
      <c r="J185" s="896">
        <v>1</v>
      </c>
      <c r="K185" s="895"/>
      <c r="L185" s="366">
        <v>1</v>
      </c>
      <c r="M185" s="895"/>
      <c r="N185" s="366">
        <v>2</v>
      </c>
      <c r="O185" s="895"/>
      <c r="P185" s="366">
        <v>1</v>
      </c>
      <c r="Q185" s="895"/>
      <c r="R185" s="896"/>
      <c r="S185" s="895"/>
      <c r="T185" s="896"/>
      <c r="U185" s="895"/>
      <c r="V185" s="366"/>
      <c r="W185" s="136"/>
      <c r="CG185" s="13"/>
      <c r="CH185" s="13"/>
      <c r="CI185" s="13"/>
      <c r="CJ185" s="13"/>
      <c r="CK185" s="13"/>
      <c r="CL185" s="13"/>
      <c r="CM185" s="13"/>
    </row>
    <row r="186" spans="1:91" ht="32.1" customHeight="1" x14ac:dyDescent="0.2">
      <c r="A186" s="82" t="s">
        <v>230</v>
      </c>
      <c r="B186" s="82"/>
      <c r="BX186" s="2"/>
      <c r="BY186" s="2"/>
      <c r="BZ186" s="2"/>
      <c r="CG186" s="13"/>
      <c r="CH186" s="13"/>
      <c r="CI186" s="13"/>
      <c r="CJ186" s="13"/>
      <c r="CK186" s="13"/>
      <c r="CL186" s="13"/>
      <c r="CM186" s="13"/>
    </row>
    <row r="187" spans="1:91" ht="16.350000000000001" customHeight="1" x14ac:dyDescent="0.2">
      <c r="A187" s="1793" t="s">
        <v>231</v>
      </c>
      <c r="B187" s="1796" t="s">
        <v>54</v>
      </c>
      <c r="C187" s="1797"/>
      <c r="D187" s="1798"/>
      <c r="E187" s="1802" t="s">
        <v>6</v>
      </c>
      <c r="F187" s="1803"/>
      <c r="G187" s="1803"/>
      <c r="H187" s="1803"/>
      <c r="I187" s="1803"/>
      <c r="J187" s="1803"/>
      <c r="K187" s="1803"/>
      <c r="L187" s="1804"/>
      <c r="M187" s="1797" t="s">
        <v>232</v>
      </c>
      <c r="N187" s="1805"/>
      <c r="O187" s="1798" t="s">
        <v>233</v>
      </c>
      <c r="BX187" s="2"/>
      <c r="BY187" s="2"/>
      <c r="BZ187" s="2"/>
      <c r="CG187" s="13"/>
      <c r="CH187" s="13"/>
      <c r="CI187" s="13"/>
      <c r="CJ187" s="13"/>
      <c r="CK187" s="13"/>
      <c r="CL187" s="13"/>
      <c r="CM187" s="13"/>
    </row>
    <row r="188" spans="1:91" ht="16.350000000000001" customHeight="1" x14ac:dyDescent="0.2">
      <c r="A188" s="1794"/>
      <c r="B188" s="1799"/>
      <c r="C188" s="1800"/>
      <c r="D188" s="1801"/>
      <c r="E188" s="1808" t="s">
        <v>11</v>
      </c>
      <c r="F188" s="1809"/>
      <c r="G188" s="1808" t="s">
        <v>12</v>
      </c>
      <c r="H188" s="1809"/>
      <c r="I188" s="1930" t="s">
        <v>13</v>
      </c>
      <c r="J188" s="1931"/>
      <c r="K188" s="1808" t="s">
        <v>234</v>
      </c>
      <c r="L188" s="1812"/>
      <c r="M188" s="1800"/>
      <c r="N188" s="1806"/>
      <c r="O188" s="1807"/>
      <c r="BX188" s="2"/>
      <c r="BY188" s="2"/>
      <c r="BZ188" s="2"/>
      <c r="CG188" s="13"/>
      <c r="CH188" s="13"/>
      <c r="CI188" s="13"/>
      <c r="CJ188" s="13"/>
      <c r="CK188" s="13"/>
      <c r="CL188" s="13"/>
      <c r="CM188" s="13"/>
    </row>
    <row r="189" spans="1:91" ht="16.350000000000001" customHeight="1" x14ac:dyDescent="0.2">
      <c r="A189" s="1794"/>
      <c r="B189" s="715" t="s">
        <v>32</v>
      </c>
      <c r="C189" s="892" t="s">
        <v>33</v>
      </c>
      <c r="D189" s="715" t="s">
        <v>34</v>
      </c>
      <c r="E189" s="879" t="s">
        <v>41</v>
      </c>
      <c r="F189" s="726" t="s">
        <v>34</v>
      </c>
      <c r="G189" s="879" t="s">
        <v>41</v>
      </c>
      <c r="H189" s="726" t="s">
        <v>34</v>
      </c>
      <c r="I189" s="719" t="s">
        <v>41</v>
      </c>
      <c r="J189" s="717" t="s">
        <v>34</v>
      </c>
      <c r="K189" s="879" t="s">
        <v>41</v>
      </c>
      <c r="L189" s="722" t="s">
        <v>34</v>
      </c>
      <c r="M189" s="897" t="s">
        <v>235</v>
      </c>
      <c r="N189" s="731" t="s">
        <v>236</v>
      </c>
      <c r="O189" s="1801"/>
      <c r="BX189" s="2"/>
      <c r="BY189" s="2"/>
      <c r="BZ189" s="2"/>
      <c r="CG189" s="13"/>
      <c r="CH189" s="13"/>
      <c r="CI189" s="13"/>
      <c r="CJ189" s="13"/>
      <c r="CK189" s="13"/>
      <c r="CL189" s="13"/>
      <c r="CM189" s="13"/>
    </row>
    <row r="190" spans="1:91" ht="16.350000000000001" customHeight="1" x14ac:dyDescent="0.2">
      <c r="A190" s="1795"/>
      <c r="B190" s="373">
        <f t="shared" ref="B190:B195" si="18">+C190+D190</f>
        <v>6</v>
      </c>
      <c r="C190" s="374">
        <f t="shared" ref="C190:D195" si="19">+E190+G190+I190+K190</f>
        <v>3</v>
      </c>
      <c r="D190" s="375">
        <f t="shared" si="19"/>
        <v>3</v>
      </c>
      <c r="E190" s="898">
        <f t="shared" ref="E190:O190" si="20">SUM(E191:E195)</f>
        <v>1</v>
      </c>
      <c r="F190" s="377">
        <f t="shared" si="20"/>
        <v>2</v>
      </c>
      <c r="G190" s="898">
        <f t="shared" si="20"/>
        <v>1</v>
      </c>
      <c r="H190" s="377">
        <f t="shared" si="20"/>
        <v>0</v>
      </c>
      <c r="I190" s="898">
        <f t="shared" si="20"/>
        <v>0</v>
      </c>
      <c r="J190" s="899">
        <f t="shared" si="20"/>
        <v>0</v>
      </c>
      <c r="K190" s="893">
        <f t="shared" si="20"/>
        <v>1</v>
      </c>
      <c r="L190" s="379">
        <f t="shared" si="20"/>
        <v>1</v>
      </c>
      <c r="M190" s="380">
        <f t="shared" si="20"/>
        <v>3</v>
      </c>
      <c r="N190" s="377">
        <f t="shared" si="20"/>
        <v>3</v>
      </c>
      <c r="O190" s="900">
        <f t="shared" si="20"/>
        <v>1</v>
      </c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BX190" s="2"/>
      <c r="BY190" s="2"/>
      <c r="BZ190" s="2"/>
      <c r="CG190" s="13"/>
      <c r="CH190" s="13"/>
      <c r="CI190" s="13"/>
      <c r="CJ190" s="13"/>
      <c r="CK190" s="13"/>
      <c r="CL190" s="13"/>
      <c r="CM190" s="13"/>
    </row>
    <row r="191" spans="1:91" ht="16.350000000000001" customHeight="1" x14ac:dyDescent="0.2">
      <c r="A191" s="881" t="s">
        <v>237</v>
      </c>
      <c r="B191" s="888">
        <f t="shared" si="18"/>
        <v>6</v>
      </c>
      <c r="C191" s="888">
        <f t="shared" si="19"/>
        <v>3</v>
      </c>
      <c r="D191" s="901">
        <f t="shared" si="19"/>
        <v>3</v>
      </c>
      <c r="E191" s="219">
        <v>1</v>
      </c>
      <c r="F191" s="223">
        <v>2</v>
      </c>
      <c r="G191" s="219">
        <v>1</v>
      </c>
      <c r="H191" s="223"/>
      <c r="I191" s="219"/>
      <c r="J191" s="220"/>
      <c r="K191" s="219">
        <v>1</v>
      </c>
      <c r="L191" s="383">
        <v>1</v>
      </c>
      <c r="M191" s="221">
        <v>3</v>
      </c>
      <c r="N191" s="223">
        <v>3</v>
      </c>
      <c r="O191" s="384">
        <v>1</v>
      </c>
      <c r="P191" s="71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12"/>
      <c r="AC191" s="12"/>
      <c r="AD191" s="12"/>
      <c r="AE191" s="12"/>
      <c r="BX191" s="2"/>
      <c r="BY191" s="2"/>
      <c r="BZ191" s="2"/>
      <c r="CG191" s="13">
        <v>0</v>
      </c>
      <c r="CH191" s="13">
        <v>0</v>
      </c>
      <c r="CI191" s="13"/>
      <c r="CJ191" s="13"/>
      <c r="CK191" s="13"/>
      <c r="CL191" s="13"/>
      <c r="CM191" s="13"/>
    </row>
    <row r="192" spans="1:91" ht="16.350000000000001" customHeight="1" x14ac:dyDescent="0.2">
      <c r="A192" s="30" t="s">
        <v>238</v>
      </c>
      <c r="B192" s="385">
        <f t="shared" si="18"/>
        <v>0</v>
      </c>
      <c r="C192" s="385">
        <f t="shared" si="19"/>
        <v>0</v>
      </c>
      <c r="D192" s="386">
        <f t="shared" si="19"/>
        <v>0</v>
      </c>
      <c r="E192" s="224"/>
      <c r="F192" s="228"/>
      <c r="G192" s="224"/>
      <c r="H192" s="228"/>
      <c r="I192" s="224"/>
      <c r="J192" s="225"/>
      <c r="K192" s="224"/>
      <c r="L192" s="387"/>
      <c r="M192" s="226"/>
      <c r="N192" s="228"/>
      <c r="O192" s="388"/>
      <c r="P192" s="71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12"/>
      <c r="AC192" s="12"/>
      <c r="AD192" s="12"/>
      <c r="AE192" s="12"/>
      <c r="BX192" s="2"/>
      <c r="BY192" s="2"/>
      <c r="BZ192" s="2"/>
      <c r="CG192" s="13">
        <v>0</v>
      </c>
      <c r="CH192" s="13">
        <v>0</v>
      </c>
      <c r="CI192" s="13"/>
      <c r="CJ192" s="13"/>
      <c r="CK192" s="13"/>
      <c r="CL192" s="13"/>
      <c r="CM192" s="13"/>
    </row>
    <row r="193" spans="1:104" ht="16.350000000000001" customHeight="1" x14ac:dyDescent="0.2">
      <c r="A193" s="30" t="s">
        <v>239</v>
      </c>
      <c r="B193" s="385">
        <f t="shared" si="18"/>
        <v>0</v>
      </c>
      <c r="C193" s="385">
        <f t="shared" si="19"/>
        <v>0</v>
      </c>
      <c r="D193" s="386">
        <f t="shared" si="19"/>
        <v>0</v>
      </c>
      <c r="E193" s="224"/>
      <c r="F193" s="228"/>
      <c r="G193" s="224"/>
      <c r="H193" s="228"/>
      <c r="I193" s="224"/>
      <c r="J193" s="225"/>
      <c r="K193" s="224"/>
      <c r="L193" s="387"/>
      <c r="M193" s="226"/>
      <c r="N193" s="228"/>
      <c r="O193" s="388"/>
      <c r="P193" s="71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12"/>
      <c r="AC193" s="12"/>
      <c r="AD193" s="12"/>
      <c r="AE193" s="12"/>
      <c r="CG193" s="13">
        <v>0</v>
      </c>
      <c r="CH193" s="13">
        <v>0</v>
      </c>
      <c r="CI193" s="13"/>
      <c r="CJ193" s="13"/>
      <c r="CK193" s="13"/>
      <c r="CL193" s="13"/>
      <c r="CM193" s="13"/>
    </row>
    <row r="194" spans="1:104" ht="16.350000000000001" customHeight="1" x14ac:dyDescent="0.2">
      <c r="A194" s="30" t="s">
        <v>240</v>
      </c>
      <c r="B194" s="385">
        <f t="shared" si="18"/>
        <v>0</v>
      </c>
      <c r="C194" s="385">
        <f t="shared" si="19"/>
        <v>0</v>
      </c>
      <c r="D194" s="386">
        <f t="shared" si="19"/>
        <v>0</v>
      </c>
      <c r="E194" s="389"/>
      <c r="F194" s="390"/>
      <c r="G194" s="389"/>
      <c r="H194" s="390"/>
      <c r="I194" s="389"/>
      <c r="J194" s="391"/>
      <c r="K194" s="389"/>
      <c r="L194" s="392"/>
      <c r="M194" s="393"/>
      <c r="N194" s="390"/>
      <c r="O194" s="394"/>
      <c r="P194" s="71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12"/>
      <c r="AC194" s="12"/>
      <c r="AD194" s="12"/>
      <c r="AE194" s="12"/>
      <c r="CG194" s="13">
        <v>0</v>
      </c>
      <c r="CH194" s="13">
        <v>0</v>
      </c>
      <c r="CI194" s="13"/>
      <c r="CJ194" s="13"/>
      <c r="CK194" s="13"/>
      <c r="CL194" s="13"/>
      <c r="CM194" s="13"/>
    </row>
    <row r="195" spans="1:104" ht="16.350000000000001" customHeight="1" x14ac:dyDescent="0.2">
      <c r="A195" s="76" t="s">
        <v>241</v>
      </c>
      <c r="B195" s="395">
        <f t="shared" si="18"/>
        <v>0</v>
      </c>
      <c r="C195" s="395">
        <f t="shared" si="19"/>
        <v>0</v>
      </c>
      <c r="D195" s="396">
        <f t="shared" si="19"/>
        <v>0</v>
      </c>
      <c r="E195" s="229"/>
      <c r="F195" s="230"/>
      <c r="G195" s="229"/>
      <c r="H195" s="230"/>
      <c r="I195" s="229"/>
      <c r="J195" s="230"/>
      <c r="K195" s="229"/>
      <c r="L195" s="397"/>
      <c r="M195" s="231"/>
      <c r="N195" s="230"/>
      <c r="O195" s="398"/>
      <c r="P195" s="71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12"/>
      <c r="AC195" s="12"/>
      <c r="AD195" s="12"/>
      <c r="AE195" s="12"/>
      <c r="CG195" s="13">
        <v>0</v>
      </c>
      <c r="CH195" s="13">
        <v>0</v>
      </c>
      <c r="CI195" s="13"/>
      <c r="CJ195" s="13"/>
      <c r="CK195" s="13"/>
      <c r="CL195" s="13"/>
      <c r="CM195" s="13"/>
    </row>
    <row r="200" spans="1:104" s="399" customFormat="1" hidden="1" x14ac:dyDescent="0.2">
      <c r="A200" s="399">
        <f>SUM(B12:B14,B20:B23,B28:B33,B64,B86,C91,D101:D103,C108:C110,C114:C115,C119:C120,B136,D143:D144,C147:C152,D156:D161,C166:C169,B179:B180,B185,B38:B43,B48:B53,E139:F139,C92:C98,C174:C175,B190)</f>
        <v>10236</v>
      </c>
      <c r="B200" s="399">
        <f>SUM(CG8:CM195)</f>
        <v>1</v>
      </c>
      <c r="BX200" s="400"/>
      <c r="BY200" s="400"/>
      <c r="BZ200" s="400"/>
      <c r="CA200" s="400"/>
      <c r="CB200" s="400"/>
      <c r="CC200" s="400"/>
      <c r="CD200" s="400"/>
      <c r="CE200" s="400"/>
      <c r="CF200" s="400"/>
      <c r="CG200" s="400"/>
      <c r="CH200" s="400"/>
      <c r="CI200" s="400"/>
      <c r="CJ200" s="400"/>
      <c r="CK200" s="400"/>
      <c r="CL200" s="400"/>
      <c r="CM200" s="400"/>
      <c r="CN200" s="400"/>
      <c r="CO200" s="400"/>
      <c r="CP200" s="400"/>
      <c r="CQ200" s="400"/>
      <c r="CR200" s="400"/>
      <c r="CS200" s="400"/>
      <c r="CT200" s="400"/>
      <c r="CU200" s="400"/>
      <c r="CV200" s="400"/>
      <c r="CW200" s="400"/>
      <c r="CX200" s="400"/>
      <c r="CY200" s="400"/>
      <c r="CZ200" s="400"/>
    </row>
  </sheetData>
  <mergeCells count="317">
    <mergeCell ref="A6:O6"/>
    <mergeCell ref="A9:A11"/>
    <mergeCell ref="B9:D10"/>
    <mergeCell ref="E9:AL9"/>
    <mergeCell ref="AM9:AM11"/>
    <mergeCell ref="AN9:AQ9"/>
    <mergeCell ref="U10:V10"/>
    <mergeCell ref="W10:X10"/>
    <mergeCell ref="Y10:Z10"/>
    <mergeCell ref="AA10:AB10"/>
    <mergeCell ref="AR9:AR11"/>
    <mergeCell ref="AS9:AS11"/>
    <mergeCell ref="E10:F10"/>
    <mergeCell ref="G10:H10"/>
    <mergeCell ref="I10:J10"/>
    <mergeCell ref="K10:L10"/>
    <mergeCell ref="M10:N10"/>
    <mergeCell ref="O10:P10"/>
    <mergeCell ref="Q10:R10"/>
    <mergeCell ref="S10:T10"/>
    <mergeCell ref="AO10:AO11"/>
    <mergeCell ref="AP10:AP11"/>
    <mergeCell ref="AQ10:AQ11"/>
    <mergeCell ref="A17:A19"/>
    <mergeCell ref="B17:D18"/>
    <mergeCell ref="E17:AL17"/>
    <mergeCell ref="AM17:AM19"/>
    <mergeCell ref="AN17:AN19"/>
    <mergeCell ref="E18:F18"/>
    <mergeCell ref="G18:H18"/>
    <mergeCell ref="AC10:AD10"/>
    <mergeCell ref="AE10:AF10"/>
    <mergeCell ref="AG10:AH10"/>
    <mergeCell ref="AI10:AJ10"/>
    <mergeCell ref="AK10:AL10"/>
    <mergeCell ref="AN10:AN11"/>
    <mergeCell ref="AG18:AH18"/>
    <mergeCell ref="AI18:AJ18"/>
    <mergeCell ref="AK18:AL18"/>
    <mergeCell ref="U18:V18"/>
    <mergeCell ref="W18:X18"/>
    <mergeCell ref="Y18:Z18"/>
    <mergeCell ref="AA18:AB18"/>
    <mergeCell ref="AC18:AD18"/>
    <mergeCell ref="AE18:AF18"/>
    <mergeCell ref="I18:J18"/>
    <mergeCell ref="K18:L18"/>
    <mergeCell ref="M18:N18"/>
    <mergeCell ref="O18:P18"/>
    <mergeCell ref="Q18:R18"/>
    <mergeCell ref="S18:T18"/>
    <mergeCell ref="AM25:AM27"/>
    <mergeCell ref="AN25:AN27"/>
    <mergeCell ref="E26:F26"/>
    <mergeCell ref="G26:H26"/>
    <mergeCell ref="I26:J26"/>
    <mergeCell ref="K26:L26"/>
    <mergeCell ref="M26:N26"/>
    <mergeCell ref="O26:P26"/>
    <mergeCell ref="Q26:R26"/>
    <mergeCell ref="S26:T26"/>
    <mergeCell ref="E25:AL25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35:A37"/>
    <mergeCell ref="B35:D36"/>
    <mergeCell ref="E35:AL35"/>
    <mergeCell ref="U36:V36"/>
    <mergeCell ref="W36:X36"/>
    <mergeCell ref="AK36:AL36"/>
    <mergeCell ref="Y36:Z36"/>
    <mergeCell ref="AA36:AB36"/>
    <mergeCell ref="AC36:AD36"/>
    <mergeCell ref="AE36:AF36"/>
    <mergeCell ref="AG36:AH36"/>
    <mergeCell ref="AI36:AJ36"/>
    <mergeCell ref="A25:A27"/>
    <mergeCell ref="B25:D26"/>
    <mergeCell ref="A45:A47"/>
    <mergeCell ref="B45:D46"/>
    <mergeCell ref="E45:AL45"/>
    <mergeCell ref="AM45:AM47"/>
    <mergeCell ref="AN45:AN47"/>
    <mergeCell ref="E46:F46"/>
    <mergeCell ref="G46:H46"/>
    <mergeCell ref="I46:J46"/>
    <mergeCell ref="K46:L46"/>
    <mergeCell ref="AM35:AM37"/>
    <mergeCell ref="AN35:AN37"/>
    <mergeCell ref="E36:F36"/>
    <mergeCell ref="G36:H36"/>
    <mergeCell ref="I36:J36"/>
    <mergeCell ref="K36:L36"/>
    <mergeCell ref="M36:N36"/>
    <mergeCell ref="O36:P36"/>
    <mergeCell ref="AK46:AL46"/>
    <mergeCell ref="Y46:Z46"/>
    <mergeCell ref="AA46:AB46"/>
    <mergeCell ref="AC46:AD46"/>
    <mergeCell ref="AE46:AF46"/>
    <mergeCell ref="AG46:AH46"/>
    <mergeCell ref="AI46:AJ46"/>
    <mergeCell ref="M46:N46"/>
    <mergeCell ref="O46:P46"/>
    <mergeCell ref="Q46:R46"/>
    <mergeCell ref="S46:T46"/>
    <mergeCell ref="U46:V46"/>
    <mergeCell ref="W46:X46"/>
    <mergeCell ref="Q36:R36"/>
    <mergeCell ref="S36:T36"/>
    <mergeCell ref="A55:A57"/>
    <mergeCell ref="B55:D56"/>
    <mergeCell ref="E55:AL55"/>
    <mergeCell ref="AM55:AN56"/>
    <mergeCell ref="E56:F56"/>
    <mergeCell ref="G56:H56"/>
    <mergeCell ref="I56:J56"/>
    <mergeCell ref="K56:L56"/>
    <mergeCell ref="M56:N56"/>
    <mergeCell ref="AN88:AN90"/>
    <mergeCell ref="AO88:AO90"/>
    <mergeCell ref="F89:G89"/>
    <mergeCell ref="H89:I89"/>
    <mergeCell ref="J89:K89"/>
    <mergeCell ref="L89:M89"/>
    <mergeCell ref="N89:O89"/>
    <mergeCell ref="AA56:AB56"/>
    <mergeCell ref="AC56:AD56"/>
    <mergeCell ref="AE56:AF56"/>
    <mergeCell ref="AG56:AH56"/>
    <mergeCell ref="AI56:AJ56"/>
    <mergeCell ref="AK56:AL56"/>
    <mergeCell ref="O56:P56"/>
    <mergeCell ref="Q56:R56"/>
    <mergeCell ref="S56:T56"/>
    <mergeCell ref="U56:V56"/>
    <mergeCell ref="W56:X56"/>
    <mergeCell ref="Y56:Z56"/>
    <mergeCell ref="AH89:AI89"/>
    <mergeCell ref="AJ89:AK89"/>
    <mergeCell ref="AL89:AM89"/>
    <mergeCell ref="P89:Q89"/>
    <mergeCell ref="R89:S89"/>
    <mergeCell ref="A98:B98"/>
    <mergeCell ref="AB89:AC89"/>
    <mergeCell ref="AD89:AE89"/>
    <mergeCell ref="AF89:AG89"/>
    <mergeCell ref="A88:B90"/>
    <mergeCell ref="C88:E89"/>
    <mergeCell ref="F88:AM88"/>
    <mergeCell ref="A100:C100"/>
    <mergeCell ref="A101:B103"/>
    <mergeCell ref="T89:U89"/>
    <mergeCell ref="V89:W89"/>
    <mergeCell ref="X89:Y89"/>
    <mergeCell ref="Z89:AA89"/>
    <mergeCell ref="A91:B91"/>
    <mergeCell ref="A92:A94"/>
    <mergeCell ref="A95:B95"/>
    <mergeCell ref="A96:B96"/>
    <mergeCell ref="A97:B97"/>
    <mergeCell ref="A105:B107"/>
    <mergeCell ref="C105:E106"/>
    <mergeCell ref="F105:AM105"/>
    <mergeCell ref="AN105:AN107"/>
    <mergeCell ref="F106:G106"/>
    <mergeCell ref="H106:I106"/>
    <mergeCell ref="J106:K106"/>
    <mergeCell ref="L106:M106"/>
    <mergeCell ref="AL106:AM106"/>
    <mergeCell ref="Z106:AA106"/>
    <mergeCell ref="AB106:AC106"/>
    <mergeCell ref="AD106:AE106"/>
    <mergeCell ref="AF106:AG106"/>
    <mergeCell ref="AH106:AI106"/>
    <mergeCell ref="AJ106:AK106"/>
    <mergeCell ref="N106:O106"/>
    <mergeCell ref="P106:Q106"/>
    <mergeCell ref="R106:S106"/>
    <mergeCell ref="T106:U106"/>
    <mergeCell ref="V106:W106"/>
    <mergeCell ref="X106:Y106"/>
    <mergeCell ref="A108:B108"/>
    <mergeCell ref="A109:B109"/>
    <mergeCell ref="A110:B110"/>
    <mergeCell ref="A112:B113"/>
    <mergeCell ref="C112:E112"/>
    <mergeCell ref="F112:G112"/>
    <mergeCell ref="H112:I112"/>
    <mergeCell ref="J112:K112"/>
    <mergeCell ref="L112:M112"/>
    <mergeCell ref="Y112:AB112"/>
    <mergeCell ref="AC112:AD112"/>
    <mergeCell ref="AE112:AH112"/>
    <mergeCell ref="AI112:AI113"/>
    <mergeCell ref="A114:B114"/>
    <mergeCell ref="A115:B115"/>
    <mergeCell ref="N112:O112"/>
    <mergeCell ref="P112:Q112"/>
    <mergeCell ref="R112:S112"/>
    <mergeCell ref="T112:U112"/>
    <mergeCell ref="V112:W112"/>
    <mergeCell ref="X112:X113"/>
    <mergeCell ref="A138:D138"/>
    <mergeCell ref="B139:D139"/>
    <mergeCell ref="A141:C142"/>
    <mergeCell ref="D141:F141"/>
    <mergeCell ref="G141:G142"/>
    <mergeCell ref="H141:J141"/>
    <mergeCell ref="A117:B118"/>
    <mergeCell ref="C117:C118"/>
    <mergeCell ref="D117:I117"/>
    <mergeCell ref="J117:J118"/>
    <mergeCell ref="A119:A120"/>
    <mergeCell ref="A122:A123"/>
    <mergeCell ref="B122:B123"/>
    <mergeCell ref="A156:A158"/>
    <mergeCell ref="B156:C156"/>
    <mergeCell ref="B157:C157"/>
    <mergeCell ref="B158:C158"/>
    <mergeCell ref="K141:M141"/>
    <mergeCell ref="A143:A144"/>
    <mergeCell ref="B143:C143"/>
    <mergeCell ref="A146:B146"/>
    <mergeCell ref="A147:A148"/>
    <mergeCell ref="A150:A152"/>
    <mergeCell ref="A159:A161"/>
    <mergeCell ref="B159:C159"/>
    <mergeCell ref="B160:C160"/>
    <mergeCell ref="B161:C161"/>
    <mergeCell ref="A163:B165"/>
    <mergeCell ref="C163:E164"/>
    <mergeCell ref="A154:C155"/>
    <mergeCell ref="D154:F154"/>
    <mergeCell ref="G154:G155"/>
    <mergeCell ref="F163:AM163"/>
    <mergeCell ref="F164:G164"/>
    <mergeCell ref="H164:I164"/>
    <mergeCell ref="J164:K164"/>
    <mergeCell ref="L164:M164"/>
    <mergeCell ref="N164:O164"/>
    <mergeCell ref="P164:Q164"/>
    <mergeCell ref="R164:S164"/>
    <mergeCell ref="T164:U164"/>
    <mergeCell ref="V164:W164"/>
    <mergeCell ref="AJ164:AK164"/>
    <mergeCell ref="AL164:AM164"/>
    <mergeCell ref="AH164:AI164"/>
    <mergeCell ref="H154:H155"/>
    <mergeCell ref="I154:I155"/>
    <mergeCell ref="A166:B166"/>
    <mergeCell ref="A167:B167"/>
    <mergeCell ref="A168:B168"/>
    <mergeCell ref="A169:B169"/>
    <mergeCell ref="X164:Y164"/>
    <mergeCell ref="Z164:AA164"/>
    <mergeCell ref="AB164:AC164"/>
    <mergeCell ref="AD164:AE164"/>
    <mergeCell ref="AF164:AG164"/>
    <mergeCell ref="AD172:AD173"/>
    <mergeCell ref="AE172:AE173"/>
    <mergeCell ref="AF172:AF173"/>
    <mergeCell ref="AG172:AG173"/>
    <mergeCell ref="Y171:Y173"/>
    <mergeCell ref="Z171:Z173"/>
    <mergeCell ref="AA171:AA173"/>
    <mergeCell ref="AB171:AE171"/>
    <mergeCell ref="AF171:AG171"/>
    <mergeCell ref="A174:A175"/>
    <mergeCell ref="A177:A178"/>
    <mergeCell ref="B177:B178"/>
    <mergeCell ref="C177:C178"/>
    <mergeCell ref="D177:D178"/>
    <mergeCell ref="A182:A184"/>
    <mergeCell ref="B182:D183"/>
    <mergeCell ref="AB172:AB173"/>
    <mergeCell ref="AC172:AC173"/>
    <mergeCell ref="F172:G172"/>
    <mergeCell ref="H172:I172"/>
    <mergeCell ref="J172:K172"/>
    <mergeCell ref="L172:M172"/>
    <mergeCell ref="N172:O172"/>
    <mergeCell ref="A171:B173"/>
    <mergeCell ref="C171:E172"/>
    <mergeCell ref="F171:U171"/>
    <mergeCell ref="V171:V173"/>
    <mergeCell ref="W171:W173"/>
    <mergeCell ref="X171:X173"/>
    <mergeCell ref="P172:Q172"/>
    <mergeCell ref="R172:S172"/>
    <mergeCell ref="T172:U172"/>
    <mergeCell ref="E182:V182"/>
    <mergeCell ref="E183:F183"/>
    <mergeCell ref="G183:H183"/>
    <mergeCell ref="I183:J183"/>
    <mergeCell ref="K183:L183"/>
    <mergeCell ref="M183:N183"/>
    <mergeCell ref="O183:P183"/>
    <mergeCell ref="Q183:R183"/>
    <mergeCell ref="S183:T183"/>
    <mergeCell ref="U183:V183"/>
    <mergeCell ref="A187:A190"/>
    <mergeCell ref="B187:D188"/>
    <mergeCell ref="E187:L187"/>
    <mergeCell ref="M187:N188"/>
    <mergeCell ref="O187:O189"/>
    <mergeCell ref="E188:F188"/>
    <mergeCell ref="G188:H188"/>
    <mergeCell ref="I188:J188"/>
    <mergeCell ref="K188:L188"/>
  </mergeCells>
  <dataValidations count="1">
    <dataValidation type="whole" operator="greaterThanOrEqual" allowBlank="1" showInputMessage="1" showErrorMessage="1" errorTitle="Error" error="Favor Ingrese sólo Números." sqref="E12:AS15 E20:AN23 E28:AN33 E38:AN43 E48:AN53 E58:AN63 C67:E85 F92:AO98 D101:D103 F108:AN110 F114:AI115 D119:J120 B124:B135 E139:F139 E143:M144 C147:F152 E156:I161 F166:AM169 F174:AG175 C179:D180 E185:V185 E191:O195" xr:uid="{00000000-0002-0000-0200-000000000000}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Z200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44.7109375" style="2" customWidth="1"/>
    <col min="2" max="2" width="31.140625" style="2" customWidth="1"/>
    <col min="3" max="3" width="14.140625" style="2" customWidth="1"/>
    <col min="4" max="4" width="12.42578125" style="2" customWidth="1"/>
    <col min="5" max="6" width="10.42578125" style="2" customWidth="1"/>
    <col min="7" max="7" width="11.85546875" style="2" customWidth="1"/>
    <col min="8" max="8" width="11" style="2" customWidth="1"/>
    <col min="9" max="22" width="11.42578125" style="2" customWidth="1"/>
    <col min="23" max="25" width="13.5703125" style="2" customWidth="1"/>
    <col min="26" max="26" width="13" style="2" customWidth="1"/>
    <col min="27" max="37" width="11.42578125" style="2" customWidth="1"/>
    <col min="38" max="40" width="11.42578125" style="2"/>
    <col min="41" max="41" width="11.42578125" style="2" customWidth="1"/>
    <col min="42" max="43" width="11.42578125" style="2"/>
    <col min="44" max="44" width="11.42578125" style="2" customWidth="1"/>
    <col min="45" max="72" width="11.42578125" style="2"/>
    <col min="73" max="74" width="15.42578125" style="2" customWidth="1"/>
    <col min="75" max="75" width="15.7109375" style="2" customWidth="1"/>
    <col min="76" max="77" width="15.7109375" style="3" customWidth="1"/>
    <col min="78" max="78" width="15.42578125" style="3" customWidth="1"/>
    <col min="79" max="104" width="15.42578125" style="4" hidden="1" customWidth="1"/>
    <col min="105" max="105" width="11.42578125" style="2" customWidth="1"/>
    <col min="106" max="16384" width="11.42578125" style="2"/>
  </cols>
  <sheetData>
    <row r="1" spans="1:91" ht="16.350000000000001" customHeight="1" x14ac:dyDescent="0.2">
      <c r="A1" s="1" t="s">
        <v>0</v>
      </c>
    </row>
    <row r="2" spans="1:91" ht="16.350000000000001" customHeight="1" x14ac:dyDescent="0.2">
      <c r="A2" s="1" t="str">
        <f>CONCATENATE("COMUNA: ",[4]NOMBRE!B2," - ","( ",[4]NOMBRE!C2,[4]NOMBRE!D2,[4]NOMBRE!E2,[4]NOMBRE!F2,[4]NOMBRE!G2," )")</f>
        <v>COMUNA: LINARES - ( 07401 )</v>
      </c>
    </row>
    <row r="3" spans="1:91" ht="16.350000000000001" customHeight="1" x14ac:dyDescent="0.2">
      <c r="A3" s="1" t="str">
        <f>CONCATENATE("ESTABLECIMIENTO/ESTRATEGIA: ",[4]NOMBRE!B3," - ","( ",[4]NOMBRE!C3,[4]NOMBRE!D3,[4]NOMBRE!E3,[4]NOMBRE!F3,[4]NOMBRE!G3,[4]NOMBRE!H3," )")</f>
        <v>ESTABLECIMIENTO/ESTRATEGIA: HOSPITAL PRESIDENTE CARLOS IBAÑEZ DEL CAMPO - ( 116108 )</v>
      </c>
    </row>
    <row r="4" spans="1:91" ht="16.350000000000001" customHeight="1" x14ac:dyDescent="0.2">
      <c r="A4" s="1" t="str">
        <f>CONCATENATE("MES: ",[4]NOMBRE!B6," - ","( ",[4]NOMBRE!C6,[4]NOMBRE!D6," )")</f>
        <v>MES: MARZO - ( 03 )</v>
      </c>
    </row>
    <row r="5" spans="1:91" ht="16.350000000000001" customHeight="1" x14ac:dyDescent="0.2">
      <c r="A5" s="1" t="str">
        <f>CONCATENATE("AÑO: ",[4]NOMBRE!B7)</f>
        <v>AÑO: 2021</v>
      </c>
      <c r="AP5" s="5"/>
    </row>
    <row r="6" spans="1:91" ht="15" x14ac:dyDescent="0.2">
      <c r="A6" s="1910" t="s">
        <v>1</v>
      </c>
      <c r="B6" s="1910"/>
      <c r="C6" s="1910"/>
      <c r="D6" s="1910"/>
      <c r="E6" s="1910"/>
      <c r="F6" s="1910"/>
      <c r="G6" s="1910"/>
      <c r="H6" s="1910"/>
      <c r="I6" s="1910"/>
      <c r="J6" s="1910"/>
      <c r="K6" s="1910"/>
      <c r="L6" s="1910"/>
      <c r="M6" s="1910"/>
      <c r="N6" s="1910"/>
      <c r="O6" s="1910"/>
      <c r="P6" s="6"/>
      <c r="Q6" s="6"/>
      <c r="R6" s="6"/>
      <c r="S6" s="6"/>
      <c r="T6" s="7"/>
      <c r="U6" s="7"/>
      <c r="V6" s="7"/>
      <c r="W6" s="7"/>
      <c r="X6" s="7"/>
      <c r="Y6" s="7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</row>
    <row r="7" spans="1:91" ht="32.1" customHeight="1" x14ac:dyDescent="0.2">
      <c r="A7" s="9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BX7" s="2"/>
      <c r="BY7" s="2"/>
      <c r="BZ7" s="2"/>
    </row>
    <row r="8" spans="1:91" ht="32.1" customHeight="1" x14ac:dyDescent="0.2">
      <c r="A8" s="10" t="s"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1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X8" s="2"/>
      <c r="BY8" s="2"/>
      <c r="BZ8" s="2"/>
      <c r="CG8" s="13"/>
      <c r="CH8" s="13"/>
      <c r="CI8" s="13"/>
      <c r="CJ8" s="13"/>
      <c r="CK8" s="13"/>
      <c r="CL8" s="13"/>
      <c r="CM8" s="13"/>
    </row>
    <row r="9" spans="1:91" ht="32.1" customHeight="1" x14ac:dyDescent="0.2">
      <c r="A9" s="1817" t="s">
        <v>4</v>
      </c>
      <c r="B9" s="1796" t="s">
        <v>5</v>
      </c>
      <c r="C9" s="1797"/>
      <c r="D9" s="1798"/>
      <c r="E9" s="1808" t="s">
        <v>6</v>
      </c>
      <c r="F9" s="1869"/>
      <c r="G9" s="1869"/>
      <c r="H9" s="1869"/>
      <c r="I9" s="1869"/>
      <c r="J9" s="1869"/>
      <c r="K9" s="1869"/>
      <c r="L9" s="1869"/>
      <c r="M9" s="1869"/>
      <c r="N9" s="1869"/>
      <c r="O9" s="1869"/>
      <c r="P9" s="1869"/>
      <c r="Q9" s="1869"/>
      <c r="R9" s="1869"/>
      <c r="S9" s="1869"/>
      <c r="T9" s="1869"/>
      <c r="U9" s="1869"/>
      <c r="V9" s="1869"/>
      <c r="W9" s="1869"/>
      <c r="X9" s="1869"/>
      <c r="Y9" s="1869"/>
      <c r="Z9" s="1869"/>
      <c r="AA9" s="1869"/>
      <c r="AB9" s="1869"/>
      <c r="AC9" s="1869"/>
      <c r="AD9" s="1869"/>
      <c r="AE9" s="1869"/>
      <c r="AF9" s="1869"/>
      <c r="AG9" s="1869"/>
      <c r="AH9" s="1869"/>
      <c r="AI9" s="1869"/>
      <c r="AJ9" s="1869"/>
      <c r="AK9" s="1869"/>
      <c r="AL9" s="1809"/>
      <c r="AM9" s="1819" t="s">
        <v>7</v>
      </c>
      <c r="AN9" s="1808" t="s">
        <v>8</v>
      </c>
      <c r="AO9" s="1869"/>
      <c r="AP9" s="1869"/>
      <c r="AQ9" s="1809"/>
      <c r="AR9" s="1819" t="s">
        <v>9</v>
      </c>
      <c r="AS9" s="1819" t="s">
        <v>10</v>
      </c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CG9" s="13"/>
      <c r="CH9" s="13"/>
      <c r="CI9" s="13"/>
      <c r="CJ9" s="13"/>
      <c r="CK9" s="13"/>
      <c r="CL9" s="13"/>
      <c r="CM9" s="13"/>
    </row>
    <row r="10" spans="1:91" ht="16.350000000000001" customHeight="1" x14ac:dyDescent="0.2">
      <c r="A10" s="1821"/>
      <c r="B10" s="1799"/>
      <c r="C10" s="1800"/>
      <c r="D10" s="1801"/>
      <c r="E10" s="1808" t="s">
        <v>11</v>
      </c>
      <c r="F10" s="1809"/>
      <c r="G10" s="1808" t="s">
        <v>12</v>
      </c>
      <c r="H10" s="1809"/>
      <c r="I10" s="1808" t="s">
        <v>13</v>
      </c>
      <c r="J10" s="1809"/>
      <c r="K10" s="1808" t="s">
        <v>14</v>
      </c>
      <c r="L10" s="1809"/>
      <c r="M10" s="1808" t="s">
        <v>15</v>
      </c>
      <c r="N10" s="1809"/>
      <c r="O10" s="1828" t="s">
        <v>16</v>
      </c>
      <c r="P10" s="1816"/>
      <c r="Q10" s="1828" t="s">
        <v>17</v>
      </c>
      <c r="R10" s="1816"/>
      <c r="S10" s="1828" t="s">
        <v>18</v>
      </c>
      <c r="T10" s="1816"/>
      <c r="U10" s="1828" t="s">
        <v>19</v>
      </c>
      <c r="V10" s="1816"/>
      <c r="W10" s="1828" t="s">
        <v>20</v>
      </c>
      <c r="X10" s="1816"/>
      <c r="Y10" s="1828" t="s">
        <v>21</v>
      </c>
      <c r="Z10" s="1816"/>
      <c r="AA10" s="1828" t="s">
        <v>22</v>
      </c>
      <c r="AB10" s="1816"/>
      <c r="AC10" s="1828" t="s">
        <v>23</v>
      </c>
      <c r="AD10" s="1816"/>
      <c r="AE10" s="1828" t="s">
        <v>24</v>
      </c>
      <c r="AF10" s="1816"/>
      <c r="AG10" s="1829" t="s">
        <v>25</v>
      </c>
      <c r="AH10" s="1829"/>
      <c r="AI10" s="1828" t="s">
        <v>26</v>
      </c>
      <c r="AJ10" s="1816"/>
      <c r="AK10" s="1829" t="s">
        <v>27</v>
      </c>
      <c r="AL10" s="1816"/>
      <c r="AM10" s="1845"/>
      <c r="AN10" s="1906" t="s">
        <v>28</v>
      </c>
      <c r="AO10" s="1864" t="s">
        <v>29</v>
      </c>
      <c r="AP10" s="1864" t="s">
        <v>30</v>
      </c>
      <c r="AQ10" s="1908" t="s">
        <v>31</v>
      </c>
      <c r="AR10" s="1845"/>
      <c r="AS10" s="1845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CG10" s="13"/>
      <c r="CH10" s="13"/>
      <c r="CI10" s="13"/>
      <c r="CJ10" s="13"/>
      <c r="CK10" s="13"/>
      <c r="CL10" s="13"/>
      <c r="CM10" s="13"/>
    </row>
    <row r="11" spans="1:91" ht="32.1" customHeight="1" x14ac:dyDescent="0.2">
      <c r="A11" s="1818"/>
      <c r="B11" s="14" t="s">
        <v>32</v>
      </c>
      <c r="C11" s="15" t="s">
        <v>33</v>
      </c>
      <c r="D11" s="800" t="s">
        <v>34</v>
      </c>
      <c r="E11" s="817" t="s">
        <v>33</v>
      </c>
      <c r="F11" s="796" t="s">
        <v>34</v>
      </c>
      <c r="G11" s="817" t="s">
        <v>33</v>
      </c>
      <c r="H11" s="796" t="s">
        <v>34</v>
      </c>
      <c r="I11" s="817" t="s">
        <v>33</v>
      </c>
      <c r="J11" s="796" t="s">
        <v>34</v>
      </c>
      <c r="K11" s="817" t="s">
        <v>33</v>
      </c>
      <c r="L11" s="796" t="s">
        <v>34</v>
      </c>
      <c r="M11" s="817" t="s">
        <v>33</v>
      </c>
      <c r="N11" s="796" t="s">
        <v>34</v>
      </c>
      <c r="O11" s="817" t="s">
        <v>33</v>
      </c>
      <c r="P11" s="796" t="s">
        <v>34</v>
      </c>
      <c r="Q11" s="817" t="s">
        <v>33</v>
      </c>
      <c r="R11" s="796" t="s">
        <v>34</v>
      </c>
      <c r="S11" s="817" t="s">
        <v>33</v>
      </c>
      <c r="T11" s="796" t="s">
        <v>34</v>
      </c>
      <c r="U11" s="817" t="s">
        <v>33</v>
      </c>
      <c r="V11" s="796" t="s">
        <v>34</v>
      </c>
      <c r="W11" s="817" t="s">
        <v>33</v>
      </c>
      <c r="X11" s="796" t="s">
        <v>34</v>
      </c>
      <c r="Y11" s="817" t="s">
        <v>33</v>
      </c>
      <c r="Z11" s="796" t="s">
        <v>34</v>
      </c>
      <c r="AA11" s="817" t="s">
        <v>33</v>
      </c>
      <c r="AB11" s="796" t="s">
        <v>34</v>
      </c>
      <c r="AC11" s="817" t="s">
        <v>33</v>
      </c>
      <c r="AD11" s="796" t="s">
        <v>34</v>
      </c>
      <c r="AE11" s="817" t="s">
        <v>33</v>
      </c>
      <c r="AF11" s="796" t="s">
        <v>34</v>
      </c>
      <c r="AG11" s="810" t="s">
        <v>33</v>
      </c>
      <c r="AH11" s="795" t="s">
        <v>34</v>
      </c>
      <c r="AI11" s="817" t="s">
        <v>33</v>
      </c>
      <c r="AJ11" s="796" t="s">
        <v>34</v>
      </c>
      <c r="AK11" s="810" t="s">
        <v>33</v>
      </c>
      <c r="AL11" s="796" t="s">
        <v>34</v>
      </c>
      <c r="AM11" s="1820"/>
      <c r="AN11" s="1907"/>
      <c r="AO11" s="1865"/>
      <c r="AP11" s="1865"/>
      <c r="AQ11" s="1909"/>
      <c r="AR11" s="1820"/>
      <c r="AS11" s="1820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CG11" s="13"/>
      <c r="CH11" s="13"/>
      <c r="CI11" s="13"/>
      <c r="CJ11" s="13"/>
      <c r="CK11" s="13"/>
      <c r="CL11" s="13"/>
      <c r="CM11" s="13"/>
    </row>
    <row r="12" spans="1:91" ht="16.350000000000001" customHeight="1" x14ac:dyDescent="0.2">
      <c r="A12" s="927" t="s">
        <v>35</v>
      </c>
      <c r="B12" s="928">
        <f>SUM(C12+D12)</f>
        <v>3066</v>
      </c>
      <c r="C12" s="883">
        <f>SUM(E12+G12+I12+K12+M12+O12+Q12+S12+U12+W12+Y12+AA12+AC12+AE12+AG12+AI12+AK12)</f>
        <v>1563</v>
      </c>
      <c r="D12" s="823">
        <f t="shared" ref="C12:D15" si="0">SUM(F12+H12+J12+L12+N12+P12+R12+T12+V12+X12+Z12+AB12+AD12+AF12+AH12+AJ12+AL12)</f>
        <v>1503</v>
      </c>
      <c r="E12" s="929">
        <v>178</v>
      </c>
      <c r="F12" s="930">
        <v>145</v>
      </c>
      <c r="G12" s="929">
        <v>82</v>
      </c>
      <c r="H12" s="930">
        <v>68</v>
      </c>
      <c r="I12" s="929">
        <v>56</v>
      </c>
      <c r="J12" s="930">
        <v>73</v>
      </c>
      <c r="K12" s="929">
        <v>67</v>
      </c>
      <c r="L12" s="930">
        <v>67</v>
      </c>
      <c r="M12" s="929">
        <v>80</v>
      </c>
      <c r="N12" s="930">
        <v>77</v>
      </c>
      <c r="O12" s="929">
        <v>81</v>
      </c>
      <c r="P12" s="930">
        <v>105</v>
      </c>
      <c r="Q12" s="929">
        <v>109</v>
      </c>
      <c r="R12" s="930">
        <v>106</v>
      </c>
      <c r="S12" s="929">
        <v>73</v>
      </c>
      <c r="T12" s="930">
        <v>83</v>
      </c>
      <c r="U12" s="929">
        <v>80</v>
      </c>
      <c r="V12" s="930">
        <v>78</v>
      </c>
      <c r="W12" s="929">
        <v>86</v>
      </c>
      <c r="X12" s="930">
        <v>97</v>
      </c>
      <c r="Y12" s="929">
        <v>103</v>
      </c>
      <c r="Z12" s="930">
        <v>94</v>
      </c>
      <c r="AA12" s="929">
        <v>120</v>
      </c>
      <c r="AB12" s="930">
        <v>100</v>
      </c>
      <c r="AC12" s="929">
        <v>99</v>
      </c>
      <c r="AD12" s="930">
        <v>82</v>
      </c>
      <c r="AE12" s="929">
        <v>79</v>
      </c>
      <c r="AF12" s="930">
        <v>93</v>
      </c>
      <c r="AG12" s="929">
        <v>95</v>
      </c>
      <c r="AH12" s="930">
        <v>77</v>
      </c>
      <c r="AI12" s="929">
        <v>77</v>
      </c>
      <c r="AJ12" s="930">
        <v>57</v>
      </c>
      <c r="AK12" s="929">
        <v>98</v>
      </c>
      <c r="AL12" s="930">
        <v>101</v>
      </c>
      <c r="AM12" s="931">
        <v>2905</v>
      </c>
      <c r="AN12" s="929">
        <v>73</v>
      </c>
      <c r="AO12" s="932"/>
      <c r="AP12" s="932">
        <v>216</v>
      </c>
      <c r="AQ12" s="930">
        <v>448</v>
      </c>
      <c r="AR12" s="931">
        <v>127</v>
      </c>
      <c r="AS12" s="931">
        <v>3552</v>
      </c>
      <c r="AT12" s="480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12"/>
      <c r="BF12" s="12"/>
      <c r="BG12" s="12"/>
      <c r="CG12" s="13">
        <v>0</v>
      </c>
      <c r="CH12" s="13">
        <v>0</v>
      </c>
      <c r="CI12" s="13">
        <v>0</v>
      </c>
      <c r="CJ12" s="13">
        <v>0</v>
      </c>
      <c r="CK12" s="13"/>
      <c r="CL12" s="13"/>
      <c r="CM12" s="13"/>
    </row>
    <row r="13" spans="1:91" ht="16.350000000000001" customHeight="1" x14ac:dyDescent="0.2">
      <c r="A13" s="30" t="s">
        <v>36</v>
      </c>
      <c r="B13" s="31">
        <f>SUM(C13+D13)</f>
        <v>297</v>
      </c>
      <c r="C13" s="32">
        <f t="shared" si="0"/>
        <v>0</v>
      </c>
      <c r="D13" s="481">
        <f t="shared" si="0"/>
        <v>297</v>
      </c>
      <c r="E13" s="34"/>
      <c r="F13" s="35"/>
      <c r="G13" s="34"/>
      <c r="H13" s="35"/>
      <c r="I13" s="34"/>
      <c r="J13" s="35">
        <v>2</v>
      </c>
      <c r="K13" s="34"/>
      <c r="L13" s="35">
        <v>14</v>
      </c>
      <c r="M13" s="34"/>
      <c r="N13" s="35">
        <v>53</v>
      </c>
      <c r="O13" s="34"/>
      <c r="P13" s="35">
        <v>81</v>
      </c>
      <c r="Q13" s="34"/>
      <c r="R13" s="35">
        <v>69</v>
      </c>
      <c r="S13" s="34"/>
      <c r="T13" s="35">
        <v>36</v>
      </c>
      <c r="U13" s="34"/>
      <c r="V13" s="35">
        <v>17</v>
      </c>
      <c r="W13" s="34"/>
      <c r="X13" s="35">
        <v>13</v>
      </c>
      <c r="Y13" s="34"/>
      <c r="Z13" s="35">
        <v>4</v>
      </c>
      <c r="AA13" s="34"/>
      <c r="AB13" s="35">
        <v>2</v>
      </c>
      <c r="AC13" s="34"/>
      <c r="AD13" s="35">
        <v>1</v>
      </c>
      <c r="AE13" s="34"/>
      <c r="AF13" s="35">
        <v>1</v>
      </c>
      <c r="AG13" s="34"/>
      <c r="AH13" s="35">
        <v>1</v>
      </c>
      <c r="AI13" s="34"/>
      <c r="AJ13" s="35">
        <v>2</v>
      </c>
      <c r="AK13" s="34"/>
      <c r="AL13" s="35">
        <v>1</v>
      </c>
      <c r="AM13" s="36">
        <v>285</v>
      </c>
      <c r="AN13" s="34">
        <v>6</v>
      </c>
      <c r="AO13" s="37"/>
      <c r="AP13" s="37">
        <v>1</v>
      </c>
      <c r="AQ13" s="35">
        <v>41</v>
      </c>
      <c r="AR13" s="36">
        <v>3</v>
      </c>
      <c r="AS13" s="36">
        <v>489</v>
      </c>
      <c r="AT13" s="480" t="s">
        <v>242</v>
      </c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12"/>
      <c r="BF13" s="12"/>
      <c r="BG13" s="12"/>
      <c r="CD13" s="4" t="s">
        <v>242</v>
      </c>
      <c r="CG13" s="13">
        <v>0</v>
      </c>
      <c r="CH13" s="13">
        <v>0</v>
      </c>
      <c r="CI13" s="13">
        <v>0</v>
      </c>
      <c r="CJ13" s="13">
        <v>1</v>
      </c>
      <c r="CK13" s="13"/>
      <c r="CL13" s="13"/>
      <c r="CM13" s="13"/>
    </row>
    <row r="14" spans="1:91" ht="16.350000000000001" customHeight="1" x14ac:dyDescent="0.2">
      <c r="A14" s="38" t="s">
        <v>37</v>
      </c>
      <c r="B14" s="39">
        <f>SUM(C14+D14)</f>
        <v>175</v>
      </c>
      <c r="C14" s="40">
        <f t="shared" si="0"/>
        <v>1</v>
      </c>
      <c r="D14" s="41">
        <f t="shared" si="0"/>
        <v>174</v>
      </c>
      <c r="E14" s="34"/>
      <c r="F14" s="35">
        <v>1</v>
      </c>
      <c r="G14" s="34"/>
      <c r="H14" s="35"/>
      <c r="I14" s="34"/>
      <c r="J14" s="35"/>
      <c r="K14" s="34"/>
      <c r="L14" s="35">
        <v>11</v>
      </c>
      <c r="M14" s="34"/>
      <c r="N14" s="35">
        <v>27</v>
      </c>
      <c r="O14" s="34"/>
      <c r="P14" s="35">
        <v>51</v>
      </c>
      <c r="Q14" s="34"/>
      <c r="R14" s="35">
        <v>29</v>
      </c>
      <c r="S14" s="34"/>
      <c r="T14" s="35">
        <v>28</v>
      </c>
      <c r="U14" s="34"/>
      <c r="V14" s="35">
        <v>13</v>
      </c>
      <c r="W14" s="34"/>
      <c r="X14" s="35">
        <v>9</v>
      </c>
      <c r="Y14" s="34"/>
      <c r="Z14" s="35">
        <v>2</v>
      </c>
      <c r="AA14" s="34"/>
      <c r="AB14" s="35">
        <v>1</v>
      </c>
      <c r="AC14" s="34"/>
      <c r="AD14" s="35"/>
      <c r="AE14" s="34"/>
      <c r="AF14" s="35"/>
      <c r="AG14" s="34"/>
      <c r="AH14" s="35">
        <v>2</v>
      </c>
      <c r="AI14" s="34"/>
      <c r="AJ14" s="35"/>
      <c r="AK14" s="34">
        <v>1</v>
      </c>
      <c r="AL14" s="35"/>
      <c r="AM14" s="36">
        <v>172</v>
      </c>
      <c r="AN14" s="42"/>
      <c r="AO14" s="43"/>
      <c r="AP14" s="43"/>
      <c r="AQ14" s="44"/>
      <c r="AR14" s="45"/>
      <c r="AS14" s="45"/>
      <c r="AT14" s="480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12"/>
      <c r="BF14" s="12"/>
      <c r="BG14" s="12"/>
      <c r="CG14" s="13">
        <v>0</v>
      </c>
      <c r="CH14" s="13">
        <v>0</v>
      </c>
      <c r="CI14" s="13"/>
      <c r="CJ14" s="13"/>
      <c r="CK14" s="13"/>
      <c r="CL14" s="13"/>
      <c r="CM14" s="13"/>
    </row>
    <row r="15" spans="1:91" ht="16.350000000000001" customHeight="1" x14ac:dyDescent="0.2">
      <c r="A15" s="46" t="s">
        <v>38</v>
      </c>
      <c r="B15" s="47">
        <f>SUM(C15+D15)</f>
        <v>0</v>
      </c>
      <c r="C15" s="48">
        <f>SUM(E15+G15+I15+K15+M15+O15+Q15+S15+U15+W15+Y15+AA15+AC15+AE15+AG15+AI15+AK15)</f>
        <v>0</v>
      </c>
      <c r="D15" s="49">
        <f t="shared" si="0"/>
        <v>0</v>
      </c>
      <c r="E15" s="50"/>
      <c r="F15" s="51"/>
      <c r="G15" s="50"/>
      <c r="H15" s="51"/>
      <c r="I15" s="50"/>
      <c r="J15" s="51"/>
      <c r="K15" s="50"/>
      <c r="L15" s="51"/>
      <c r="M15" s="50"/>
      <c r="N15" s="51"/>
      <c r="O15" s="50"/>
      <c r="P15" s="51"/>
      <c r="Q15" s="50"/>
      <c r="R15" s="51"/>
      <c r="S15" s="50"/>
      <c r="T15" s="51"/>
      <c r="U15" s="50"/>
      <c r="V15" s="51"/>
      <c r="W15" s="50"/>
      <c r="X15" s="51"/>
      <c r="Y15" s="50"/>
      <c r="Z15" s="51"/>
      <c r="AA15" s="50"/>
      <c r="AB15" s="51"/>
      <c r="AC15" s="50"/>
      <c r="AD15" s="51"/>
      <c r="AE15" s="50"/>
      <c r="AF15" s="51"/>
      <c r="AG15" s="50"/>
      <c r="AH15" s="51"/>
      <c r="AI15" s="50"/>
      <c r="AJ15" s="51"/>
      <c r="AK15" s="50"/>
      <c r="AL15" s="51"/>
      <c r="AM15" s="52"/>
      <c r="AN15" s="53"/>
      <c r="AO15" s="54"/>
      <c r="AP15" s="54"/>
      <c r="AQ15" s="55"/>
      <c r="AR15" s="56"/>
      <c r="AS15" s="56"/>
      <c r="AT15" s="480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12"/>
      <c r="BF15" s="12"/>
      <c r="BG15" s="12"/>
      <c r="CG15" s="13">
        <v>0</v>
      </c>
      <c r="CH15" s="13">
        <v>0</v>
      </c>
      <c r="CI15" s="13">
        <v>0</v>
      </c>
      <c r="CJ15" s="13">
        <v>0</v>
      </c>
      <c r="CK15" s="13"/>
      <c r="CL15" s="13"/>
      <c r="CM15" s="13"/>
    </row>
    <row r="16" spans="1:91" ht="32.1" customHeight="1" x14ac:dyDescent="0.2">
      <c r="A16" s="57" t="s">
        <v>39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X16" s="2"/>
      <c r="BY16" s="2"/>
      <c r="BZ16" s="2"/>
      <c r="CG16" s="13"/>
      <c r="CH16" s="13"/>
      <c r="CI16" s="13"/>
      <c r="CJ16" s="13"/>
      <c r="CK16" s="13"/>
      <c r="CL16" s="13"/>
      <c r="CM16" s="13"/>
    </row>
    <row r="17" spans="1:91" ht="16.350000000000001" customHeight="1" x14ac:dyDescent="0.2">
      <c r="A17" s="1817" t="s">
        <v>40</v>
      </c>
      <c r="B17" s="1796" t="s">
        <v>5</v>
      </c>
      <c r="C17" s="1797"/>
      <c r="D17" s="1798"/>
      <c r="E17" s="1808" t="s">
        <v>6</v>
      </c>
      <c r="F17" s="1869"/>
      <c r="G17" s="1869"/>
      <c r="H17" s="1869"/>
      <c r="I17" s="1869"/>
      <c r="J17" s="1869"/>
      <c r="K17" s="1869"/>
      <c r="L17" s="1869"/>
      <c r="M17" s="1869"/>
      <c r="N17" s="1869"/>
      <c r="O17" s="1869"/>
      <c r="P17" s="1869"/>
      <c r="Q17" s="1869"/>
      <c r="R17" s="1869"/>
      <c r="S17" s="1869"/>
      <c r="T17" s="1869"/>
      <c r="U17" s="1869"/>
      <c r="V17" s="1869"/>
      <c r="W17" s="1869"/>
      <c r="X17" s="1869"/>
      <c r="Y17" s="1869"/>
      <c r="Z17" s="1869"/>
      <c r="AA17" s="1869"/>
      <c r="AB17" s="1869"/>
      <c r="AC17" s="1869"/>
      <c r="AD17" s="1869"/>
      <c r="AE17" s="1869"/>
      <c r="AF17" s="1869"/>
      <c r="AG17" s="1869"/>
      <c r="AH17" s="1869"/>
      <c r="AI17" s="1869"/>
      <c r="AJ17" s="1869"/>
      <c r="AK17" s="1869"/>
      <c r="AL17" s="1809"/>
      <c r="AM17" s="1819" t="s">
        <v>7</v>
      </c>
      <c r="AN17" s="1819" t="s">
        <v>10</v>
      </c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CG17" s="13"/>
      <c r="CH17" s="13"/>
      <c r="CI17" s="13"/>
      <c r="CJ17" s="13"/>
      <c r="CK17" s="13"/>
      <c r="CL17" s="13"/>
      <c r="CM17" s="13"/>
    </row>
    <row r="18" spans="1:91" ht="16.350000000000001" customHeight="1" x14ac:dyDescent="0.2">
      <c r="A18" s="1821"/>
      <c r="B18" s="1799"/>
      <c r="C18" s="1800"/>
      <c r="D18" s="1801"/>
      <c r="E18" s="1808" t="s">
        <v>11</v>
      </c>
      <c r="F18" s="1809"/>
      <c r="G18" s="1808" t="s">
        <v>12</v>
      </c>
      <c r="H18" s="1809"/>
      <c r="I18" s="1808" t="s">
        <v>13</v>
      </c>
      <c r="J18" s="1809"/>
      <c r="K18" s="1808" t="s">
        <v>14</v>
      </c>
      <c r="L18" s="1809"/>
      <c r="M18" s="1808" t="s">
        <v>15</v>
      </c>
      <c r="N18" s="1809"/>
      <c r="O18" s="1828" t="s">
        <v>16</v>
      </c>
      <c r="P18" s="1816"/>
      <c r="Q18" s="1828" t="s">
        <v>17</v>
      </c>
      <c r="R18" s="1816"/>
      <c r="S18" s="1828" t="s">
        <v>18</v>
      </c>
      <c r="T18" s="1816"/>
      <c r="U18" s="1828" t="s">
        <v>19</v>
      </c>
      <c r="V18" s="1816"/>
      <c r="W18" s="1828" t="s">
        <v>20</v>
      </c>
      <c r="X18" s="1816"/>
      <c r="Y18" s="1828" t="s">
        <v>21</v>
      </c>
      <c r="Z18" s="1816"/>
      <c r="AA18" s="1828" t="s">
        <v>22</v>
      </c>
      <c r="AB18" s="1816"/>
      <c r="AC18" s="1828" t="s">
        <v>23</v>
      </c>
      <c r="AD18" s="1816"/>
      <c r="AE18" s="1828" t="s">
        <v>24</v>
      </c>
      <c r="AF18" s="1816"/>
      <c r="AG18" s="1828" t="s">
        <v>25</v>
      </c>
      <c r="AH18" s="1816"/>
      <c r="AI18" s="1828" t="s">
        <v>26</v>
      </c>
      <c r="AJ18" s="1816"/>
      <c r="AK18" s="1828" t="s">
        <v>27</v>
      </c>
      <c r="AL18" s="1816"/>
      <c r="AM18" s="1845"/>
      <c r="AN18" s="1845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CG18" s="13"/>
      <c r="CH18" s="13"/>
      <c r="CI18" s="13"/>
      <c r="CJ18" s="13"/>
      <c r="CK18" s="13"/>
      <c r="CL18" s="13"/>
      <c r="CM18" s="13"/>
    </row>
    <row r="19" spans="1:91" ht="16.350000000000001" customHeight="1" x14ac:dyDescent="0.2">
      <c r="A19" s="1818"/>
      <c r="B19" s="58" t="s">
        <v>32</v>
      </c>
      <c r="C19" s="878" t="s">
        <v>41</v>
      </c>
      <c r="D19" s="802" t="s">
        <v>34</v>
      </c>
      <c r="E19" s="61" t="s">
        <v>41</v>
      </c>
      <c r="F19" s="802" t="s">
        <v>34</v>
      </c>
      <c r="G19" s="61" t="s">
        <v>41</v>
      </c>
      <c r="H19" s="802" t="s">
        <v>34</v>
      </c>
      <c r="I19" s="61" t="s">
        <v>41</v>
      </c>
      <c r="J19" s="802" t="s">
        <v>34</v>
      </c>
      <c r="K19" s="61" t="s">
        <v>41</v>
      </c>
      <c r="L19" s="802" t="s">
        <v>34</v>
      </c>
      <c r="M19" s="61" t="s">
        <v>41</v>
      </c>
      <c r="N19" s="802" t="s">
        <v>34</v>
      </c>
      <c r="O19" s="61" t="s">
        <v>41</v>
      </c>
      <c r="P19" s="802" t="s">
        <v>34</v>
      </c>
      <c r="Q19" s="61" t="s">
        <v>41</v>
      </c>
      <c r="R19" s="802" t="s">
        <v>34</v>
      </c>
      <c r="S19" s="61" t="s">
        <v>41</v>
      </c>
      <c r="T19" s="802" t="s">
        <v>34</v>
      </c>
      <c r="U19" s="61" t="s">
        <v>41</v>
      </c>
      <c r="V19" s="802" t="s">
        <v>34</v>
      </c>
      <c r="W19" s="61" t="s">
        <v>41</v>
      </c>
      <c r="X19" s="802" t="s">
        <v>34</v>
      </c>
      <c r="Y19" s="61" t="s">
        <v>41</v>
      </c>
      <c r="Z19" s="802" t="s">
        <v>34</v>
      </c>
      <c r="AA19" s="61" t="s">
        <v>41</v>
      </c>
      <c r="AB19" s="802" t="s">
        <v>34</v>
      </c>
      <c r="AC19" s="61" t="s">
        <v>41</v>
      </c>
      <c r="AD19" s="802" t="s">
        <v>34</v>
      </c>
      <c r="AE19" s="61" t="s">
        <v>41</v>
      </c>
      <c r="AF19" s="802" t="s">
        <v>34</v>
      </c>
      <c r="AG19" s="61" t="s">
        <v>41</v>
      </c>
      <c r="AH19" s="802" t="s">
        <v>34</v>
      </c>
      <c r="AI19" s="61" t="s">
        <v>41</v>
      </c>
      <c r="AJ19" s="802" t="s">
        <v>34</v>
      </c>
      <c r="AK19" s="61" t="s">
        <v>41</v>
      </c>
      <c r="AL19" s="802" t="s">
        <v>34</v>
      </c>
      <c r="AM19" s="1820"/>
      <c r="AN19" s="1820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CG19" s="13"/>
      <c r="CH19" s="13"/>
      <c r="CI19" s="13"/>
      <c r="CJ19" s="13"/>
      <c r="CK19" s="13"/>
      <c r="CL19" s="13"/>
      <c r="CM19" s="13"/>
    </row>
    <row r="20" spans="1:91" ht="16.350000000000001" customHeight="1" x14ac:dyDescent="0.2">
      <c r="A20" s="62" t="s">
        <v>42</v>
      </c>
      <c r="B20" s="63">
        <f>SUM(C20+D20)</f>
        <v>0</v>
      </c>
      <c r="C20" s="64">
        <f t="shared" ref="C20:D23" si="1">SUM(E20+G20+I20+K20+M20+O20+Q20+S20+U20+W20+Y20+AA20+AC20+AE20+AG20+AI20+AK20)</f>
        <v>0</v>
      </c>
      <c r="D20" s="65">
        <f t="shared" si="1"/>
        <v>0</v>
      </c>
      <c r="E20" s="66"/>
      <c r="F20" s="67"/>
      <c r="G20" s="66"/>
      <c r="H20" s="67"/>
      <c r="I20" s="66"/>
      <c r="J20" s="68"/>
      <c r="K20" s="66"/>
      <c r="L20" s="68"/>
      <c r="M20" s="66"/>
      <c r="N20" s="68"/>
      <c r="O20" s="69"/>
      <c r="P20" s="68"/>
      <c r="Q20" s="69"/>
      <c r="R20" s="68"/>
      <c r="S20" s="69"/>
      <c r="T20" s="68"/>
      <c r="U20" s="69"/>
      <c r="V20" s="68"/>
      <c r="W20" s="69"/>
      <c r="X20" s="68"/>
      <c r="Y20" s="69"/>
      <c r="Z20" s="68"/>
      <c r="AA20" s="69"/>
      <c r="AB20" s="68"/>
      <c r="AC20" s="69"/>
      <c r="AD20" s="68"/>
      <c r="AE20" s="69"/>
      <c r="AF20" s="68"/>
      <c r="AG20" s="69"/>
      <c r="AH20" s="68"/>
      <c r="AI20" s="69"/>
      <c r="AJ20" s="68"/>
      <c r="AK20" s="69"/>
      <c r="AL20" s="68"/>
      <c r="AM20" s="70"/>
      <c r="AN20" s="70"/>
      <c r="AO20" s="71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CG20" s="13">
        <v>0</v>
      </c>
      <c r="CH20" s="13">
        <v>0</v>
      </c>
      <c r="CI20" s="13"/>
      <c r="CJ20" s="13"/>
      <c r="CK20" s="13"/>
      <c r="CL20" s="13"/>
      <c r="CM20" s="13"/>
    </row>
    <row r="21" spans="1:91" ht="16.350000000000001" customHeight="1" x14ac:dyDescent="0.2">
      <c r="A21" s="72" t="s">
        <v>43</v>
      </c>
      <c r="B21" s="63">
        <f>SUM(C21+D21)</f>
        <v>0</v>
      </c>
      <c r="C21" s="64">
        <f t="shared" si="1"/>
        <v>0</v>
      </c>
      <c r="D21" s="73">
        <f t="shared" si="1"/>
        <v>0</v>
      </c>
      <c r="E21" s="34"/>
      <c r="F21" s="74"/>
      <c r="G21" s="34"/>
      <c r="H21" s="74"/>
      <c r="I21" s="34"/>
      <c r="J21" s="35"/>
      <c r="K21" s="34"/>
      <c r="L21" s="35"/>
      <c r="M21" s="34"/>
      <c r="N21" s="35"/>
      <c r="O21" s="75"/>
      <c r="P21" s="35"/>
      <c r="Q21" s="75"/>
      <c r="R21" s="35"/>
      <c r="S21" s="75"/>
      <c r="T21" s="35"/>
      <c r="U21" s="75"/>
      <c r="V21" s="35"/>
      <c r="W21" s="75"/>
      <c r="X21" s="35"/>
      <c r="Y21" s="75"/>
      <c r="Z21" s="35"/>
      <c r="AA21" s="75"/>
      <c r="AB21" s="35"/>
      <c r="AC21" s="75"/>
      <c r="AD21" s="35"/>
      <c r="AE21" s="75"/>
      <c r="AF21" s="35"/>
      <c r="AG21" s="75"/>
      <c r="AH21" s="35"/>
      <c r="AI21" s="75"/>
      <c r="AJ21" s="35"/>
      <c r="AK21" s="75"/>
      <c r="AL21" s="35"/>
      <c r="AM21" s="36"/>
      <c r="AN21" s="36"/>
      <c r="AO21" s="71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CG21" s="13">
        <v>0</v>
      </c>
      <c r="CH21" s="13">
        <v>0</v>
      </c>
      <c r="CI21" s="13"/>
      <c r="CJ21" s="13"/>
      <c r="CK21" s="13"/>
      <c r="CL21" s="13"/>
      <c r="CM21" s="13"/>
    </row>
    <row r="22" spans="1:91" ht="16.350000000000001" customHeight="1" x14ac:dyDescent="0.2">
      <c r="A22" s="72" t="s">
        <v>44</v>
      </c>
      <c r="B22" s="63">
        <f>SUM(C22+D22)</f>
        <v>0</v>
      </c>
      <c r="C22" s="64">
        <f t="shared" si="1"/>
        <v>0</v>
      </c>
      <c r="D22" s="73">
        <f t="shared" si="1"/>
        <v>0</v>
      </c>
      <c r="E22" s="34"/>
      <c r="F22" s="74"/>
      <c r="G22" s="34"/>
      <c r="H22" s="74"/>
      <c r="I22" s="34"/>
      <c r="J22" s="35"/>
      <c r="K22" s="34"/>
      <c r="L22" s="35"/>
      <c r="M22" s="34"/>
      <c r="N22" s="35"/>
      <c r="O22" s="75"/>
      <c r="P22" s="35"/>
      <c r="Q22" s="75"/>
      <c r="R22" s="35"/>
      <c r="S22" s="75"/>
      <c r="T22" s="35"/>
      <c r="U22" s="75"/>
      <c r="V22" s="35"/>
      <c r="W22" s="75"/>
      <c r="X22" s="35"/>
      <c r="Y22" s="75"/>
      <c r="Z22" s="35"/>
      <c r="AA22" s="75"/>
      <c r="AB22" s="35"/>
      <c r="AC22" s="75"/>
      <c r="AD22" s="35"/>
      <c r="AE22" s="75"/>
      <c r="AF22" s="35"/>
      <c r="AG22" s="75"/>
      <c r="AH22" s="35"/>
      <c r="AI22" s="75"/>
      <c r="AJ22" s="35"/>
      <c r="AK22" s="75"/>
      <c r="AL22" s="35"/>
      <c r="AM22" s="36"/>
      <c r="AN22" s="36"/>
      <c r="AO22" s="71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CG22" s="13">
        <v>0</v>
      </c>
      <c r="CH22" s="13">
        <v>0</v>
      </c>
      <c r="CI22" s="13"/>
      <c r="CJ22" s="13"/>
      <c r="CK22" s="13"/>
      <c r="CL22" s="13"/>
      <c r="CM22" s="13"/>
    </row>
    <row r="23" spans="1:91" ht="16.350000000000001" customHeight="1" x14ac:dyDescent="0.2">
      <c r="A23" s="76" t="s">
        <v>45</v>
      </c>
      <c r="B23" s="77">
        <f>SUM(C23+D23)</f>
        <v>0</v>
      </c>
      <c r="C23" s="78">
        <f t="shared" si="1"/>
        <v>0</v>
      </c>
      <c r="D23" s="49">
        <f t="shared" si="1"/>
        <v>0</v>
      </c>
      <c r="E23" s="50"/>
      <c r="F23" s="79"/>
      <c r="G23" s="50"/>
      <c r="H23" s="79"/>
      <c r="I23" s="50"/>
      <c r="J23" s="51"/>
      <c r="K23" s="50"/>
      <c r="L23" s="51"/>
      <c r="M23" s="50"/>
      <c r="N23" s="51"/>
      <c r="O23" s="80"/>
      <c r="P23" s="51"/>
      <c r="Q23" s="80"/>
      <c r="R23" s="51"/>
      <c r="S23" s="80"/>
      <c r="T23" s="51"/>
      <c r="U23" s="80"/>
      <c r="V23" s="51"/>
      <c r="W23" s="80"/>
      <c r="X23" s="51"/>
      <c r="Y23" s="80"/>
      <c r="Z23" s="51"/>
      <c r="AA23" s="80"/>
      <c r="AB23" s="51"/>
      <c r="AC23" s="80"/>
      <c r="AD23" s="51"/>
      <c r="AE23" s="80"/>
      <c r="AF23" s="51"/>
      <c r="AG23" s="80"/>
      <c r="AH23" s="51"/>
      <c r="AI23" s="80"/>
      <c r="AJ23" s="51"/>
      <c r="AK23" s="80"/>
      <c r="AL23" s="51"/>
      <c r="AM23" s="52"/>
      <c r="AN23" s="52"/>
      <c r="AO23" s="71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CG23" s="13">
        <v>0</v>
      </c>
      <c r="CH23" s="13">
        <v>0</v>
      </c>
      <c r="CI23" s="13"/>
      <c r="CJ23" s="13"/>
      <c r="CK23" s="13"/>
      <c r="CL23" s="13"/>
      <c r="CM23" s="13"/>
    </row>
    <row r="24" spans="1:91" ht="32.1" customHeight="1" x14ac:dyDescent="0.2">
      <c r="A24" s="81" t="s">
        <v>46</v>
      </c>
      <c r="B24" s="81"/>
      <c r="C24" s="81"/>
      <c r="D24" s="81"/>
      <c r="E24" s="81"/>
      <c r="F24" s="81"/>
      <c r="G24" s="11"/>
      <c r="H24" s="11"/>
      <c r="I24" s="11"/>
      <c r="J24" s="11"/>
      <c r="K24" s="11"/>
      <c r="L24" s="82"/>
      <c r="M24" s="11"/>
      <c r="N24" s="11"/>
      <c r="O24" s="8"/>
      <c r="P24" s="8"/>
      <c r="Q24" s="8"/>
      <c r="R24" s="8"/>
      <c r="S24" s="8"/>
      <c r="T24" s="8"/>
      <c r="U24" s="8"/>
      <c r="V24" s="8"/>
      <c r="W24" s="8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4"/>
      <c r="AN24" s="85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X24" s="2"/>
      <c r="BY24" s="2"/>
      <c r="BZ24" s="2"/>
      <c r="CG24" s="13"/>
      <c r="CH24" s="13"/>
      <c r="CI24" s="13"/>
      <c r="CJ24" s="13"/>
      <c r="CK24" s="13"/>
      <c r="CL24" s="13"/>
      <c r="CM24" s="13"/>
    </row>
    <row r="25" spans="1:91" ht="16.350000000000001" customHeight="1" x14ac:dyDescent="0.2">
      <c r="A25" s="1822" t="s">
        <v>40</v>
      </c>
      <c r="B25" s="1796" t="s">
        <v>5</v>
      </c>
      <c r="C25" s="1797"/>
      <c r="D25" s="1798"/>
      <c r="E25" s="1808" t="s">
        <v>6</v>
      </c>
      <c r="F25" s="1869"/>
      <c r="G25" s="1869"/>
      <c r="H25" s="1869"/>
      <c r="I25" s="1869"/>
      <c r="J25" s="1869"/>
      <c r="K25" s="1869"/>
      <c r="L25" s="1869"/>
      <c r="M25" s="1869"/>
      <c r="N25" s="1869"/>
      <c r="O25" s="1869"/>
      <c r="P25" s="1869"/>
      <c r="Q25" s="1869"/>
      <c r="R25" s="1869"/>
      <c r="S25" s="1869"/>
      <c r="T25" s="1869"/>
      <c r="U25" s="1869"/>
      <c r="V25" s="1869"/>
      <c r="W25" s="1869"/>
      <c r="X25" s="1869"/>
      <c r="Y25" s="1869"/>
      <c r="Z25" s="1869"/>
      <c r="AA25" s="1869"/>
      <c r="AB25" s="1869"/>
      <c r="AC25" s="1869"/>
      <c r="AD25" s="1869"/>
      <c r="AE25" s="1869"/>
      <c r="AF25" s="1869"/>
      <c r="AG25" s="1869"/>
      <c r="AH25" s="1869"/>
      <c r="AI25" s="1869"/>
      <c r="AJ25" s="1869"/>
      <c r="AK25" s="1869"/>
      <c r="AL25" s="1809"/>
      <c r="AM25" s="1819" t="s">
        <v>7</v>
      </c>
      <c r="AN25" s="1819" t="s">
        <v>10</v>
      </c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CG25" s="13"/>
      <c r="CH25" s="13"/>
      <c r="CI25" s="13"/>
      <c r="CJ25" s="13"/>
      <c r="CK25" s="13"/>
      <c r="CL25" s="13"/>
      <c r="CM25" s="13"/>
    </row>
    <row r="26" spans="1:91" ht="16.350000000000001" customHeight="1" x14ac:dyDescent="0.2">
      <c r="A26" s="1826"/>
      <c r="B26" s="1799"/>
      <c r="C26" s="1800"/>
      <c r="D26" s="1801"/>
      <c r="E26" s="1808" t="s">
        <v>11</v>
      </c>
      <c r="F26" s="1809"/>
      <c r="G26" s="1808" t="s">
        <v>12</v>
      </c>
      <c r="H26" s="1809"/>
      <c r="I26" s="1808" t="s">
        <v>13</v>
      </c>
      <c r="J26" s="1809"/>
      <c r="K26" s="1808" t="s">
        <v>14</v>
      </c>
      <c r="L26" s="1809"/>
      <c r="M26" s="1808" t="s">
        <v>15</v>
      </c>
      <c r="N26" s="1809"/>
      <c r="O26" s="1828" t="s">
        <v>16</v>
      </c>
      <c r="P26" s="1816"/>
      <c r="Q26" s="1828" t="s">
        <v>17</v>
      </c>
      <c r="R26" s="1816"/>
      <c r="S26" s="1828" t="s">
        <v>18</v>
      </c>
      <c r="T26" s="1816"/>
      <c r="U26" s="1828" t="s">
        <v>19</v>
      </c>
      <c r="V26" s="1816"/>
      <c r="W26" s="1828" t="s">
        <v>20</v>
      </c>
      <c r="X26" s="1816"/>
      <c r="Y26" s="1828" t="s">
        <v>21</v>
      </c>
      <c r="Z26" s="1816"/>
      <c r="AA26" s="1828" t="s">
        <v>22</v>
      </c>
      <c r="AB26" s="1816"/>
      <c r="AC26" s="1828" t="s">
        <v>23</v>
      </c>
      <c r="AD26" s="1816"/>
      <c r="AE26" s="1828" t="s">
        <v>24</v>
      </c>
      <c r="AF26" s="1816"/>
      <c r="AG26" s="1828" t="s">
        <v>25</v>
      </c>
      <c r="AH26" s="1816"/>
      <c r="AI26" s="1828" t="s">
        <v>26</v>
      </c>
      <c r="AJ26" s="1816"/>
      <c r="AK26" s="1828" t="s">
        <v>27</v>
      </c>
      <c r="AL26" s="1816"/>
      <c r="AM26" s="1845"/>
      <c r="AN26" s="1845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CG26" s="13"/>
      <c r="CH26" s="13"/>
      <c r="CI26" s="13"/>
      <c r="CJ26" s="13"/>
      <c r="CK26" s="13"/>
      <c r="CL26" s="13"/>
      <c r="CM26" s="13"/>
    </row>
    <row r="27" spans="1:91" ht="16.350000000000001" customHeight="1" x14ac:dyDescent="0.2">
      <c r="A27" s="1824"/>
      <c r="B27" s="58" t="s">
        <v>32</v>
      </c>
      <c r="C27" s="15" t="s">
        <v>41</v>
      </c>
      <c r="D27" s="800" t="s">
        <v>34</v>
      </c>
      <c r="E27" s="794" t="s">
        <v>41</v>
      </c>
      <c r="F27" s="796" t="s">
        <v>34</v>
      </c>
      <c r="G27" s="794" t="s">
        <v>41</v>
      </c>
      <c r="H27" s="796" t="s">
        <v>34</v>
      </c>
      <c r="I27" s="794" t="s">
        <v>41</v>
      </c>
      <c r="J27" s="796" t="s">
        <v>34</v>
      </c>
      <c r="K27" s="794" t="s">
        <v>41</v>
      </c>
      <c r="L27" s="796" t="s">
        <v>34</v>
      </c>
      <c r="M27" s="794" t="s">
        <v>41</v>
      </c>
      <c r="N27" s="796" t="s">
        <v>34</v>
      </c>
      <c r="O27" s="794" t="s">
        <v>41</v>
      </c>
      <c r="P27" s="796" t="s">
        <v>34</v>
      </c>
      <c r="Q27" s="794" t="s">
        <v>41</v>
      </c>
      <c r="R27" s="796" t="s">
        <v>34</v>
      </c>
      <c r="S27" s="794" t="s">
        <v>41</v>
      </c>
      <c r="T27" s="796" t="s">
        <v>34</v>
      </c>
      <c r="U27" s="794" t="s">
        <v>41</v>
      </c>
      <c r="V27" s="796" t="s">
        <v>34</v>
      </c>
      <c r="W27" s="794" t="s">
        <v>41</v>
      </c>
      <c r="X27" s="796" t="s">
        <v>34</v>
      </c>
      <c r="Y27" s="794" t="s">
        <v>41</v>
      </c>
      <c r="Z27" s="796" t="s">
        <v>34</v>
      </c>
      <c r="AA27" s="794" t="s">
        <v>41</v>
      </c>
      <c r="AB27" s="796" t="s">
        <v>34</v>
      </c>
      <c r="AC27" s="794" t="s">
        <v>41</v>
      </c>
      <c r="AD27" s="796" t="s">
        <v>34</v>
      </c>
      <c r="AE27" s="794" t="s">
        <v>41</v>
      </c>
      <c r="AF27" s="796" t="s">
        <v>34</v>
      </c>
      <c r="AG27" s="794" t="s">
        <v>41</v>
      </c>
      <c r="AH27" s="796" t="s">
        <v>34</v>
      </c>
      <c r="AI27" s="794" t="s">
        <v>41</v>
      </c>
      <c r="AJ27" s="796" t="s">
        <v>34</v>
      </c>
      <c r="AK27" s="794" t="s">
        <v>41</v>
      </c>
      <c r="AL27" s="796" t="s">
        <v>34</v>
      </c>
      <c r="AM27" s="1820"/>
      <c r="AN27" s="1820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CG27" s="13"/>
      <c r="CH27" s="13"/>
      <c r="CI27" s="13"/>
      <c r="CJ27" s="13"/>
      <c r="CK27" s="13"/>
      <c r="CL27" s="13"/>
      <c r="CM27" s="13"/>
    </row>
    <row r="28" spans="1:91" ht="16.350000000000001" customHeight="1" x14ac:dyDescent="0.2">
      <c r="A28" s="881" t="s">
        <v>42</v>
      </c>
      <c r="B28" s="882">
        <f t="shared" ref="B28:B33" si="2">SUM(C28+D28)</f>
        <v>0</v>
      </c>
      <c r="C28" s="933">
        <f t="shared" ref="C28:D33" si="3">SUM(E28+G28+I28+K28+M28+O28+Q28+S28+U28+W28+Y28+AA28+AC28+AE28+AG28+AI28+AK28)</f>
        <v>0</v>
      </c>
      <c r="D28" s="934">
        <f t="shared" si="3"/>
        <v>0</v>
      </c>
      <c r="E28" s="929"/>
      <c r="F28" s="935"/>
      <c r="G28" s="929"/>
      <c r="H28" s="935"/>
      <c r="I28" s="929"/>
      <c r="J28" s="930"/>
      <c r="K28" s="929"/>
      <c r="L28" s="930"/>
      <c r="M28" s="929"/>
      <c r="N28" s="930"/>
      <c r="O28" s="936"/>
      <c r="P28" s="930"/>
      <c r="Q28" s="936"/>
      <c r="R28" s="930"/>
      <c r="S28" s="936"/>
      <c r="T28" s="930"/>
      <c r="U28" s="936"/>
      <c r="V28" s="930"/>
      <c r="W28" s="936"/>
      <c r="X28" s="930"/>
      <c r="Y28" s="936"/>
      <c r="Z28" s="930"/>
      <c r="AA28" s="936"/>
      <c r="AB28" s="930"/>
      <c r="AC28" s="936"/>
      <c r="AD28" s="930"/>
      <c r="AE28" s="936"/>
      <c r="AF28" s="930"/>
      <c r="AG28" s="936"/>
      <c r="AH28" s="930"/>
      <c r="AI28" s="936"/>
      <c r="AJ28" s="930"/>
      <c r="AK28" s="936"/>
      <c r="AL28" s="930"/>
      <c r="AM28" s="931"/>
      <c r="AN28" s="931"/>
      <c r="AO28" s="71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CG28" s="13">
        <v>0</v>
      </c>
      <c r="CH28" s="13">
        <v>0</v>
      </c>
      <c r="CI28" s="13"/>
      <c r="CJ28" s="13"/>
      <c r="CK28" s="13"/>
      <c r="CL28" s="13"/>
      <c r="CM28" s="13"/>
    </row>
    <row r="29" spans="1:91" ht="16.350000000000001" customHeight="1" x14ac:dyDescent="0.2">
      <c r="A29" s="30" t="s">
        <v>43</v>
      </c>
      <c r="B29" s="63">
        <f t="shared" si="2"/>
        <v>0</v>
      </c>
      <c r="C29" s="64">
        <f t="shared" si="3"/>
        <v>0</v>
      </c>
      <c r="D29" s="73">
        <f t="shared" si="3"/>
        <v>0</v>
      </c>
      <c r="E29" s="34"/>
      <c r="F29" s="74"/>
      <c r="G29" s="34"/>
      <c r="H29" s="74"/>
      <c r="I29" s="34"/>
      <c r="J29" s="35"/>
      <c r="K29" s="34"/>
      <c r="L29" s="35"/>
      <c r="M29" s="34"/>
      <c r="N29" s="35"/>
      <c r="O29" s="75"/>
      <c r="P29" s="35"/>
      <c r="Q29" s="75"/>
      <c r="R29" s="35"/>
      <c r="S29" s="75"/>
      <c r="T29" s="35"/>
      <c r="U29" s="75"/>
      <c r="V29" s="35"/>
      <c r="W29" s="75"/>
      <c r="X29" s="35"/>
      <c r="Y29" s="75"/>
      <c r="Z29" s="35"/>
      <c r="AA29" s="75"/>
      <c r="AB29" s="35"/>
      <c r="AC29" s="75"/>
      <c r="AD29" s="35"/>
      <c r="AE29" s="75"/>
      <c r="AF29" s="35"/>
      <c r="AG29" s="75"/>
      <c r="AH29" s="35"/>
      <c r="AI29" s="75"/>
      <c r="AJ29" s="35"/>
      <c r="AK29" s="75"/>
      <c r="AL29" s="35"/>
      <c r="AM29" s="36"/>
      <c r="AN29" s="36"/>
      <c r="AO29" s="71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CG29" s="13">
        <v>0</v>
      </c>
      <c r="CH29" s="13">
        <v>0</v>
      </c>
      <c r="CI29" s="13"/>
      <c r="CJ29" s="13"/>
      <c r="CK29" s="13"/>
      <c r="CL29" s="13"/>
      <c r="CM29" s="13"/>
    </row>
    <row r="30" spans="1:91" ht="16.350000000000001" customHeight="1" x14ac:dyDescent="0.2">
      <c r="A30" s="30" t="s">
        <v>44</v>
      </c>
      <c r="B30" s="63">
        <f t="shared" si="2"/>
        <v>0</v>
      </c>
      <c r="C30" s="64">
        <f t="shared" si="3"/>
        <v>0</v>
      </c>
      <c r="D30" s="73">
        <f t="shared" si="3"/>
        <v>0</v>
      </c>
      <c r="E30" s="34"/>
      <c r="F30" s="74"/>
      <c r="G30" s="34"/>
      <c r="H30" s="74"/>
      <c r="I30" s="34"/>
      <c r="J30" s="35"/>
      <c r="K30" s="34"/>
      <c r="L30" s="35"/>
      <c r="M30" s="34"/>
      <c r="N30" s="35"/>
      <c r="O30" s="75"/>
      <c r="P30" s="35"/>
      <c r="Q30" s="75"/>
      <c r="R30" s="35"/>
      <c r="S30" s="75"/>
      <c r="T30" s="35"/>
      <c r="U30" s="75"/>
      <c r="V30" s="35"/>
      <c r="W30" s="75"/>
      <c r="X30" s="35"/>
      <c r="Y30" s="75"/>
      <c r="Z30" s="35"/>
      <c r="AA30" s="75"/>
      <c r="AB30" s="35"/>
      <c r="AC30" s="75"/>
      <c r="AD30" s="35"/>
      <c r="AE30" s="75"/>
      <c r="AF30" s="35"/>
      <c r="AG30" s="75"/>
      <c r="AH30" s="35"/>
      <c r="AI30" s="75"/>
      <c r="AJ30" s="35"/>
      <c r="AK30" s="75"/>
      <c r="AL30" s="35"/>
      <c r="AM30" s="36"/>
      <c r="AN30" s="36"/>
      <c r="AO30" s="71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CG30" s="13">
        <v>0</v>
      </c>
      <c r="CH30" s="13">
        <v>0</v>
      </c>
      <c r="CI30" s="13"/>
      <c r="CJ30" s="13"/>
      <c r="CK30" s="13"/>
      <c r="CL30" s="13"/>
      <c r="CM30" s="13"/>
    </row>
    <row r="31" spans="1:91" ht="16.350000000000001" customHeight="1" x14ac:dyDescent="0.2">
      <c r="A31" s="30" t="s">
        <v>47</v>
      </c>
      <c r="B31" s="63">
        <f t="shared" si="2"/>
        <v>0</v>
      </c>
      <c r="C31" s="64">
        <f t="shared" si="3"/>
        <v>0</v>
      </c>
      <c r="D31" s="73">
        <f t="shared" si="3"/>
        <v>0</v>
      </c>
      <c r="E31" s="34"/>
      <c r="F31" s="74"/>
      <c r="G31" s="34"/>
      <c r="H31" s="74"/>
      <c r="I31" s="34"/>
      <c r="J31" s="35"/>
      <c r="K31" s="34"/>
      <c r="L31" s="35"/>
      <c r="M31" s="34"/>
      <c r="N31" s="35"/>
      <c r="O31" s="75"/>
      <c r="P31" s="35"/>
      <c r="Q31" s="75"/>
      <c r="R31" s="35"/>
      <c r="S31" s="75"/>
      <c r="T31" s="35"/>
      <c r="U31" s="75"/>
      <c r="V31" s="35"/>
      <c r="W31" s="75"/>
      <c r="X31" s="35"/>
      <c r="Y31" s="75"/>
      <c r="Z31" s="35"/>
      <c r="AA31" s="75"/>
      <c r="AB31" s="35"/>
      <c r="AC31" s="75"/>
      <c r="AD31" s="35"/>
      <c r="AE31" s="75"/>
      <c r="AF31" s="35"/>
      <c r="AG31" s="75"/>
      <c r="AH31" s="35"/>
      <c r="AI31" s="75"/>
      <c r="AJ31" s="35"/>
      <c r="AK31" s="75"/>
      <c r="AL31" s="35"/>
      <c r="AM31" s="36"/>
      <c r="AN31" s="36"/>
      <c r="AO31" s="71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CG31" s="13">
        <v>0</v>
      </c>
      <c r="CH31" s="13">
        <v>0</v>
      </c>
      <c r="CI31" s="13"/>
      <c r="CJ31" s="13"/>
      <c r="CK31" s="13"/>
      <c r="CL31" s="13"/>
      <c r="CM31" s="13"/>
    </row>
    <row r="32" spans="1:91" ht="16.350000000000001" customHeight="1" x14ac:dyDescent="0.2">
      <c r="A32" s="30" t="s">
        <v>48</v>
      </c>
      <c r="B32" s="63">
        <f t="shared" si="2"/>
        <v>0</v>
      </c>
      <c r="C32" s="64">
        <f t="shared" si="3"/>
        <v>0</v>
      </c>
      <c r="D32" s="73">
        <f t="shared" si="3"/>
        <v>0</v>
      </c>
      <c r="E32" s="34"/>
      <c r="F32" s="74"/>
      <c r="G32" s="34"/>
      <c r="H32" s="74"/>
      <c r="I32" s="34"/>
      <c r="J32" s="35"/>
      <c r="K32" s="34"/>
      <c r="L32" s="35"/>
      <c r="M32" s="34"/>
      <c r="N32" s="35"/>
      <c r="O32" s="75"/>
      <c r="P32" s="35"/>
      <c r="Q32" s="75"/>
      <c r="R32" s="35"/>
      <c r="S32" s="75"/>
      <c r="T32" s="35"/>
      <c r="U32" s="75"/>
      <c r="V32" s="35"/>
      <c r="W32" s="75"/>
      <c r="X32" s="35"/>
      <c r="Y32" s="75"/>
      <c r="Z32" s="35"/>
      <c r="AA32" s="75"/>
      <c r="AB32" s="35"/>
      <c r="AC32" s="75"/>
      <c r="AD32" s="35"/>
      <c r="AE32" s="75"/>
      <c r="AF32" s="35"/>
      <c r="AG32" s="75"/>
      <c r="AH32" s="35"/>
      <c r="AI32" s="75"/>
      <c r="AJ32" s="35"/>
      <c r="AK32" s="75"/>
      <c r="AL32" s="35"/>
      <c r="AM32" s="36"/>
      <c r="AN32" s="36"/>
      <c r="AO32" s="71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CG32" s="13">
        <v>0</v>
      </c>
      <c r="CH32" s="13">
        <v>0</v>
      </c>
      <c r="CI32" s="13"/>
      <c r="CJ32" s="13"/>
      <c r="CK32" s="13"/>
      <c r="CL32" s="13"/>
      <c r="CM32" s="13"/>
    </row>
    <row r="33" spans="1:91" ht="16.350000000000001" customHeight="1" x14ac:dyDescent="0.2">
      <c r="A33" s="93" t="s">
        <v>49</v>
      </c>
      <c r="B33" s="77">
        <f t="shared" si="2"/>
        <v>0</v>
      </c>
      <c r="C33" s="78">
        <f t="shared" si="3"/>
        <v>0</v>
      </c>
      <c r="D33" s="49">
        <f t="shared" si="3"/>
        <v>0</v>
      </c>
      <c r="E33" s="50"/>
      <c r="F33" s="79"/>
      <c r="G33" s="50"/>
      <c r="H33" s="79"/>
      <c r="I33" s="50"/>
      <c r="J33" s="51"/>
      <c r="K33" s="50"/>
      <c r="L33" s="51"/>
      <c r="M33" s="50"/>
      <c r="N33" s="51"/>
      <c r="O33" s="80"/>
      <c r="P33" s="51"/>
      <c r="Q33" s="80"/>
      <c r="R33" s="51"/>
      <c r="S33" s="80"/>
      <c r="T33" s="51"/>
      <c r="U33" s="80"/>
      <c r="V33" s="51"/>
      <c r="W33" s="80"/>
      <c r="X33" s="51"/>
      <c r="Y33" s="80"/>
      <c r="Z33" s="51"/>
      <c r="AA33" s="80"/>
      <c r="AB33" s="51"/>
      <c r="AC33" s="80"/>
      <c r="AD33" s="51"/>
      <c r="AE33" s="80"/>
      <c r="AF33" s="51"/>
      <c r="AG33" s="80"/>
      <c r="AH33" s="51"/>
      <c r="AI33" s="80"/>
      <c r="AJ33" s="51"/>
      <c r="AK33" s="80"/>
      <c r="AL33" s="51"/>
      <c r="AM33" s="52"/>
      <c r="AN33" s="52"/>
      <c r="AO33" s="71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CG33" s="13">
        <v>0</v>
      </c>
      <c r="CH33" s="13">
        <v>0</v>
      </c>
      <c r="CI33" s="13"/>
      <c r="CJ33" s="13"/>
      <c r="CK33" s="13"/>
      <c r="CL33" s="13"/>
      <c r="CM33" s="13"/>
    </row>
    <row r="34" spans="1:91" ht="32.1" customHeight="1" x14ac:dyDescent="0.2">
      <c r="A34" s="81" t="s">
        <v>50</v>
      </c>
      <c r="B34" s="81"/>
      <c r="C34" s="81"/>
      <c r="D34" s="81"/>
      <c r="E34" s="81"/>
      <c r="F34" s="81"/>
      <c r="G34" s="11"/>
      <c r="H34" s="11"/>
      <c r="I34" s="11"/>
      <c r="J34" s="11"/>
      <c r="K34" s="81"/>
      <c r="L34" s="82"/>
      <c r="M34" s="11"/>
      <c r="N34" s="11"/>
      <c r="O34" s="8"/>
      <c r="P34" s="8"/>
      <c r="Q34" s="8"/>
      <c r="R34" s="8"/>
      <c r="S34" s="8"/>
      <c r="T34" s="8"/>
      <c r="U34" s="8"/>
      <c r="V34" s="8"/>
      <c r="W34" s="8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4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X34" s="2"/>
      <c r="BY34" s="2"/>
      <c r="BZ34" s="2"/>
      <c r="CG34" s="13"/>
      <c r="CH34" s="13"/>
      <c r="CI34" s="13"/>
      <c r="CJ34" s="13"/>
      <c r="CK34" s="13"/>
      <c r="CL34" s="13"/>
      <c r="CM34" s="13"/>
    </row>
    <row r="35" spans="1:91" ht="16.350000000000001" customHeight="1" x14ac:dyDescent="0.2">
      <c r="A35" s="1822" t="s">
        <v>40</v>
      </c>
      <c r="B35" s="1796" t="s">
        <v>5</v>
      </c>
      <c r="C35" s="1797"/>
      <c r="D35" s="1798"/>
      <c r="E35" s="1808" t="s">
        <v>6</v>
      </c>
      <c r="F35" s="1869"/>
      <c r="G35" s="1869"/>
      <c r="H35" s="1869"/>
      <c r="I35" s="1869"/>
      <c r="J35" s="1869"/>
      <c r="K35" s="1869"/>
      <c r="L35" s="1869"/>
      <c r="M35" s="1869"/>
      <c r="N35" s="1869"/>
      <c r="O35" s="1869"/>
      <c r="P35" s="1869"/>
      <c r="Q35" s="1869"/>
      <c r="R35" s="1869"/>
      <c r="S35" s="1869"/>
      <c r="T35" s="1869"/>
      <c r="U35" s="1869"/>
      <c r="V35" s="1869"/>
      <c r="W35" s="1869"/>
      <c r="X35" s="1869"/>
      <c r="Y35" s="1869"/>
      <c r="Z35" s="1869"/>
      <c r="AA35" s="1869"/>
      <c r="AB35" s="1869"/>
      <c r="AC35" s="1869"/>
      <c r="AD35" s="1869"/>
      <c r="AE35" s="1869"/>
      <c r="AF35" s="1869"/>
      <c r="AG35" s="1869"/>
      <c r="AH35" s="1869"/>
      <c r="AI35" s="1869"/>
      <c r="AJ35" s="1869"/>
      <c r="AK35" s="1869"/>
      <c r="AL35" s="1809"/>
      <c r="AM35" s="1819" t="s">
        <v>7</v>
      </c>
      <c r="AN35" s="1819" t="s">
        <v>10</v>
      </c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CG35" s="13"/>
      <c r="CH35" s="13"/>
      <c r="CI35" s="13"/>
      <c r="CJ35" s="13"/>
      <c r="CK35" s="13"/>
      <c r="CL35" s="13"/>
      <c r="CM35" s="13"/>
    </row>
    <row r="36" spans="1:91" ht="16.350000000000001" customHeight="1" x14ac:dyDescent="0.2">
      <c r="A36" s="1826"/>
      <c r="B36" s="1799"/>
      <c r="C36" s="1800"/>
      <c r="D36" s="1801"/>
      <c r="E36" s="1808" t="s">
        <v>11</v>
      </c>
      <c r="F36" s="1809"/>
      <c r="G36" s="1808" t="s">
        <v>12</v>
      </c>
      <c r="H36" s="1809"/>
      <c r="I36" s="1808" t="s">
        <v>13</v>
      </c>
      <c r="J36" s="1809"/>
      <c r="K36" s="1808" t="s">
        <v>14</v>
      </c>
      <c r="L36" s="1809"/>
      <c r="M36" s="1808" t="s">
        <v>15</v>
      </c>
      <c r="N36" s="1809"/>
      <c r="O36" s="1828" t="s">
        <v>16</v>
      </c>
      <c r="P36" s="1816"/>
      <c r="Q36" s="1828" t="s">
        <v>17</v>
      </c>
      <c r="R36" s="1816"/>
      <c r="S36" s="1828" t="s">
        <v>18</v>
      </c>
      <c r="T36" s="1816"/>
      <c r="U36" s="1828" t="s">
        <v>19</v>
      </c>
      <c r="V36" s="1816"/>
      <c r="W36" s="1828" t="s">
        <v>20</v>
      </c>
      <c r="X36" s="1816"/>
      <c r="Y36" s="1828" t="s">
        <v>21</v>
      </c>
      <c r="Z36" s="1816"/>
      <c r="AA36" s="1828" t="s">
        <v>22</v>
      </c>
      <c r="AB36" s="1816"/>
      <c r="AC36" s="1828" t="s">
        <v>23</v>
      </c>
      <c r="AD36" s="1816"/>
      <c r="AE36" s="1828" t="s">
        <v>24</v>
      </c>
      <c r="AF36" s="1816"/>
      <c r="AG36" s="1828" t="s">
        <v>25</v>
      </c>
      <c r="AH36" s="1816"/>
      <c r="AI36" s="1828" t="s">
        <v>26</v>
      </c>
      <c r="AJ36" s="1816"/>
      <c r="AK36" s="1828" t="s">
        <v>27</v>
      </c>
      <c r="AL36" s="1816"/>
      <c r="AM36" s="1845"/>
      <c r="AN36" s="1845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CG36" s="13"/>
      <c r="CH36" s="13"/>
      <c r="CI36" s="13"/>
      <c r="CJ36" s="13"/>
      <c r="CK36" s="13"/>
      <c r="CL36" s="13"/>
      <c r="CM36" s="13"/>
    </row>
    <row r="37" spans="1:91" ht="16.350000000000001" customHeight="1" x14ac:dyDescent="0.2">
      <c r="A37" s="1824"/>
      <c r="B37" s="58" t="s">
        <v>32</v>
      </c>
      <c r="C37" s="15" t="s">
        <v>41</v>
      </c>
      <c r="D37" s="800" t="s">
        <v>34</v>
      </c>
      <c r="E37" s="801" t="s">
        <v>41</v>
      </c>
      <c r="F37" s="802" t="s">
        <v>34</v>
      </c>
      <c r="G37" s="801" t="s">
        <v>41</v>
      </c>
      <c r="H37" s="802" t="s">
        <v>34</v>
      </c>
      <c r="I37" s="801" t="s">
        <v>41</v>
      </c>
      <c r="J37" s="802" t="s">
        <v>34</v>
      </c>
      <c r="K37" s="801" t="s">
        <v>41</v>
      </c>
      <c r="L37" s="802" t="s">
        <v>34</v>
      </c>
      <c r="M37" s="801" t="s">
        <v>41</v>
      </c>
      <c r="N37" s="802" t="s">
        <v>34</v>
      </c>
      <c r="O37" s="801" t="s">
        <v>41</v>
      </c>
      <c r="P37" s="802" t="s">
        <v>34</v>
      </c>
      <c r="Q37" s="801" t="s">
        <v>41</v>
      </c>
      <c r="R37" s="802" t="s">
        <v>34</v>
      </c>
      <c r="S37" s="801" t="s">
        <v>41</v>
      </c>
      <c r="T37" s="802" t="s">
        <v>34</v>
      </c>
      <c r="U37" s="801" t="s">
        <v>41</v>
      </c>
      <c r="V37" s="802" t="s">
        <v>34</v>
      </c>
      <c r="W37" s="801" t="s">
        <v>41</v>
      </c>
      <c r="X37" s="802" t="s">
        <v>34</v>
      </c>
      <c r="Y37" s="801" t="s">
        <v>41</v>
      </c>
      <c r="Z37" s="802" t="s">
        <v>34</v>
      </c>
      <c r="AA37" s="801" t="s">
        <v>41</v>
      </c>
      <c r="AB37" s="802" t="s">
        <v>34</v>
      </c>
      <c r="AC37" s="801" t="s">
        <v>41</v>
      </c>
      <c r="AD37" s="802" t="s">
        <v>34</v>
      </c>
      <c r="AE37" s="801" t="s">
        <v>41</v>
      </c>
      <c r="AF37" s="802" t="s">
        <v>34</v>
      </c>
      <c r="AG37" s="801" t="s">
        <v>41</v>
      </c>
      <c r="AH37" s="802" t="s">
        <v>34</v>
      </c>
      <c r="AI37" s="801" t="s">
        <v>41</v>
      </c>
      <c r="AJ37" s="802" t="s">
        <v>34</v>
      </c>
      <c r="AK37" s="801" t="s">
        <v>41</v>
      </c>
      <c r="AL37" s="802" t="s">
        <v>34</v>
      </c>
      <c r="AM37" s="1820"/>
      <c r="AN37" s="1820"/>
      <c r="AO37" s="95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CG37" s="13"/>
      <c r="CH37" s="13"/>
      <c r="CI37" s="13"/>
      <c r="CJ37" s="13"/>
      <c r="CK37" s="13"/>
      <c r="CL37" s="13"/>
      <c r="CM37" s="13"/>
    </row>
    <row r="38" spans="1:91" ht="16.350000000000001" customHeight="1" x14ac:dyDescent="0.2">
      <c r="A38" s="881" t="s">
        <v>42</v>
      </c>
      <c r="B38" s="882">
        <f t="shared" ref="B38:B43" si="4">SUM(C38+D38)</f>
        <v>0</v>
      </c>
      <c r="C38" s="933">
        <f t="shared" ref="C38:D43" si="5">SUM(E38+G38+I38+K38+M38+O38+Q38+S38+U38+W38+Y38+AA38+AC38+AE38+AG38+AI38+AK38)</f>
        <v>0</v>
      </c>
      <c r="D38" s="934">
        <f t="shared" si="5"/>
        <v>0</v>
      </c>
      <c r="E38" s="66"/>
      <c r="F38" s="67"/>
      <c r="G38" s="66"/>
      <c r="H38" s="67"/>
      <c r="I38" s="66"/>
      <c r="J38" s="68"/>
      <c r="K38" s="66"/>
      <c r="L38" s="68"/>
      <c r="M38" s="66"/>
      <c r="N38" s="68"/>
      <c r="O38" s="69"/>
      <c r="P38" s="68"/>
      <c r="Q38" s="69"/>
      <c r="R38" s="68"/>
      <c r="S38" s="69"/>
      <c r="T38" s="68"/>
      <c r="U38" s="69"/>
      <c r="V38" s="68"/>
      <c r="W38" s="69"/>
      <c r="X38" s="68"/>
      <c r="Y38" s="69"/>
      <c r="Z38" s="68"/>
      <c r="AA38" s="69"/>
      <c r="AB38" s="68"/>
      <c r="AC38" s="69"/>
      <c r="AD38" s="68"/>
      <c r="AE38" s="69"/>
      <c r="AF38" s="68"/>
      <c r="AG38" s="69"/>
      <c r="AH38" s="68"/>
      <c r="AI38" s="69"/>
      <c r="AJ38" s="68"/>
      <c r="AK38" s="69"/>
      <c r="AL38" s="68"/>
      <c r="AM38" s="36"/>
      <c r="AN38" s="931"/>
      <c r="AO38" s="71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CG38" s="13">
        <v>0</v>
      </c>
      <c r="CH38" s="13">
        <v>0</v>
      </c>
      <c r="CI38" s="13"/>
      <c r="CJ38" s="13"/>
      <c r="CK38" s="13"/>
      <c r="CL38" s="13"/>
      <c r="CM38" s="13"/>
    </row>
    <row r="39" spans="1:91" ht="16.350000000000001" customHeight="1" x14ac:dyDescent="0.2">
      <c r="A39" s="30" t="s">
        <v>43</v>
      </c>
      <c r="B39" s="63">
        <f t="shared" si="4"/>
        <v>0</v>
      </c>
      <c r="C39" s="64">
        <f t="shared" si="5"/>
        <v>0</v>
      </c>
      <c r="D39" s="73">
        <f t="shared" si="5"/>
        <v>0</v>
      </c>
      <c r="E39" s="34"/>
      <c r="F39" s="74"/>
      <c r="G39" s="34"/>
      <c r="H39" s="74"/>
      <c r="I39" s="34"/>
      <c r="J39" s="35"/>
      <c r="K39" s="34"/>
      <c r="L39" s="35"/>
      <c r="M39" s="34"/>
      <c r="N39" s="35"/>
      <c r="O39" s="75"/>
      <c r="P39" s="35"/>
      <c r="Q39" s="75"/>
      <c r="R39" s="35"/>
      <c r="S39" s="75"/>
      <c r="T39" s="35"/>
      <c r="U39" s="75"/>
      <c r="V39" s="35"/>
      <c r="W39" s="75"/>
      <c r="X39" s="35"/>
      <c r="Y39" s="75"/>
      <c r="Z39" s="35"/>
      <c r="AA39" s="75"/>
      <c r="AB39" s="35"/>
      <c r="AC39" s="75"/>
      <c r="AD39" s="35"/>
      <c r="AE39" s="75"/>
      <c r="AF39" s="35"/>
      <c r="AG39" s="75"/>
      <c r="AH39" s="35"/>
      <c r="AI39" s="75"/>
      <c r="AJ39" s="35"/>
      <c r="AK39" s="75"/>
      <c r="AL39" s="35"/>
      <c r="AM39" s="36"/>
      <c r="AN39" s="36"/>
      <c r="AO39" s="71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CG39" s="13">
        <v>0</v>
      </c>
      <c r="CH39" s="13">
        <v>0</v>
      </c>
      <c r="CI39" s="13"/>
      <c r="CJ39" s="13"/>
      <c r="CK39" s="13"/>
      <c r="CL39" s="13"/>
      <c r="CM39" s="13"/>
    </row>
    <row r="40" spans="1:91" ht="16.350000000000001" customHeight="1" x14ac:dyDescent="0.2">
      <c r="A40" s="30" t="s">
        <v>44</v>
      </c>
      <c r="B40" s="63">
        <f t="shared" si="4"/>
        <v>0</v>
      </c>
      <c r="C40" s="64">
        <f t="shared" si="5"/>
        <v>0</v>
      </c>
      <c r="D40" s="73">
        <f t="shared" si="5"/>
        <v>0</v>
      </c>
      <c r="E40" s="34"/>
      <c r="F40" s="74"/>
      <c r="G40" s="34"/>
      <c r="H40" s="74"/>
      <c r="I40" s="34"/>
      <c r="J40" s="35"/>
      <c r="K40" s="34"/>
      <c r="L40" s="35"/>
      <c r="M40" s="34"/>
      <c r="N40" s="35"/>
      <c r="O40" s="75"/>
      <c r="P40" s="35"/>
      <c r="Q40" s="75"/>
      <c r="R40" s="35"/>
      <c r="S40" s="75"/>
      <c r="T40" s="35"/>
      <c r="U40" s="75"/>
      <c r="V40" s="35"/>
      <c r="W40" s="75"/>
      <c r="X40" s="35"/>
      <c r="Y40" s="75"/>
      <c r="Z40" s="35"/>
      <c r="AA40" s="75"/>
      <c r="AB40" s="35"/>
      <c r="AC40" s="75"/>
      <c r="AD40" s="35"/>
      <c r="AE40" s="75"/>
      <c r="AF40" s="35"/>
      <c r="AG40" s="75"/>
      <c r="AH40" s="35"/>
      <c r="AI40" s="75"/>
      <c r="AJ40" s="35"/>
      <c r="AK40" s="75"/>
      <c r="AL40" s="35"/>
      <c r="AM40" s="36"/>
      <c r="AN40" s="36"/>
      <c r="AO40" s="71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CG40" s="13">
        <v>0</v>
      </c>
      <c r="CH40" s="13">
        <v>0</v>
      </c>
      <c r="CI40" s="13"/>
      <c r="CJ40" s="13"/>
      <c r="CK40" s="13"/>
      <c r="CL40" s="13"/>
      <c r="CM40" s="13"/>
    </row>
    <row r="41" spans="1:91" ht="16.350000000000001" customHeight="1" x14ac:dyDescent="0.2">
      <c r="A41" s="30" t="s">
        <v>47</v>
      </c>
      <c r="B41" s="63">
        <f t="shared" si="4"/>
        <v>0</v>
      </c>
      <c r="C41" s="64">
        <f t="shared" si="5"/>
        <v>0</v>
      </c>
      <c r="D41" s="73">
        <f t="shared" si="5"/>
        <v>0</v>
      </c>
      <c r="E41" s="34"/>
      <c r="F41" s="74"/>
      <c r="G41" s="34"/>
      <c r="H41" s="74"/>
      <c r="I41" s="34"/>
      <c r="J41" s="35"/>
      <c r="K41" s="34"/>
      <c r="L41" s="35"/>
      <c r="M41" s="34"/>
      <c r="N41" s="35"/>
      <c r="O41" s="75"/>
      <c r="P41" s="35"/>
      <c r="Q41" s="75"/>
      <c r="R41" s="35"/>
      <c r="S41" s="75"/>
      <c r="T41" s="35"/>
      <c r="U41" s="75"/>
      <c r="V41" s="35"/>
      <c r="W41" s="75"/>
      <c r="X41" s="35"/>
      <c r="Y41" s="75"/>
      <c r="Z41" s="35"/>
      <c r="AA41" s="75"/>
      <c r="AB41" s="35"/>
      <c r="AC41" s="75"/>
      <c r="AD41" s="35"/>
      <c r="AE41" s="75"/>
      <c r="AF41" s="35"/>
      <c r="AG41" s="75"/>
      <c r="AH41" s="35"/>
      <c r="AI41" s="75"/>
      <c r="AJ41" s="35"/>
      <c r="AK41" s="75"/>
      <c r="AL41" s="35"/>
      <c r="AM41" s="36"/>
      <c r="AN41" s="36"/>
      <c r="AO41" s="71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CG41" s="13">
        <v>0</v>
      </c>
      <c r="CH41" s="13">
        <v>0</v>
      </c>
      <c r="CI41" s="13"/>
      <c r="CJ41" s="13"/>
      <c r="CK41" s="13"/>
      <c r="CL41" s="13"/>
      <c r="CM41" s="13"/>
    </row>
    <row r="42" spans="1:91" ht="16.350000000000001" customHeight="1" x14ac:dyDescent="0.2">
      <c r="A42" s="30" t="s">
        <v>48</v>
      </c>
      <c r="B42" s="63">
        <f t="shared" si="4"/>
        <v>0</v>
      </c>
      <c r="C42" s="64">
        <f t="shared" si="5"/>
        <v>0</v>
      </c>
      <c r="D42" s="73">
        <f t="shared" si="5"/>
        <v>0</v>
      </c>
      <c r="E42" s="34"/>
      <c r="F42" s="74"/>
      <c r="G42" s="34"/>
      <c r="H42" s="74"/>
      <c r="I42" s="34"/>
      <c r="J42" s="35"/>
      <c r="K42" s="34"/>
      <c r="L42" s="35"/>
      <c r="M42" s="34"/>
      <c r="N42" s="35"/>
      <c r="O42" s="75"/>
      <c r="P42" s="35"/>
      <c r="Q42" s="75"/>
      <c r="R42" s="35"/>
      <c r="S42" s="75"/>
      <c r="T42" s="35"/>
      <c r="U42" s="75"/>
      <c r="V42" s="35"/>
      <c r="W42" s="75"/>
      <c r="X42" s="35"/>
      <c r="Y42" s="75"/>
      <c r="Z42" s="35"/>
      <c r="AA42" s="75"/>
      <c r="AB42" s="35"/>
      <c r="AC42" s="75"/>
      <c r="AD42" s="35"/>
      <c r="AE42" s="75"/>
      <c r="AF42" s="35"/>
      <c r="AG42" s="75"/>
      <c r="AH42" s="35"/>
      <c r="AI42" s="75"/>
      <c r="AJ42" s="35"/>
      <c r="AK42" s="75"/>
      <c r="AL42" s="35"/>
      <c r="AM42" s="36"/>
      <c r="AN42" s="36"/>
      <c r="AO42" s="71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CG42" s="13">
        <v>0</v>
      </c>
      <c r="CH42" s="13">
        <v>0</v>
      </c>
      <c r="CI42" s="13"/>
      <c r="CJ42" s="13"/>
      <c r="CK42" s="13"/>
      <c r="CL42" s="13"/>
      <c r="CM42" s="13"/>
    </row>
    <row r="43" spans="1:91" ht="16.350000000000001" customHeight="1" x14ac:dyDescent="0.2">
      <c r="A43" s="93" t="s">
        <v>49</v>
      </c>
      <c r="B43" s="77">
        <f t="shared" si="4"/>
        <v>0</v>
      </c>
      <c r="C43" s="78">
        <f t="shared" si="5"/>
        <v>0</v>
      </c>
      <c r="D43" s="49">
        <f t="shared" si="5"/>
        <v>0</v>
      </c>
      <c r="E43" s="50"/>
      <c r="F43" s="79"/>
      <c r="G43" s="50"/>
      <c r="H43" s="79"/>
      <c r="I43" s="50"/>
      <c r="J43" s="51"/>
      <c r="K43" s="50"/>
      <c r="L43" s="51"/>
      <c r="M43" s="50"/>
      <c r="N43" s="51"/>
      <c r="O43" s="80"/>
      <c r="P43" s="51"/>
      <c r="Q43" s="80"/>
      <c r="R43" s="51"/>
      <c r="S43" s="80"/>
      <c r="T43" s="51"/>
      <c r="U43" s="80"/>
      <c r="V43" s="51"/>
      <c r="W43" s="80"/>
      <c r="X43" s="51"/>
      <c r="Y43" s="80"/>
      <c r="Z43" s="51"/>
      <c r="AA43" s="80"/>
      <c r="AB43" s="51"/>
      <c r="AC43" s="80"/>
      <c r="AD43" s="51"/>
      <c r="AE43" s="80"/>
      <c r="AF43" s="51"/>
      <c r="AG43" s="80"/>
      <c r="AH43" s="51"/>
      <c r="AI43" s="80"/>
      <c r="AJ43" s="51"/>
      <c r="AK43" s="80"/>
      <c r="AL43" s="51"/>
      <c r="AM43" s="52"/>
      <c r="AN43" s="52"/>
      <c r="AO43" s="71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CG43" s="13">
        <v>0</v>
      </c>
      <c r="CH43" s="13">
        <v>0</v>
      </c>
      <c r="CI43" s="13"/>
      <c r="CJ43" s="13"/>
      <c r="CK43" s="13"/>
      <c r="CL43" s="13"/>
      <c r="CM43" s="13"/>
    </row>
    <row r="44" spans="1:91" ht="32.1" customHeight="1" x14ac:dyDescent="0.2">
      <c r="A44" s="81" t="s">
        <v>51</v>
      </c>
      <c r="B44" s="81"/>
      <c r="C44" s="81"/>
      <c r="D44" s="81"/>
      <c r="E44" s="81"/>
      <c r="F44" s="81"/>
      <c r="G44" s="81"/>
      <c r="H44" s="11"/>
      <c r="I44" s="11"/>
      <c r="J44" s="11"/>
      <c r="K44" s="11"/>
      <c r="L44" s="82"/>
      <c r="M44" s="11"/>
      <c r="N44" s="11"/>
      <c r="O44" s="8"/>
      <c r="P44" s="8"/>
      <c r="Q44" s="8"/>
      <c r="R44" s="8"/>
      <c r="S44" s="8"/>
      <c r="T44" s="8"/>
      <c r="U44" s="8"/>
      <c r="V44" s="8"/>
      <c r="W44" s="8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4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X44" s="2"/>
      <c r="BY44" s="2"/>
      <c r="BZ44" s="2"/>
      <c r="CG44" s="13"/>
      <c r="CH44" s="13"/>
      <c r="CI44" s="13"/>
      <c r="CJ44" s="13"/>
      <c r="CK44" s="13"/>
      <c r="CL44" s="13"/>
      <c r="CM44" s="13"/>
    </row>
    <row r="45" spans="1:91" ht="16.350000000000001" customHeight="1" x14ac:dyDescent="0.2">
      <c r="A45" s="1822" t="s">
        <v>40</v>
      </c>
      <c r="B45" s="1796" t="s">
        <v>5</v>
      </c>
      <c r="C45" s="1797"/>
      <c r="D45" s="1798"/>
      <c r="E45" s="1808" t="s">
        <v>6</v>
      </c>
      <c r="F45" s="1869"/>
      <c r="G45" s="1869"/>
      <c r="H45" s="1869"/>
      <c r="I45" s="1869"/>
      <c r="J45" s="1869"/>
      <c r="K45" s="1869"/>
      <c r="L45" s="1869"/>
      <c r="M45" s="1869"/>
      <c r="N45" s="1869"/>
      <c r="O45" s="1869"/>
      <c r="P45" s="1869"/>
      <c r="Q45" s="1869"/>
      <c r="R45" s="1869"/>
      <c r="S45" s="1869"/>
      <c r="T45" s="1869"/>
      <c r="U45" s="1869"/>
      <c r="V45" s="1869"/>
      <c r="W45" s="1869"/>
      <c r="X45" s="1869"/>
      <c r="Y45" s="1869"/>
      <c r="Z45" s="1869"/>
      <c r="AA45" s="1869"/>
      <c r="AB45" s="1869"/>
      <c r="AC45" s="1869"/>
      <c r="AD45" s="1869"/>
      <c r="AE45" s="1869"/>
      <c r="AF45" s="1869"/>
      <c r="AG45" s="1869"/>
      <c r="AH45" s="1869"/>
      <c r="AI45" s="1869"/>
      <c r="AJ45" s="1869"/>
      <c r="AK45" s="1869"/>
      <c r="AL45" s="1809"/>
      <c r="AM45" s="1819" t="s">
        <v>7</v>
      </c>
      <c r="AN45" s="1819" t="s">
        <v>10</v>
      </c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CG45" s="13"/>
      <c r="CH45" s="13"/>
      <c r="CI45" s="13"/>
      <c r="CJ45" s="13"/>
      <c r="CK45" s="13"/>
      <c r="CL45" s="13"/>
      <c r="CM45" s="13"/>
    </row>
    <row r="46" spans="1:91" ht="16.350000000000001" customHeight="1" x14ac:dyDescent="0.2">
      <c r="A46" s="1826"/>
      <c r="B46" s="1799"/>
      <c r="C46" s="1800"/>
      <c r="D46" s="1801"/>
      <c r="E46" s="1808" t="s">
        <v>11</v>
      </c>
      <c r="F46" s="1809"/>
      <c r="G46" s="1808" t="s">
        <v>12</v>
      </c>
      <c r="H46" s="1809"/>
      <c r="I46" s="1808" t="s">
        <v>13</v>
      </c>
      <c r="J46" s="1809"/>
      <c r="K46" s="1808" t="s">
        <v>14</v>
      </c>
      <c r="L46" s="1809"/>
      <c r="M46" s="1808" t="s">
        <v>15</v>
      </c>
      <c r="N46" s="1809"/>
      <c r="O46" s="1828" t="s">
        <v>16</v>
      </c>
      <c r="P46" s="1816"/>
      <c r="Q46" s="1828" t="s">
        <v>17</v>
      </c>
      <c r="R46" s="1816"/>
      <c r="S46" s="1828" t="s">
        <v>18</v>
      </c>
      <c r="T46" s="1816"/>
      <c r="U46" s="1828" t="s">
        <v>19</v>
      </c>
      <c r="V46" s="1816"/>
      <c r="W46" s="1828" t="s">
        <v>20</v>
      </c>
      <c r="X46" s="1816"/>
      <c r="Y46" s="1828" t="s">
        <v>21</v>
      </c>
      <c r="Z46" s="1816"/>
      <c r="AA46" s="1828" t="s">
        <v>22</v>
      </c>
      <c r="AB46" s="1816"/>
      <c r="AC46" s="1828" t="s">
        <v>23</v>
      </c>
      <c r="AD46" s="1816"/>
      <c r="AE46" s="1828" t="s">
        <v>24</v>
      </c>
      <c r="AF46" s="1816"/>
      <c r="AG46" s="1828" t="s">
        <v>25</v>
      </c>
      <c r="AH46" s="1816"/>
      <c r="AI46" s="1828" t="s">
        <v>26</v>
      </c>
      <c r="AJ46" s="1816"/>
      <c r="AK46" s="1828" t="s">
        <v>27</v>
      </c>
      <c r="AL46" s="1816"/>
      <c r="AM46" s="1845"/>
      <c r="AN46" s="1845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CG46" s="13"/>
      <c r="CH46" s="13"/>
      <c r="CI46" s="13"/>
      <c r="CJ46" s="13"/>
      <c r="CK46" s="13"/>
      <c r="CL46" s="13"/>
      <c r="CM46" s="13"/>
    </row>
    <row r="47" spans="1:91" ht="16.350000000000001" customHeight="1" x14ac:dyDescent="0.2">
      <c r="A47" s="1824"/>
      <c r="B47" s="58" t="s">
        <v>32</v>
      </c>
      <c r="C47" s="15" t="s">
        <v>41</v>
      </c>
      <c r="D47" s="800" t="s">
        <v>34</v>
      </c>
      <c r="E47" s="794" t="s">
        <v>41</v>
      </c>
      <c r="F47" s="796" t="s">
        <v>34</v>
      </c>
      <c r="G47" s="794" t="s">
        <v>41</v>
      </c>
      <c r="H47" s="796" t="s">
        <v>34</v>
      </c>
      <c r="I47" s="794" t="s">
        <v>41</v>
      </c>
      <c r="J47" s="796" t="s">
        <v>34</v>
      </c>
      <c r="K47" s="794" t="s">
        <v>41</v>
      </c>
      <c r="L47" s="796" t="s">
        <v>34</v>
      </c>
      <c r="M47" s="794" t="s">
        <v>41</v>
      </c>
      <c r="N47" s="796" t="s">
        <v>34</v>
      </c>
      <c r="O47" s="794" t="s">
        <v>41</v>
      </c>
      <c r="P47" s="796" t="s">
        <v>34</v>
      </c>
      <c r="Q47" s="794" t="s">
        <v>41</v>
      </c>
      <c r="R47" s="796" t="s">
        <v>34</v>
      </c>
      <c r="S47" s="794" t="s">
        <v>41</v>
      </c>
      <c r="T47" s="796" t="s">
        <v>34</v>
      </c>
      <c r="U47" s="794" t="s">
        <v>41</v>
      </c>
      <c r="V47" s="796" t="s">
        <v>34</v>
      </c>
      <c r="W47" s="794" t="s">
        <v>41</v>
      </c>
      <c r="X47" s="796" t="s">
        <v>34</v>
      </c>
      <c r="Y47" s="794" t="s">
        <v>41</v>
      </c>
      <c r="Z47" s="796" t="s">
        <v>34</v>
      </c>
      <c r="AA47" s="794" t="s">
        <v>41</v>
      </c>
      <c r="AB47" s="796" t="s">
        <v>34</v>
      </c>
      <c r="AC47" s="794" t="s">
        <v>41</v>
      </c>
      <c r="AD47" s="796" t="s">
        <v>34</v>
      </c>
      <c r="AE47" s="794" t="s">
        <v>41</v>
      </c>
      <c r="AF47" s="796" t="s">
        <v>34</v>
      </c>
      <c r="AG47" s="794" t="s">
        <v>41</v>
      </c>
      <c r="AH47" s="796" t="s">
        <v>34</v>
      </c>
      <c r="AI47" s="794" t="s">
        <v>41</v>
      </c>
      <c r="AJ47" s="796" t="s">
        <v>34</v>
      </c>
      <c r="AK47" s="794" t="s">
        <v>41</v>
      </c>
      <c r="AL47" s="796" t="s">
        <v>34</v>
      </c>
      <c r="AM47" s="1820"/>
      <c r="AN47" s="1820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CG47" s="13"/>
      <c r="CH47" s="13"/>
      <c r="CI47" s="13"/>
      <c r="CJ47" s="13"/>
      <c r="CK47" s="13"/>
      <c r="CL47" s="13"/>
      <c r="CM47" s="13"/>
    </row>
    <row r="48" spans="1:91" ht="16.350000000000001" customHeight="1" x14ac:dyDescent="0.2">
      <c r="A48" s="881" t="s">
        <v>42</v>
      </c>
      <c r="B48" s="882">
        <f t="shared" ref="B48:B53" si="6">SUM(C48+D48)</f>
        <v>0</v>
      </c>
      <c r="C48" s="933">
        <f t="shared" ref="C48:D53" si="7">SUM(E48+G48+I48+K48+M48+O48+Q48+S48+U48+W48+Y48+AA48+AC48+AE48+AG48+AI48+AK48)</f>
        <v>0</v>
      </c>
      <c r="D48" s="934">
        <f t="shared" si="7"/>
        <v>0</v>
      </c>
      <c r="E48" s="929"/>
      <c r="F48" s="935"/>
      <c r="G48" s="929"/>
      <c r="H48" s="935"/>
      <c r="I48" s="929"/>
      <c r="J48" s="930"/>
      <c r="K48" s="929"/>
      <c r="L48" s="930"/>
      <c r="M48" s="929"/>
      <c r="N48" s="930"/>
      <c r="O48" s="936"/>
      <c r="P48" s="930"/>
      <c r="Q48" s="936"/>
      <c r="R48" s="930"/>
      <c r="S48" s="936"/>
      <c r="T48" s="930"/>
      <c r="U48" s="936"/>
      <c r="V48" s="930"/>
      <c r="W48" s="936"/>
      <c r="X48" s="930"/>
      <c r="Y48" s="936"/>
      <c r="Z48" s="930"/>
      <c r="AA48" s="936"/>
      <c r="AB48" s="930"/>
      <c r="AC48" s="936"/>
      <c r="AD48" s="930"/>
      <c r="AE48" s="936"/>
      <c r="AF48" s="930"/>
      <c r="AG48" s="936"/>
      <c r="AH48" s="930"/>
      <c r="AI48" s="936"/>
      <c r="AJ48" s="930"/>
      <c r="AK48" s="936"/>
      <c r="AL48" s="930"/>
      <c r="AM48" s="931"/>
      <c r="AN48" s="931"/>
      <c r="AO48" s="71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CG48" s="13">
        <v>0</v>
      </c>
      <c r="CH48" s="13">
        <v>0</v>
      </c>
      <c r="CI48" s="13"/>
      <c r="CJ48" s="13"/>
      <c r="CK48" s="13"/>
      <c r="CL48" s="13"/>
      <c r="CM48" s="13"/>
    </row>
    <row r="49" spans="1:104" ht="16.350000000000001" customHeight="1" x14ac:dyDescent="0.2">
      <c r="A49" s="30" t="s">
        <v>43</v>
      </c>
      <c r="B49" s="63">
        <f t="shared" si="6"/>
        <v>0</v>
      </c>
      <c r="C49" s="64">
        <f t="shared" si="7"/>
        <v>0</v>
      </c>
      <c r="D49" s="73">
        <f t="shared" si="7"/>
        <v>0</v>
      </c>
      <c r="E49" s="34"/>
      <c r="F49" s="74"/>
      <c r="G49" s="34"/>
      <c r="H49" s="74"/>
      <c r="I49" s="34"/>
      <c r="J49" s="35"/>
      <c r="K49" s="34"/>
      <c r="L49" s="35"/>
      <c r="M49" s="34"/>
      <c r="N49" s="35"/>
      <c r="O49" s="75"/>
      <c r="P49" s="35"/>
      <c r="Q49" s="75"/>
      <c r="R49" s="35"/>
      <c r="S49" s="75"/>
      <c r="T49" s="35"/>
      <c r="U49" s="75"/>
      <c r="V49" s="35"/>
      <c r="W49" s="75"/>
      <c r="X49" s="35"/>
      <c r="Y49" s="75"/>
      <c r="Z49" s="35"/>
      <c r="AA49" s="75"/>
      <c r="AB49" s="35"/>
      <c r="AC49" s="75"/>
      <c r="AD49" s="35"/>
      <c r="AE49" s="75"/>
      <c r="AF49" s="35"/>
      <c r="AG49" s="75"/>
      <c r="AH49" s="35"/>
      <c r="AI49" s="75"/>
      <c r="AJ49" s="35"/>
      <c r="AK49" s="75"/>
      <c r="AL49" s="35"/>
      <c r="AM49" s="36"/>
      <c r="AN49" s="36"/>
      <c r="AO49" s="71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CG49" s="13">
        <v>0</v>
      </c>
      <c r="CH49" s="13">
        <v>0</v>
      </c>
      <c r="CI49" s="13"/>
      <c r="CJ49" s="13"/>
      <c r="CK49" s="13"/>
      <c r="CL49" s="13"/>
      <c r="CM49" s="13"/>
    </row>
    <row r="50" spans="1:104" ht="16.350000000000001" customHeight="1" x14ac:dyDescent="0.2">
      <c r="A50" s="30" t="s">
        <v>44</v>
      </c>
      <c r="B50" s="63">
        <f t="shared" si="6"/>
        <v>0</v>
      </c>
      <c r="C50" s="64">
        <f t="shared" si="7"/>
        <v>0</v>
      </c>
      <c r="D50" s="73">
        <f t="shared" si="7"/>
        <v>0</v>
      </c>
      <c r="E50" s="34"/>
      <c r="F50" s="74"/>
      <c r="G50" s="34"/>
      <c r="H50" s="74"/>
      <c r="I50" s="34"/>
      <c r="J50" s="35"/>
      <c r="K50" s="34"/>
      <c r="L50" s="35"/>
      <c r="M50" s="34"/>
      <c r="N50" s="35"/>
      <c r="O50" s="75"/>
      <c r="P50" s="35"/>
      <c r="Q50" s="75"/>
      <c r="R50" s="35"/>
      <c r="S50" s="75"/>
      <c r="T50" s="35"/>
      <c r="U50" s="75"/>
      <c r="V50" s="35"/>
      <c r="W50" s="75"/>
      <c r="X50" s="35"/>
      <c r="Y50" s="75"/>
      <c r="Z50" s="35"/>
      <c r="AA50" s="75"/>
      <c r="AB50" s="35"/>
      <c r="AC50" s="75"/>
      <c r="AD50" s="35"/>
      <c r="AE50" s="75"/>
      <c r="AF50" s="35"/>
      <c r="AG50" s="75"/>
      <c r="AH50" s="35"/>
      <c r="AI50" s="75"/>
      <c r="AJ50" s="35"/>
      <c r="AK50" s="75"/>
      <c r="AL50" s="35"/>
      <c r="AM50" s="36"/>
      <c r="AN50" s="36"/>
      <c r="AO50" s="71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CG50" s="13">
        <v>0</v>
      </c>
      <c r="CH50" s="13">
        <v>0</v>
      </c>
      <c r="CI50" s="13"/>
      <c r="CJ50" s="13"/>
      <c r="CK50" s="13"/>
      <c r="CL50" s="13"/>
      <c r="CM50" s="13"/>
    </row>
    <row r="51" spans="1:104" ht="16.350000000000001" customHeight="1" x14ac:dyDescent="0.2">
      <c r="A51" s="30" t="s">
        <v>47</v>
      </c>
      <c r="B51" s="63">
        <f t="shared" si="6"/>
        <v>0</v>
      </c>
      <c r="C51" s="64">
        <f t="shared" si="7"/>
        <v>0</v>
      </c>
      <c r="D51" s="73">
        <f t="shared" si="7"/>
        <v>0</v>
      </c>
      <c r="E51" s="34"/>
      <c r="F51" s="74"/>
      <c r="G51" s="34"/>
      <c r="H51" s="74"/>
      <c r="I51" s="34"/>
      <c r="J51" s="35"/>
      <c r="K51" s="34"/>
      <c r="L51" s="35"/>
      <c r="M51" s="34"/>
      <c r="N51" s="35"/>
      <c r="O51" s="75"/>
      <c r="P51" s="35"/>
      <c r="Q51" s="75"/>
      <c r="R51" s="35"/>
      <c r="S51" s="75"/>
      <c r="T51" s="35"/>
      <c r="U51" s="75"/>
      <c r="V51" s="35"/>
      <c r="W51" s="75"/>
      <c r="X51" s="35"/>
      <c r="Y51" s="75"/>
      <c r="Z51" s="35"/>
      <c r="AA51" s="75"/>
      <c r="AB51" s="35"/>
      <c r="AC51" s="75"/>
      <c r="AD51" s="35"/>
      <c r="AE51" s="75"/>
      <c r="AF51" s="35"/>
      <c r="AG51" s="75"/>
      <c r="AH51" s="35"/>
      <c r="AI51" s="75"/>
      <c r="AJ51" s="35"/>
      <c r="AK51" s="75"/>
      <c r="AL51" s="35"/>
      <c r="AM51" s="36"/>
      <c r="AN51" s="36"/>
      <c r="AO51" s="71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CG51" s="13">
        <v>0</v>
      </c>
      <c r="CH51" s="13">
        <v>0</v>
      </c>
      <c r="CI51" s="13"/>
      <c r="CJ51" s="13"/>
      <c r="CK51" s="13"/>
      <c r="CL51" s="13"/>
      <c r="CM51" s="13"/>
    </row>
    <row r="52" spans="1:104" ht="16.350000000000001" customHeight="1" x14ac:dyDescent="0.2">
      <c r="A52" s="30" t="s">
        <v>48</v>
      </c>
      <c r="B52" s="63">
        <f t="shared" si="6"/>
        <v>0</v>
      </c>
      <c r="C52" s="64">
        <f t="shared" si="7"/>
        <v>0</v>
      </c>
      <c r="D52" s="73">
        <f t="shared" si="7"/>
        <v>0</v>
      </c>
      <c r="E52" s="34"/>
      <c r="F52" s="74"/>
      <c r="G52" s="34"/>
      <c r="H52" s="74"/>
      <c r="I52" s="34"/>
      <c r="J52" s="35"/>
      <c r="K52" s="34"/>
      <c r="L52" s="35"/>
      <c r="M52" s="34"/>
      <c r="N52" s="35"/>
      <c r="O52" s="75"/>
      <c r="P52" s="35"/>
      <c r="Q52" s="75"/>
      <c r="R52" s="35"/>
      <c r="S52" s="75"/>
      <c r="T52" s="35"/>
      <c r="U52" s="75"/>
      <c r="V52" s="35"/>
      <c r="W52" s="75"/>
      <c r="X52" s="35"/>
      <c r="Y52" s="75"/>
      <c r="Z52" s="35"/>
      <c r="AA52" s="75"/>
      <c r="AB52" s="35"/>
      <c r="AC52" s="75"/>
      <c r="AD52" s="35"/>
      <c r="AE52" s="75"/>
      <c r="AF52" s="35"/>
      <c r="AG52" s="75"/>
      <c r="AH52" s="35"/>
      <c r="AI52" s="75"/>
      <c r="AJ52" s="35"/>
      <c r="AK52" s="75"/>
      <c r="AL52" s="35"/>
      <c r="AM52" s="36"/>
      <c r="AN52" s="36"/>
      <c r="AO52" s="71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CG52" s="13">
        <v>0</v>
      </c>
      <c r="CH52" s="13">
        <v>0</v>
      </c>
      <c r="CI52" s="13"/>
      <c r="CJ52" s="13"/>
      <c r="CK52" s="13"/>
      <c r="CL52" s="13"/>
      <c r="CM52" s="13"/>
    </row>
    <row r="53" spans="1:104" ht="16.350000000000001" customHeight="1" x14ac:dyDescent="0.2">
      <c r="A53" s="93" t="s">
        <v>49</v>
      </c>
      <c r="B53" s="77">
        <f t="shared" si="6"/>
        <v>0</v>
      </c>
      <c r="C53" s="78">
        <f t="shared" si="7"/>
        <v>0</v>
      </c>
      <c r="D53" s="49">
        <f t="shared" si="7"/>
        <v>0</v>
      </c>
      <c r="E53" s="50"/>
      <c r="F53" s="79"/>
      <c r="G53" s="50"/>
      <c r="H53" s="79"/>
      <c r="I53" s="50"/>
      <c r="J53" s="51"/>
      <c r="K53" s="50"/>
      <c r="L53" s="51"/>
      <c r="M53" s="50"/>
      <c r="N53" s="51"/>
      <c r="O53" s="80"/>
      <c r="P53" s="51"/>
      <c r="Q53" s="80"/>
      <c r="R53" s="51"/>
      <c r="S53" s="80"/>
      <c r="T53" s="51"/>
      <c r="U53" s="80"/>
      <c r="V53" s="51"/>
      <c r="W53" s="80"/>
      <c r="X53" s="51"/>
      <c r="Y53" s="80"/>
      <c r="Z53" s="51"/>
      <c r="AA53" s="80"/>
      <c r="AB53" s="51"/>
      <c r="AC53" s="80"/>
      <c r="AD53" s="51"/>
      <c r="AE53" s="80"/>
      <c r="AF53" s="51"/>
      <c r="AG53" s="80"/>
      <c r="AH53" s="51"/>
      <c r="AI53" s="80"/>
      <c r="AJ53" s="51"/>
      <c r="AK53" s="80"/>
      <c r="AL53" s="51"/>
      <c r="AM53" s="52"/>
      <c r="AN53" s="52"/>
      <c r="AO53" s="71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CG53" s="13">
        <v>0</v>
      </c>
      <c r="CH53" s="13">
        <v>0</v>
      </c>
      <c r="CI53" s="13"/>
      <c r="CJ53" s="13"/>
      <c r="CK53" s="13"/>
      <c r="CL53" s="13"/>
      <c r="CM53" s="13"/>
    </row>
    <row r="54" spans="1:104" s="100" customFormat="1" ht="32.1" customHeight="1" x14ac:dyDescent="0.2">
      <c r="A54" s="96" t="s">
        <v>52</v>
      </c>
      <c r="B54" s="96"/>
      <c r="C54" s="96"/>
      <c r="D54" s="96"/>
      <c r="E54" s="96"/>
      <c r="F54" s="96"/>
      <c r="G54" s="96"/>
      <c r="H54" s="96"/>
      <c r="I54" s="96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8"/>
      <c r="AP54" s="8"/>
      <c r="AQ54" s="8"/>
      <c r="AR54" s="85"/>
      <c r="AS54" s="85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98"/>
      <c r="CB54" s="98"/>
      <c r="CC54" s="98"/>
      <c r="CD54" s="98"/>
      <c r="CE54" s="98"/>
      <c r="CF54" s="98"/>
      <c r="CG54" s="99"/>
      <c r="CH54" s="99"/>
      <c r="CI54" s="99"/>
      <c r="CJ54" s="99"/>
      <c r="CK54" s="99"/>
      <c r="CL54" s="99"/>
      <c r="CM54" s="99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</row>
    <row r="55" spans="1:104" ht="16.350000000000001" customHeight="1" x14ac:dyDescent="0.2">
      <c r="A55" s="1797" t="s">
        <v>53</v>
      </c>
      <c r="B55" s="1893" t="s">
        <v>54</v>
      </c>
      <c r="C55" s="1894"/>
      <c r="D55" s="1895"/>
      <c r="E55" s="1899" t="s">
        <v>6</v>
      </c>
      <c r="F55" s="1900"/>
      <c r="G55" s="1900"/>
      <c r="H55" s="1900"/>
      <c r="I55" s="1900"/>
      <c r="J55" s="1900"/>
      <c r="K55" s="1900"/>
      <c r="L55" s="1900"/>
      <c r="M55" s="1900"/>
      <c r="N55" s="1900"/>
      <c r="O55" s="1900"/>
      <c r="P55" s="1900"/>
      <c r="Q55" s="1900"/>
      <c r="R55" s="1900"/>
      <c r="S55" s="1900"/>
      <c r="T55" s="1900"/>
      <c r="U55" s="1900"/>
      <c r="V55" s="1900"/>
      <c r="W55" s="1900"/>
      <c r="X55" s="1900"/>
      <c r="Y55" s="1900"/>
      <c r="Z55" s="1900"/>
      <c r="AA55" s="1900"/>
      <c r="AB55" s="1900"/>
      <c r="AC55" s="1900"/>
      <c r="AD55" s="1900"/>
      <c r="AE55" s="1900"/>
      <c r="AF55" s="1900"/>
      <c r="AG55" s="1900"/>
      <c r="AH55" s="1900"/>
      <c r="AI55" s="1900"/>
      <c r="AJ55" s="1900"/>
      <c r="AK55" s="1900"/>
      <c r="AL55" s="1901"/>
      <c r="AM55" s="1902" t="s">
        <v>55</v>
      </c>
      <c r="AN55" s="1903"/>
      <c r="AO55" s="7"/>
      <c r="AP55" s="7"/>
      <c r="AQ55" s="7"/>
      <c r="AR55" s="101"/>
      <c r="AS55" s="101"/>
      <c r="AT55" s="7"/>
      <c r="BX55" s="2"/>
      <c r="BY55" s="2"/>
      <c r="CG55" s="13"/>
      <c r="CH55" s="13"/>
      <c r="CI55" s="13"/>
      <c r="CJ55" s="13"/>
      <c r="CK55" s="13"/>
      <c r="CL55" s="13"/>
      <c r="CM55" s="13"/>
    </row>
    <row r="56" spans="1:104" ht="16.350000000000001" customHeight="1" x14ac:dyDescent="0.2">
      <c r="A56" s="1892"/>
      <c r="B56" s="1896"/>
      <c r="C56" s="1897"/>
      <c r="D56" s="1898"/>
      <c r="E56" s="1808" t="s">
        <v>11</v>
      </c>
      <c r="F56" s="1809"/>
      <c r="G56" s="1808" t="s">
        <v>12</v>
      </c>
      <c r="H56" s="1809"/>
      <c r="I56" s="1808" t="s">
        <v>13</v>
      </c>
      <c r="J56" s="1809"/>
      <c r="K56" s="1808" t="s">
        <v>14</v>
      </c>
      <c r="L56" s="1809"/>
      <c r="M56" s="1808" t="s">
        <v>15</v>
      </c>
      <c r="N56" s="1809"/>
      <c r="O56" s="1828" t="s">
        <v>16</v>
      </c>
      <c r="P56" s="1816"/>
      <c r="Q56" s="1828" t="s">
        <v>17</v>
      </c>
      <c r="R56" s="1816"/>
      <c r="S56" s="1828" t="s">
        <v>18</v>
      </c>
      <c r="T56" s="1816"/>
      <c r="U56" s="1828" t="s">
        <v>19</v>
      </c>
      <c r="V56" s="1829"/>
      <c r="W56" s="1828" t="s">
        <v>20</v>
      </c>
      <c r="X56" s="1816"/>
      <c r="Y56" s="1828" t="s">
        <v>21</v>
      </c>
      <c r="Z56" s="1816"/>
      <c r="AA56" s="1828" t="s">
        <v>22</v>
      </c>
      <c r="AB56" s="1816"/>
      <c r="AC56" s="1828" t="s">
        <v>23</v>
      </c>
      <c r="AD56" s="1816"/>
      <c r="AE56" s="1828" t="s">
        <v>24</v>
      </c>
      <c r="AF56" s="1816"/>
      <c r="AG56" s="1828" t="s">
        <v>25</v>
      </c>
      <c r="AH56" s="1816"/>
      <c r="AI56" s="1828" t="s">
        <v>26</v>
      </c>
      <c r="AJ56" s="1816"/>
      <c r="AK56" s="1828" t="s">
        <v>27</v>
      </c>
      <c r="AL56" s="1816"/>
      <c r="AM56" s="1904"/>
      <c r="AN56" s="1905"/>
      <c r="AO56" s="101"/>
      <c r="AP56" s="101"/>
      <c r="AQ56" s="101"/>
      <c r="AR56" s="101"/>
      <c r="AS56" s="101"/>
      <c r="AT56" s="101"/>
      <c r="AU56" s="12"/>
      <c r="AV56" s="12"/>
      <c r="AW56" s="12"/>
      <c r="AX56" s="12"/>
      <c r="AY56" s="12"/>
      <c r="AZ56" s="12"/>
      <c r="BA56" s="12"/>
      <c r="BB56" s="12"/>
      <c r="BC56" s="12"/>
      <c r="BX56" s="2"/>
      <c r="BY56" s="2"/>
      <c r="CG56" s="13"/>
      <c r="CH56" s="13"/>
      <c r="CI56" s="13"/>
      <c r="CJ56" s="13"/>
      <c r="CK56" s="13"/>
      <c r="CL56" s="13"/>
      <c r="CM56" s="13"/>
    </row>
    <row r="57" spans="1:104" ht="32.1" customHeight="1" x14ac:dyDescent="0.2">
      <c r="A57" s="1800"/>
      <c r="B57" s="817" t="s">
        <v>32</v>
      </c>
      <c r="C57" s="813" t="s">
        <v>33</v>
      </c>
      <c r="D57" s="802" t="s">
        <v>34</v>
      </c>
      <c r="E57" s="61" t="s">
        <v>33</v>
      </c>
      <c r="F57" s="802" t="s">
        <v>34</v>
      </c>
      <c r="G57" s="61" t="s">
        <v>33</v>
      </c>
      <c r="H57" s="802" t="s">
        <v>34</v>
      </c>
      <c r="I57" s="61" t="s">
        <v>33</v>
      </c>
      <c r="J57" s="802" t="s">
        <v>34</v>
      </c>
      <c r="K57" s="61" t="s">
        <v>33</v>
      </c>
      <c r="L57" s="802" t="s">
        <v>34</v>
      </c>
      <c r="M57" s="61" t="s">
        <v>33</v>
      </c>
      <c r="N57" s="802" t="s">
        <v>34</v>
      </c>
      <c r="O57" s="61" t="s">
        <v>33</v>
      </c>
      <c r="P57" s="802" t="s">
        <v>34</v>
      </c>
      <c r="Q57" s="61" t="s">
        <v>33</v>
      </c>
      <c r="R57" s="802" t="s">
        <v>34</v>
      </c>
      <c r="S57" s="61" t="s">
        <v>33</v>
      </c>
      <c r="T57" s="802" t="s">
        <v>34</v>
      </c>
      <c r="U57" s="61" t="s">
        <v>33</v>
      </c>
      <c r="V57" s="816" t="s">
        <v>34</v>
      </c>
      <c r="W57" s="61" t="s">
        <v>33</v>
      </c>
      <c r="X57" s="802" t="s">
        <v>34</v>
      </c>
      <c r="Y57" s="61" t="s">
        <v>33</v>
      </c>
      <c r="Z57" s="802" t="s">
        <v>34</v>
      </c>
      <c r="AA57" s="61" t="s">
        <v>33</v>
      </c>
      <c r="AB57" s="802" t="s">
        <v>34</v>
      </c>
      <c r="AC57" s="61" t="s">
        <v>33</v>
      </c>
      <c r="AD57" s="802" t="s">
        <v>34</v>
      </c>
      <c r="AE57" s="61" t="s">
        <v>33</v>
      </c>
      <c r="AF57" s="802" t="s">
        <v>34</v>
      </c>
      <c r="AG57" s="61" t="s">
        <v>33</v>
      </c>
      <c r="AH57" s="802" t="s">
        <v>34</v>
      </c>
      <c r="AI57" s="61" t="s">
        <v>33</v>
      </c>
      <c r="AJ57" s="802" t="s">
        <v>34</v>
      </c>
      <c r="AK57" s="61" t="s">
        <v>33</v>
      </c>
      <c r="AL57" s="802" t="s">
        <v>34</v>
      </c>
      <c r="AM57" s="104" t="s">
        <v>56</v>
      </c>
      <c r="AN57" s="802" t="s">
        <v>57</v>
      </c>
      <c r="AO57" s="101"/>
      <c r="AP57" s="101"/>
      <c r="AQ57" s="101"/>
      <c r="AR57" s="101"/>
      <c r="AS57" s="101"/>
      <c r="AT57" s="101"/>
      <c r="AU57" s="12"/>
      <c r="AV57" s="12"/>
      <c r="AW57" s="12"/>
      <c r="AX57" s="12"/>
      <c r="AY57" s="12"/>
      <c r="AZ57" s="12"/>
      <c r="BA57" s="12"/>
      <c r="BB57" s="12"/>
      <c r="BC57" s="12"/>
      <c r="BX57" s="2"/>
      <c r="BY57" s="2"/>
      <c r="CG57" s="13"/>
      <c r="CH57" s="13"/>
      <c r="CI57" s="13"/>
      <c r="CJ57" s="13"/>
      <c r="CK57" s="13"/>
      <c r="CL57" s="13"/>
      <c r="CM57" s="13"/>
    </row>
    <row r="58" spans="1:104" ht="16.350000000000001" customHeight="1" x14ac:dyDescent="0.2">
      <c r="A58" s="937" t="s">
        <v>58</v>
      </c>
      <c r="B58" s="882">
        <f t="shared" ref="B58:B63" si="8">SUM(C58+D58)</f>
        <v>43</v>
      </c>
      <c r="C58" s="933">
        <f t="shared" ref="C58:D63" si="9">SUM(E58+G58+I58+K58+M58+O58+Q58+S58+U58+W58+Y58+AA58+AC58+AE58+AG58+AI58+AK58)</f>
        <v>25</v>
      </c>
      <c r="D58" s="934">
        <f t="shared" si="9"/>
        <v>18</v>
      </c>
      <c r="E58" s="929"/>
      <c r="F58" s="935"/>
      <c r="G58" s="929"/>
      <c r="H58" s="930">
        <v>1</v>
      </c>
      <c r="I58" s="929"/>
      <c r="J58" s="930"/>
      <c r="K58" s="929"/>
      <c r="L58" s="930"/>
      <c r="M58" s="929">
        <v>3</v>
      </c>
      <c r="N58" s="930"/>
      <c r="O58" s="929">
        <v>2</v>
      </c>
      <c r="P58" s="930"/>
      <c r="Q58" s="929">
        <v>1</v>
      </c>
      <c r="R58" s="930"/>
      <c r="S58" s="929">
        <v>1</v>
      </c>
      <c r="T58" s="930">
        <v>1</v>
      </c>
      <c r="U58" s="929">
        <v>1</v>
      </c>
      <c r="V58" s="833"/>
      <c r="W58" s="929">
        <v>1</v>
      </c>
      <c r="X58" s="930">
        <v>1</v>
      </c>
      <c r="Y58" s="929"/>
      <c r="Z58" s="930">
        <v>2</v>
      </c>
      <c r="AA58" s="929">
        <v>5</v>
      </c>
      <c r="AB58" s="930">
        <v>3</v>
      </c>
      <c r="AC58" s="929">
        <v>4</v>
      </c>
      <c r="AD58" s="930">
        <v>3</v>
      </c>
      <c r="AE58" s="929">
        <v>1</v>
      </c>
      <c r="AF58" s="930"/>
      <c r="AG58" s="929">
        <v>3</v>
      </c>
      <c r="AH58" s="930">
        <v>1</v>
      </c>
      <c r="AI58" s="929">
        <v>2</v>
      </c>
      <c r="AJ58" s="930">
        <v>4</v>
      </c>
      <c r="AK58" s="936">
        <v>1</v>
      </c>
      <c r="AL58" s="930">
        <v>2</v>
      </c>
      <c r="AM58" s="936"/>
      <c r="AN58" s="930">
        <v>43</v>
      </c>
      <c r="AO58" s="487" t="str">
        <f>CA58</f>
        <v/>
      </c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12"/>
      <c r="BB58" s="12"/>
      <c r="BC58" s="12"/>
      <c r="BX58" s="2"/>
      <c r="BY58" s="2"/>
      <c r="CA58" s="488" t="str">
        <f>IF(CG58=1,"* La suma de las Herramientas de Categorización debe ser igual al total. ","")</f>
        <v/>
      </c>
      <c r="CG58" s="489">
        <f>IF(B58&lt;&gt;(AM58+AN58),1,0)</f>
        <v>0</v>
      </c>
      <c r="CH58" s="13"/>
      <c r="CI58" s="13"/>
      <c r="CJ58" s="13"/>
      <c r="CK58" s="13"/>
      <c r="CL58" s="13"/>
      <c r="CM58" s="13"/>
    </row>
    <row r="59" spans="1:104" ht="16.350000000000001" customHeight="1" x14ac:dyDescent="0.2">
      <c r="A59" s="109" t="s">
        <v>59</v>
      </c>
      <c r="B59" s="63">
        <f t="shared" si="8"/>
        <v>469</v>
      </c>
      <c r="C59" s="64">
        <f t="shared" si="9"/>
        <v>246</v>
      </c>
      <c r="D59" s="73">
        <f t="shared" si="9"/>
        <v>223</v>
      </c>
      <c r="E59" s="34">
        <v>14</v>
      </c>
      <c r="F59" s="74">
        <v>11</v>
      </c>
      <c r="G59" s="34">
        <v>3</v>
      </c>
      <c r="H59" s="35">
        <v>10</v>
      </c>
      <c r="I59" s="34">
        <v>4</v>
      </c>
      <c r="J59" s="35">
        <v>7</v>
      </c>
      <c r="K59" s="34">
        <v>8</v>
      </c>
      <c r="L59" s="35">
        <v>13</v>
      </c>
      <c r="M59" s="34">
        <v>11</v>
      </c>
      <c r="N59" s="35">
        <v>11</v>
      </c>
      <c r="O59" s="34">
        <v>7</v>
      </c>
      <c r="P59" s="35">
        <v>10</v>
      </c>
      <c r="Q59" s="34">
        <v>20</v>
      </c>
      <c r="R59" s="35">
        <v>22</v>
      </c>
      <c r="S59" s="34">
        <v>12</v>
      </c>
      <c r="T59" s="35">
        <v>8</v>
      </c>
      <c r="U59" s="34">
        <v>17</v>
      </c>
      <c r="V59" s="110">
        <v>15</v>
      </c>
      <c r="W59" s="34">
        <v>11</v>
      </c>
      <c r="X59" s="35">
        <v>13</v>
      </c>
      <c r="Y59" s="34">
        <v>19</v>
      </c>
      <c r="Z59" s="35">
        <v>12</v>
      </c>
      <c r="AA59" s="34">
        <v>25</v>
      </c>
      <c r="AB59" s="35">
        <v>15</v>
      </c>
      <c r="AC59" s="34">
        <v>15</v>
      </c>
      <c r="AD59" s="35">
        <v>15</v>
      </c>
      <c r="AE59" s="34">
        <v>20</v>
      </c>
      <c r="AF59" s="35">
        <v>20</v>
      </c>
      <c r="AG59" s="34">
        <v>22</v>
      </c>
      <c r="AH59" s="35">
        <v>13</v>
      </c>
      <c r="AI59" s="34">
        <v>18</v>
      </c>
      <c r="AJ59" s="35">
        <v>7</v>
      </c>
      <c r="AK59" s="75">
        <v>20</v>
      </c>
      <c r="AL59" s="35">
        <v>21</v>
      </c>
      <c r="AM59" s="75"/>
      <c r="AN59" s="35">
        <v>469</v>
      </c>
      <c r="AO59" s="487" t="str">
        <f>CA59</f>
        <v/>
      </c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12"/>
      <c r="BB59" s="12"/>
      <c r="BC59" s="12"/>
      <c r="BX59" s="2"/>
      <c r="BY59" s="2"/>
      <c r="CA59" s="488" t="str">
        <f>IF(CG59=1,"* La suma de las Herramientas de Categorización debe ser igual al total. ","")</f>
        <v/>
      </c>
      <c r="CG59" s="489">
        <f>IF(B59&lt;&gt;(AM59+AN59),1,0)</f>
        <v>0</v>
      </c>
      <c r="CH59" s="13"/>
      <c r="CI59" s="13"/>
      <c r="CJ59" s="13"/>
      <c r="CK59" s="13"/>
      <c r="CL59" s="13"/>
      <c r="CM59" s="13"/>
    </row>
    <row r="60" spans="1:104" ht="16.350000000000001" customHeight="1" x14ac:dyDescent="0.2">
      <c r="A60" s="109" t="s">
        <v>60</v>
      </c>
      <c r="B60" s="63">
        <f t="shared" si="8"/>
        <v>2038</v>
      </c>
      <c r="C60" s="64">
        <f t="shared" si="9"/>
        <v>1063</v>
      </c>
      <c r="D60" s="73">
        <f t="shared" si="9"/>
        <v>975</v>
      </c>
      <c r="E60" s="34">
        <v>144</v>
      </c>
      <c r="F60" s="74">
        <v>99</v>
      </c>
      <c r="G60" s="34">
        <v>55</v>
      </c>
      <c r="H60" s="35">
        <v>39</v>
      </c>
      <c r="I60" s="34">
        <v>42</v>
      </c>
      <c r="J60" s="35">
        <v>45</v>
      </c>
      <c r="K60" s="34">
        <v>38</v>
      </c>
      <c r="L60" s="35">
        <v>41</v>
      </c>
      <c r="M60" s="34">
        <v>54</v>
      </c>
      <c r="N60" s="35">
        <v>48</v>
      </c>
      <c r="O60" s="34">
        <v>52</v>
      </c>
      <c r="P60" s="35">
        <v>67</v>
      </c>
      <c r="Q60" s="34">
        <v>64</v>
      </c>
      <c r="R60" s="35">
        <v>51</v>
      </c>
      <c r="S60" s="34">
        <v>46</v>
      </c>
      <c r="T60" s="35">
        <v>47</v>
      </c>
      <c r="U60" s="34">
        <v>54</v>
      </c>
      <c r="V60" s="110">
        <v>43</v>
      </c>
      <c r="W60" s="34">
        <v>55</v>
      </c>
      <c r="X60" s="35">
        <v>61</v>
      </c>
      <c r="Y60" s="34">
        <v>69</v>
      </c>
      <c r="Z60" s="35">
        <v>64</v>
      </c>
      <c r="AA60" s="34">
        <v>81</v>
      </c>
      <c r="AB60" s="35">
        <v>70</v>
      </c>
      <c r="AC60" s="34">
        <v>72</v>
      </c>
      <c r="AD60" s="35">
        <v>56</v>
      </c>
      <c r="AE60" s="34">
        <v>53</v>
      </c>
      <c r="AF60" s="35">
        <v>65</v>
      </c>
      <c r="AG60" s="34">
        <v>60</v>
      </c>
      <c r="AH60" s="35">
        <v>56</v>
      </c>
      <c r="AI60" s="34">
        <v>52</v>
      </c>
      <c r="AJ60" s="35">
        <v>46</v>
      </c>
      <c r="AK60" s="75">
        <v>72</v>
      </c>
      <c r="AL60" s="35">
        <v>77</v>
      </c>
      <c r="AM60" s="75"/>
      <c r="AN60" s="35">
        <v>2038</v>
      </c>
      <c r="AO60" s="487" t="str">
        <f>CA60</f>
        <v/>
      </c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12"/>
      <c r="BB60" s="12"/>
      <c r="BC60" s="12"/>
      <c r="BX60" s="2"/>
      <c r="BY60" s="2"/>
      <c r="CA60" s="488" t="str">
        <f>IF(CG60=1,"* La suma de las Herramientas de Categorización debe ser igual al total. ","")</f>
        <v/>
      </c>
      <c r="CG60" s="489">
        <f>IF(B60&lt;&gt;(AM60+AN60),1,0)</f>
        <v>0</v>
      </c>
      <c r="CH60" s="13"/>
      <c r="CI60" s="13"/>
      <c r="CJ60" s="13"/>
      <c r="CK60" s="13"/>
      <c r="CL60" s="13"/>
      <c r="CM60" s="13"/>
    </row>
    <row r="61" spans="1:104" ht="16.350000000000001" customHeight="1" x14ac:dyDescent="0.2">
      <c r="A61" s="109" t="s">
        <v>61</v>
      </c>
      <c r="B61" s="63">
        <f t="shared" si="8"/>
        <v>484</v>
      </c>
      <c r="C61" s="64">
        <f t="shared" si="9"/>
        <v>218</v>
      </c>
      <c r="D61" s="73">
        <f t="shared" si="9"/>
        <v>266</v>
      </c>
      <c r="E61" s="34">
        <v>20</v>
      </c>
      <c r="F61" s="74">
        <v>34</v>
      </c>
      <c r="G61" s="34">
        <v>23</v>
      </c>
      <c r="H61" s="35">
        <v>15</v>
      </c>
      <c r="I61" s="34">
        <v>10</v>
      </c>
      <c r="J61" s="35">
        <v>18</v>
      </c>
      <c r="K61" s="34">
        <v>19</v>
      </c>
      <c r="L61" s="35">
        <v>12</v>
      </c>
      <c r="M61" s="34">
        <v>11</v>
      </c>
      <c r="N61" s="35">
        <v>16</v>
      </c>
      <c r="O61" s="34">
        <v>18</v>
      </c>
      <c r="P61" s="35">
        <v>26</v>
      </c>
      <c r="Q61" s="34">
        <v>23</v>
      </c>
      <c r="R61" s="35">
        <v>32</v>
      </c>
      <c r="S61" s="34">
        <v>14</v>
      </c>
      <c r="T61" s="35">
        <v>25</v>
      </c>
      <c r="U61" s="34">
        <v>7</v>
      </c>
      <c r="V61" s="110">
        <v>19</v>
      </c>
      <c r="W61" s="34">
        <v>19</v>
      </c>
      <c r="X61" s="35">
        <v>20</v>
      </c>
      <c r="Y61" s="34">
        <v>14</v>
      </c>
      <c r="Z61" s="35">
        <v>15</v>
      </c>
      <c r="AA61" s="34">
        <v>9</v>
      </c>
      <c r="AB61" s="35">
        <v>12</v>
      </c>
      <c r="AC61" s="34">
        <v>7</v>
      </c>
      <c r="AD61" s="35">
        <v>8</v>
      </c>
      <c r="AE61" s="34">
        <v>5</v>
      </c>
      <c r="AF61" s="35">
        <v>7</v>
      </c>
      <c r="AG61" s="34">
        <v>10</v>
      </c>
      <c r="AH61" s="35">
        <v>6</v>
      </c>
      <c r="AI61" s="34">
        <v>5</v>
      </c>
      <c r="AJ61" s="35"/>
      <c r="AK61" s="75">
        <v>4</v>
      </c>
      <c r="AL61" s="35">
        <v>1</v>
      </c>
      <c r="AM61" s="75"/>
      <c r="AN61" s="35">
        <v>484</v>
      </c>
      <c r="AO61" s="487" t="str">
        <f>CA61</f>
        <v/>
      </c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12"/>
      <c r="BB61" s="12"/>
      <c r="BC61" s="12"/>
      <c r="BX61" s="2"/>
      <c r="BY61" s="2"/>
      <c r="CA61" s="488" t="str">
        <f>IF(CG61=1,"* La suma de las Herramientas de Categorización debe ser igual al total. ","")</f>
        <v/>
      </c>
      <c r="CG61" s="489">
        <f>IF(B61&lt;&gt;(AM61+AN61),1,0)</f>
        <v>0</v>
      </c>
      <c r="CH61" s="13"/>
      <c r="CI61" s="13"/>
      <c r="CJ61" s="13"/>
      <c r="CK61" s="13"/>
      <c r="CL61" s="13"/>
      <c r="CM61" s="13"/>
    </row>
    <row r="62" spans="1:104" ht="16.350000000000001" customHeight="1" x14ac:dyDescent="0.2">
      <c r="A62" s="111" t="s">
        <v>62</v>
      </c>
      <c r="B62" s="112">
        <f t="shared" si="8"/>
        <v>32</v>
      </c>
      <c r="C62" s="113">
        <f t="shared" si="9"/>
        <v>11</v>
      </c>
      <c r="D62" s="114">
        <f t="shared" si="9"/>
        <v>21</v>
      </c>
      <c r="E62" s="115"/>
      <c r="F62" s="116">
        <v>1</v>
      </c>
      <c r="G62" s="115">
        <v>1</v>
      </c>
      <c r="H62" s="117">
        <v>3</v>
      </c>
      <c r="I62" s="115"/>
      <c r="J62" s="117">
        <v>3</v>
      </c>
      <c r="K62" s="115">
        <v>2</v>
      </c>
      <c r="L62" s="117">
        <v>1</v>
      </c>
      <c r="M62" s="115">
        <v>1</v>
      </c>
      <c r="N62" s="117">
        <v>2</v>
      </c>
      <c r="O62" s="115">
        <v>2</v>
      </c>
      <c r="P62" s="117">
        <v>2</v>
      </c>
      <c r="Q62" s="115">
        <v>1</v>
      </c>
      <c r="R62" s="117">
        <v>1</v>
      </c>
      <c r="S62" s="115"/>
      <c r="T62" s="117">
        <v>2</v>
      </c>
      <c r="U62" s="115">
        <v>1</v>
      </c>
      <c r="V62" s="118">
        <v>1</v>
      </c>
      <c r="W62" s="115"/>
      <c r="X62" s="117">
        <v>2</v>
      </c>
      <c r="Y62" s="115">
        <v>1</v>
      </c>
      <c r="Z62" s="117">
        <v>1</v>
      </c>
      <c r="AA62" s="115"/>
      <c r="AB62" s="117"/>
      <c r="AC62" s="115">
        <v>1</v>
      </c>
      <c r="AD62" s="117"/>
      <c r="AE62" s="115"/>
      <c r="AF62" s="117">
        <v>1</v>
      </c>
      <c r="AG62" s="115"/>
      <c r="AH62" s="117">
        <v>1</v>
      </c>
      <c r="AI62" s="115"/>
      <c r="AJ62" s="117"/>
      <c r="AK62" s="119">
        <v>1</v>
      </c>
      <c r="AL62" s="117"/>
      <c r="AM62" s="119"/>
      <c r="AN62" s="117">
        <v>32</v>
      </c>
      <c r="AO62" s="487" t="str">
        <f>CA62</f>
        <v/>
      </c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12"/>
      <c r="BB62" s="12"/>
      <c r="BC62" s="12"/>
      <c r="BX62" s="2"/>
      <c r="BY62" s="2"/>
      <c r="CA62" s="488" t="str">
        <f>IF(CG62=1,"* La suma de las Herramientas de Categorización debe ser igual al total. ","")</f>
        <v/>
      </c>
      <c r="CG62" s="489">
        <f>IF(B62&lt;&gt;(AM62+AN62),1,0)</f>
        <v>0</v>
      </c>
      <c r="CH62" s="13"/>
      <c r="CI62" s="13"/>
      <c r="CJ62" s="13"/>
      <c r="CK62" s="13"/>
      <c r="CL62" s="13"/>
      <c r="CM62" s="13"/>
    </row>
    <row r="63" spans="1:104" ht="16.350000000000001" customHeight="1" x14ac:dyDescent="0.2">
      <c r="A63" s="120" t="s">
        <v>63</v>
      </c>
      <c r="B63" s="77">
        <f t="shared" si="8"/>
        <v>0</v>
      </c>
      <c r="C63" s="78">
        <f t="shared" si="9"/>
        <v>0</v>
      </c>
      <c r="D63" s="49">
        <f t="shared" si="9"/>
        <v>0</v>
      </c>
      <c r="E63" s="50"/>
      <c r="F63" s="79"/>
      <c r="G63" s="50"/>
      <c r="H63" s="51"/>
      <c r="I63" s="50"/>
      <c r="J63" s="51"/>
      <c r="K63" s="50"/>
      <c r="L63" s="51"/>
      <c r="M63" s="50"/>
      <c r="N63" s="51"/>
      <c r="O63" s="50"/>
      <c r="P63" s="51"/>
      <c r="Q63" s="50"/>
      <c r="R63" s="51"/>
      <c r="S63" s="50"/>
      <c r="T63" s="51"/>
      <c r="U63" s="50"/>
      <c r="V63" s="121"/>
      <c r="W63" s="50"/>
      <c r="X63" s="51"/>
      <c r="Y63" s="50"/>
      <c r="Z63" s="51"/>
      <c r="AA63" s="50"/>
      <c r="AB63" s="51"/>
      <c r="AC63" s="50"/>
      <c r="AD63" s="51"/>
      <c r="AE63" s="50"/>
      <c r="AF63" s="51"/>
      <c r="AG63" s="50"/>
      <c r="AH63" s="51"/>
      <c r="AI63" s="50"/>
      <c r="AJ63" s="51"/>
      <c r="AK63" s="80"/>
      <c r="AL63" s="51"/>
      <c r="AM63" s="54"/>
      <c r="AN63" s="54"/>
      <c r="AO63" s="71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12"/>
      <c r="BB63" s="12"/>
      <c r="BC63" s="12"/>
      <c r="BX63" s="2"/>
      <c r="BY63" s="2"/>
      <c r="CG63" s="13">
        <v>0</v>
      </c>
      <c r="CH63" s="13"/>
      <c r="CI63" s="13"/>
      <c r="CJ63" s="13"/>
      <c r="CK63" s="13"/>
      <c r="CL63" s="13"/>
      <c r="CM63" s="13"/>
    </row>
    <row r="64" spans="1:104" ht="16.350000000000001" customHeight="1" x14ac:dyDescent="0.2">
      <c r="A64" s="801" t="s">
        <v>54</v>
      </c>
      <c r="B64" s="122">
        <f t="shared" ref="B64:AL64" si="10">SUM(B58:B63)</f>
        <v>3066</v>
      </c>
      <c r="C64" s="938">
        <f t="shared" si="10"/>
        <v>1563</v>
      </c>
      <c r="D64" s="124">
        <f t="shared" si="10"/>
        <v>1503</v>
      </c>
      <c r="E64" s="125">
        <f t="shared" si="10"/>
        <v>178</v>
      </c>
      <c r="F64" s="126">
        <f t="shared" si="10"/>
        <v>145</v>
      </c>
      <c r="G64" s="125">
        <f t="shared" si="10"/>
        <v>82</v>
      </c>
      <c r="H64" s="939">
        <f t="shared" si="10"/>
        <v>68</v>
      </c>
      <c r="I64" s="125">
        <f t="shared" si="10"/>
        <v>56</v>
      </c>
      <c r="J64" s="939">
        <f t="shared" si="10"/>
        <v>73</v>
      </c>
      <c r="K64" s="125">
        <f t="shared" si="10"/>
        <v>67</v>
      </c>
      <c r="L64" s="939">
        <f t="shared" si="10"/>
        <v>67</v>
      </c>
      <c r="M64" s="125">
        <f t="shared" si="10"/>
        <v>80</v>
      </c>
      <c r="N64" s="939">
        <f t="shared" si="10"/>
        <v>77</v>
      </c>
      <c r="O64" s="125">
        <f t="shared" si="10"/>
        <v>81</v>
      </c>
      <c r="P64" s="939">
        <f t="shared" si="10"/>
        <v>105</v>
      </c>
      <c r="Q64" s="125">
        <f t="shared" si="10"/>
        <v>109</v>
      </c>
      <c r="R64" s="939">
        <f t="shared" si="10"/>
        <v>106</v>
      </c>
      <c r="S64" s="125">
        <f t="shared" si="10"/>
        <v>73</v>
      </c>
      <c r="T64" s="939">
        <f t="shared" si="10"/>
        <v>83</v>
      </c>
      <c r="U64" s="128">
        <f t="shared" si="10"/>
        <v>80</v>
      </c>
      <c r="V64" s="402">
        <f t="shared" si="10"/>
        <v>78</v>
      </c>
      <c r="W64" s="125">
        <f t="shared" si="10"/>
        <v>86</v>
      </c>
      <c r="X64" s="401">
        <f t="shared" si="10"/>
        <v>97</v>
      </c>
      <c r="Y64" s="125">
        <f t="shared" si="10"/>
        <v>103</v>
      </c>
      <c r="Z64" s="401">
        <f t="shared" si="10"/>
        <v>94</v>
      </c>
      <c r="AA64" s="125">
        <f t="shared" si="10"/>
        <v>120</v>
      </c>
      <c r="AB64" s="401">
        <f t="shared" si="10"/>
        <v>100</v>
      </c>
      <c r="AC64" s="125">
        <f t="shared" si="10"/>
        <v>99</v>
      </c>
      <c r="AD64" s="401">
        <f t="shared" si="10"/>
        <v>82</v>
      </c>
      <c r="AE64" s="125">
        <f t="shared" si="10"/>
        <v>79</v>
      </c>
      <c r="AF64" s="401">
        <f t="shared" si="10"/>
        <v>93</v>
      </c>
      <c r="AG64" s="125">
        <f t="shared" si="10"/>
        <v>95</v>
      </c>
      <c r="AH64" s="401">
        <f t="shared" si="10"/>
        <v>77</v>
      </c>
      <c r="AI64" s="125">
        <f t="shared" si="10"/>
        <v>77</v>
      </c>
      <c r="AJ64" s="401">
        <f t="shared" si="10"/>
        <v>57</v>
      </c>
      <c r="AK64" s="130">
        <f t="shared" si="10"/>
        <v>98</v>
      </c>
      <c r="AL64" s="401">
        <f t="shared" si="10"/>
        <v>101</v>
      </c>
      <c r="AM64" s="130">
        <f>SUM(AM58:AM62)</f>
        <v>0</v>
      </c>
      <c r="AN64" s="401">
        <f>SUM(AN58:AN62)</f>
        <v>3066</v>
      </c>
      <c r="AO64" s="13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7"/>
      <c r="BE64" s="7"/>
      <c r="BX64" s="2"/>
      <c r="BY64" s="2"/>
      <c r="CG64" s="13"/>
      <c r="CH64" s="13"/>
      <c r="CI64" s="13"/>
      <c r="CJ64" s="13"/>
      <c r="CK64" s="13"/>
      <c r="CL64" s="13"/>
      <c r="CM64" s="13"/>
    </row>
    <row r="65" spans="1:91" ht="32.1" customHeight="1" x14ac:dyDescent="0.2">
      <c r="A65" s="96" t="s">
        <v>64</v>
      </c>
      <c r="B65" s="132"/>
      <c r="C65" s="132"/>
      <c r="D65" s="132"/>
      <c r="E65" s="132"/>
      <c r="F65" s="132"/>
      <c r="G65" s="132"/>
      <c r="H65" s="132"/>
      <c r="I65" s="82"/>
      <c r="J65" s="82"/>
      <c r="K65" s="82"/>
      <c r="L65" s="82"/>
      <c r="M65" s="82"/>
      <c r="N65" s="82"/>
      <c r="O65" s="82"/>
      <c r="P65" s="8"/>
      <c r="Q65" s="8"/>
      <c r="R65" s="8"/>
      <c r="S65" s="8"/>
      <c r="T65" s="8"/>
      <c r="U65" s="8"/>
      <c r="V65" s="8"/>
      <c r="W65" s="8"/>
      <c r="X65" s="8"/>
      <c r="Y65" s="8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X65" s="2"/>
      <c r="BY65" s="2"/>
      <c r="BZ65" s="2"/>
      <c r="CG65" s="13"/>
      <c r="CH65" s="13"/>
      <c r="CI65" s="13"/>
      <c r="CJ65" s="13"/>
      <c r="CK65" s="13"/>
      <c r="CL65" s="13"/>
      <c r="CM65" s="13"/>
    </row>
    <row r="66" spans="1:91" ht="32.1" customHeight="1" x14ac:dyDescent="0.2">
      <c r="A66" s="794" t="s">
        <v>65</v>
      </c>
      <c r="B66" s="812" t="s">
        <v>5</v>
      </c>
      <c r="C66" s="812" t="s">
        <v>66</v>
      </c>
      <c r="D66" s="812" t="s">
        <v>67</v>
      </c>
      <c r="E66" s="812" t="s">
        <v>68</v>
      </c>
      <c r="F66" s="1"/>
      <c r="G66" s="8"/>
      <c r="H66" s="8"/>
      <c r="I66" s="8"/>
      <c r="J66" s="8"/>
      <c r="K66" s="8"/>
      <c r="L66" s="8"/>
      <c r="M66" s="8"/>
      <c r="N66" s="97" t="s">
        <v>69</v>
      </c>
      <c r="O66" s="8"/>
      <c r="P66" s="8"/>
      <c r="Q66" s="8"/>
      <c r="R66" s="7"/>
      <c r="S66" s="7"/>
      <c r="T66" s="7"/>
      <c r="U66" s="7"/>
      <c r="V66" s="7"/>
      <c r="W66" s="7"/>
      <c r="X66" s="8"/>
      <c r="Y66" s="8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CG66" s="13"/>
      <c r="CH66" s="13"/>
      <c r="CI66" s="13"/>
      <c r="CJ66" s="13"/>
      <c r="CK66" s="13"/>
      <c r="CL66" s="13"/>
      <c r="CM66" s="13"/>
    </row>
    <row r="67" spans="1:91" ht="16.350000000000001" customHeight="1" x14ac:dyDescent="0.2">
      <c r="A67" s="940" t="s">
        <v>70</v>
      </c>
      <c r="B67" s="941">
        <f t="shared" ref="B67:B85" si="11">SUM(C67:E67)</f>
        <v>0</v>
      </c>
      <c r="C67" s="931"/>
      <c r="D67" s="931"/>
      <c r="E67" s="931"/>
      <c r="F67" s="136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7"/>
      <c r="S67" s="7"/>
      <c r="T67" s="7"/>
      <c r="U67" s="7"/>
      <c r="V67" s="7"/>
      <c r="W67" s="7"/>
      <c r="X67" s="8"/>
      <c r="Y67" s="8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CG67" s="13"/>
      <c r="CH67" s="13"/>
      <c r="CI67" s="13"/>
      <c r="CJ67" s="13"/>
      <c r="CK67" s="13"/>
      <c r="CL67" s="13"/>
      <c r="CM67" s="13"/>
    </row>
    <row r="68" spans="1:91" ht="16.350000000000001" customHeight="1" x14ac:dyDescent="0.2">
      <c r="A68" s="137" t="s">
        <v>71</v>
      </c>
      <c r="B68" s="138">
        <f t="shared" si="11"/>
        <v>0</v>
      </c>
      <c r="C68" s="36"/>
      <c r="D68" s="36"/>
      <c r="E68" s="36"/>
      <c r="F68" s="136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7"/>
      <c r="S68" s="7"/>
      <c r="T68" s="7"/>
      <c r="U68" s="7"/>
      <c r="V68" s="7"/>
      <c r="W68" s="7"/>
      <c r="X68" s="8"/>
      <c r="Y68" s="8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CG68" s="13"/>
      <c r="CH68" s="13"/>
      <c r="CI68" s="13"/>
      <c r="CJ68" s="13"/>
      <c r="CK68" s="13"/>
      <c r="CL68" s="13"/>
      <c r="CM68" s="13"/>
    </row>
    <row r="69" spans="1:91" ht="16.350000000000001" customHeight="1" x14ac:dyDescent="0.2">
      <c r="A69" s="137" t="s">
        <v>72</v>
      </c>
      <c r="B69" s="138">
        <f t="shared" si="11"/>
        <v>0</v>
      </c>
      <c r="C69" s="36"/>
      <c r="D69" s="36"/>
      <c r="E69" s="36"/>
      <c r="F69" s="136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7"/>
      <c r="S69" s="7"/>
      <c r="T69" s="7"/>
      <c r="U69" s="7"/>
      <c r="V69" s="7"/>
      <c r="W69" s="7"/>
      <c r="X69" s="8"/>
      <c r="Y69" s="8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CG69" s="13"/>
      <c r="CH69" s="13"/>
      <c r="CI69" s="13"/>
      <c r="CJ69" s="13"/>
      <c r="CK69" s="13"/>
      <c r="CL69" s="13"/>
      <c r="CM69" s="13"/>
    </row>
    <row r="70" spans="1:91" ht="16.350000000000001" customHeight="1" x14ac:dyDescent="0.2">
      <c r="A70" s="137" t="s">
        <v>73</v>
      </c>
      <c r="B70" s="138">
        <f t="shared" si="11"/>
        <v>198</v>
      </c>
      <c r="C70" s="36">
        <v>198</v>
      </c>
      <c r="D70" s="36"/>
      <c r="E70" s="36"/>
      <c r="F70" s="136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7"/>
      <c r="S70" s="7"/>
      <c r="T70" s="7"/>
      <c r="U70" s="7"/>
      <c r="V70" s="7"/>
      <c r="W70" s="7"/>
      <c r="X70" s="8"/>
      <c r="Y70" s="8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CG70" s="13"/>
      <c r="CH70" s="13"/>
      <c r="CI70" s="13"/>
      <c r="CJ70" s="13"/>
      <c r="CK70" s="13"/>
      <c r="CL70" s="13"/>
      <c r="CM70" s="13"/>
    </row>
    <row r="71" spans="1:91" ht="16.350000000000001" customHeight="1" x14ac:dyDescent="0.2">
      <c r="A71" s="137" t="s">
        <v>74</v>
      </c>
      <c r="B71" s="138">
        <f t="shared" si="11"/>
        <v>0</v>
      </c>
      <c r="C71" s="36"/>
      <c r="D71" s="36"/>
      <c r="E71" s="36"/>
      <c r="F71" s="136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7"/>
      <c r="S71" s="7"/>
      <c r="T71" s="7"/>
      <c r="U71" s="7"/>
      <c r="V71" s="7"/>
      <c r="W71" s="7"/>
      <c r="X71" s="8"/>
      <c r="Y71" s="8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CG71" s="13"/>
      <c r="CH71" s="13"/>
      <c r="CI71" s="13"/>
      <c r="CJ71" s="13"/>
      <c r="CK71" s="13"/>
      <c r="CL71" s="13"/>
      <c r="CM71" s="13"/>
    </row>
    <row r="72" spans="1:91" ht="16.350000000000001" customHeight="1" x14ac:dyDescent="0.2">
      <c r="A72" s="137" t="s">
        <v>75</v>
      </c>
      <c r="B72" s="138">
        <f t="shared" si="11"/>
        <v>0</v>
      </c>
      <c r="C72" s="36"/>
      <c r="D72" s="36"/>
      <c r="E72" s="36"/>
      <c r="F72" s="136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7"/>
      <c r="S72" s="7"/>
      <c r="T72" s="7"/>
      <c r="U72" s="7"/>
      <c r="V72" s="7"/>
      <c r="W72" s="7"/>
      <c r="X72" s="8"/>
      <c r="Y72" s="8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CG72" s="13"/>
      <c r="CH72" s="13"/>
      <c r="CI72" s="13"/>
      <c r="CJ72" s="13"/>
      <c r="CK72" s="13"/>
      <c r="CL72" s="13"/>
      <c r="CM72" s="13"/>
    </row>
    <row r="73" spans="1:91" ht="16.350000000000001" customHeight="1" x14ac:dyDescent="0.2">
      <c r="A73" s="137" t="s">
        <v>76</v>
      </c>
      <c r="B73" s="138">
        <f t="shared" si="11"/>
        <v>83</v>
      </c>
      <c r="C73" s="36">
        <v>83</v>
      </c>
      <c r="D73" s="36"/>
      <c r="E73" s="36"/>
      <c r="F73" s="136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7"/>
      <c r="S73" s="7"/>
      <c r="T73" s="7"/>
      <c r="U73" s="7"/>
      <c r="V73" s="7"/>
      <c r="W73" s="7"/>
      <c r="X73" s="8"/>
      <c r="Y73" s="8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CG73" s="13"/>
      <c r="CH73" s="13"/>
      <c r="CI73" s="13"/>
      <c r="CJ73" s="13"/>
      <c r="CK73" s="13"/>
      <c r="CL73" s="13"/>
      <c r="CM73" s="13"/>
    </row>
    <row r="74" spans="1:91" ht="16.350000000000001" customHeight="1" x14ac:dyDescent="0.2">
      <c r="A74" s="137" t="s">
        <v>77</v>
      </c>
      <c r="B74" s="138">
        <f t="shared" si="11"/>
        <v>0</v>
      </c>
      <c r="C74" s="36"/>
      <c r="D74" s="36"/>
      <c r="E74" s="36"/>
      <c r="F74" s="136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7"/>
      <c r="S74" s="7"/>
      <c r="T74" s="7"/>
      <c r="U74" s="7"/>
      <c r="V74" s="7"/>
      <c r="W74" s="7"/>
      <c r="X74" s="8"/>
      <c r="Y74" s="8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CG74" s="13"/>
      <c r="CH74" s="13"/>
      <c r="CI74" s="13"/>
      <c r="CJ74" s="13"/>
      <c r="CK74" s="13"/>
      <c r="CL74" s="13"/>
      <c r="CM74" s="13"/>
    </row>
    <row r="75" spans="1:91" ht="16.350000000000001" customHeight="1" x14ac:dyDescent="0.2">
      <c r="A75" s="137" t="s">
        <v>78</v>
      </c>
      <c r="B75" s="138">
        <f t="shared" si="11"/>
        <v>0</v>
      </c>
      <c r="C75" s="36"/>
      <c r="D75" s="36"/>
      <c r="E75" s="36"/>
      <c r="F75" s="136"/>
      <c r="G75" s="139"/>
      <c r="H75" s="139"/>
      <c r="I75" s="8"/>
      <c r="J75" s="8"/>
      <c r="K75" s="8"/>
      <c r="L75" s="8"/>
      <c r="M75" s="8"/>
      <c r="N75" s="8"/>
      <c r="O75" s="8"/>
      <c r="P75" s="8"/>
      <c r="Q75" s="8"/>
      <c r="R75" s="7"/>
      <c r="S75" s="7"/>
      <c r="T75" s="7"/>
      <c r="U75" s="7"/>
      <c r="V75" s="7"/>
      <c r="W75" s="7"/>
      <c r="X75" s="8"/>
      <c r="Y75" s="8"/>
      <c r="CG75" s="13"/>
      <c r="CH75" s="13"/>
      <c r="CI75" s="13"/>
      <c r="CJ75" s="13"/>
      <c r="CK75" s="13"/>
      <c r="CL75" s="13"/>
      <c r="CM75" s="13"/>
    </row>
    <row r="76" spans="1:91" ht="16.350000000000001" customHeight="1" x14ac:dyDescent="0.2">
      <c r="A76" s="137" t="s">
        <v>79</v>
      </c>
      <c r="B76" s="138">
        <f t="shared" si="11"/>
        <v>0</v>
      </c>
      <c r="C76" s="36"/>
      <c r="D76" s="36"/>
      <c r="E76" s="36"/>
      <c r="F76" s="136"/>
      <c r="G76" s="139"/>
      <c r="H76" s="139"/>
      <c r="I76" s="8"/>
      <c r="J76" s="8"/>
      <c r="K76" s="8"/>
      <c r="L76" s="8"/>
      <c r="M76" s="8"/>
      <c r="N76" s="8"/>
      <c r="O76" s="8"/>
      <c r="P76" s="8"/>
      <c r="Q76" s="8"/>
      <c r="R76" s="7"/>
      <c r="S76" s="7"/>
      <c r="T76" s="7"/>
      <c r="U76" s="7"/>
      <c r="V76" s="7"/>
      <c r="W76" s="7"/>
      <c r="X76" s="8"/>
      <c r="Y76" s="8"/>
      <c r="CG76" s="13"/>
      <c r="CH76" s="13"/>
      <c r="CI76" s="13"/>
      <c r="CJ76" s="13"/>
      <c r="CK76" s="13"/>
      <c r="CL76" s="13"/>
      <c r="CM76" s="13"/>
    </row>
    <row r="77" spans="1:91" ht="16.350000000000001" customHeight="1" x14ac:dyDescent="0.2">
      <c r="A77" s="137" t="s">
        <v>80</v>
      </c>
      <c r="B77" s="138">
        <f t="shared" si="11"/>
        <v>0</v>
      </c>
      <c r="C77" s="36"/>
      <c r="D77" s="36"/>
      <c r="E77" s="36"/>
      <c r="F77" s="136"/>
      <c r="G77" s="139"/>
      <c r="H77" s="139"/>
      <c r="I77" s="8"/>
      <c r="J77" s="8"/>
      <c r="K77" s="8"/>
      <c r="L77" s="8"/>
      <c r="M77" s="8"/>
      <c r="N77" s="8"/>
      <c r="O77" s="8"/>
      <c r="P77" s="8"/>
      <c r="Q77" s="8"/>
      <c r="R77" s="7"/>
      <c r="S77" s="7"/>
      <c r="T77" s="7"/>
      <c r="U77" s="7"/>
      <c r="V77" s="7"/>
      <c r="W77" s="7"/>
      <c r="X77" s="8"/>
      <c r="Y77" s="8"/>
      <c r="CG77" s="13"/>
      <c r="CH77" s="13"/>
      <c r="CI77" s="13"/>
      <c r="CJ77" s="13"/>
      <c r="CK77" s="13"/>
      <c r="CL77" s="13"/>
      <c r="CM77" s="13"/>
    </row>
    <row r="78" spans="1:91" ht="16.350000000000001" customHeight="1" x14ac:dyDescent="0.2">
      <c r="A78" s="140" t="s">
        <v>81</v>
      </c>
      <c r="B78" s="138">
        <f t="shared" si="11"/>
        <v>0</v>
      </c>
      <c r="C78" s="36"/>
      <c r="D78" s="36"/>
      <c r="E78" s="36"/>
      <c r="F78" s="136"/>
      <c r="G78" s="139"/>
      <c r="H78" s="139"/>
      <c r="I78" s="8"/>
      <c r="J78" s="8"/>
      <c r="K78" s="8"/>
      <c r="L78" s="8"/>
      <c r="M78" s="8"/>
      <c r="N78" s="8"/>
      <c r="O78" s="8"/>
      <c r="P78" s="8"/>
      <c r="Q78" s="8"/>
      <c r="R78" s="7"/>
      <c r="S78" s="7"/>
      <c r="T78" s="7"/>
      <c r="U78" s="7"/>
      <c r="V78" s="7"/>
      <c r="W78" s="7"/>
      <c r="X78" s="8"/>
      <c r="Y78" s="8"/>
      <c r="CG78" s="13"/>
      <c r="CH78" s="13"/>
      <c r="CI78" s="13"/>
      <c r="CJ78" s="13"/>
      <c r="CK78" s="13"/>
      <c r="CL78" s="13"/>
      <c r="CM78" s="13"/>
    </row>
    <row r="79" spans="1:91" ht="16.350000000000001" customHeight="1" x14ac:dyDescent="0.2">
      <c r="A79" s="137" t="s">
        <v>82</v>
      </c>
      <c r="B79" s="138">
        <f t="shared" si="11"/>
        <v>242</v>
      </c>
      <c r="C79" s="36">
        <v>242</v>
      </c>
      <c r="D79" s="36"/>
      <c r="E79" s="36"/>
      <c r="F79" s="136"/>
      <c r="G79" s="139"/>
      <c r="H79" s="139"/>
      <c r="I79" s="8"/>
      <c r="J79" s="8"/>
      <c r="K79" s="8"/>
      <c r="L79" s="8"/>
      <c r="M79" s="8"/>
      <c r="N79" s="8"/>
      <c r="O79" s="8"/>
      <c r="P79" s="8"/>
      <c r="Q79" s="8"/>
      <c r="R79" s="7"/>
      <c r="S79" s="7"/>
      <c r="T79" s="7"/>
      <c r="U79" s="7"/>
      <c r="V79" s="7"/>
      <c r="W79" s="7"/>
      <c r="X79" s="8"/>
      <c r="Y79" s="8"/>
      <c r="CG79" s="13"/>
      <c r="CH79" s="13"/>
      <c r="CI79" s="13"/>
      <c r="CJ79" s="13"/>
      <c r="CK79" s="13"/>
      <c r="CL79" s="13"/>
      <c r="CM79" s="13"/>
    </row>
    <row r="80" spans="1:91" ht="16.350000000000001" customHeight="1" x14ac:dyDescent="0.2">
      <c r="A80" s="137" t="s">
        <v>83</v>
      </c>
      <c r="B80" s="138">
        <f t="shared" si="11"/>
        <v>0</v>
      </c>
      <c r="C80" s="36"/>
      <c r="D80" s="36"/>
      <c r="E80" s="36"/>
      <c r="F80" s="136"/>
      <c r="G80" s="139"/>
      <c r="H80" s="139"/>
      <c r="I80" s="8"/>
      <c r="J80" s="8"/>
      <c r="K80" s="8"/>
      <c r="L80" s="8"/>
      <c r="M80" s="8"/>
      <c r="N80" s="8"/>
      <c r="O80" s="8"/>
      <c r="P80" s="8"/>
      <c r="Q80" s="8"/>
      <c r="R80" s="7"/>
      <c r="S80" s="7"/>
      <c r="T80" s="7"/>
      <c r="U80" s="7"/>
      <c r="V80" s="7"/>
      <c r="W80" s="7"/>
      <c r="X80" s="8"/>
      <c r="Y80" s="8"/>
      <c r="CG80" s="13"/>
      <c r="CH80" s="13"/>
      <c r="CI80" s="13"/>
      <c r="CJ80" s="13"/>
      <c r="CK80" s="13"/>
      <c r="CL80" s="13"/>
      <c r="CM80" s="13"/>
    </row>
    <row r="81" spans="1:91" ht="16.350000000000001" customHeight="1" x14ac:dyDescent="0.2">
      <c r="A81" s="137" t="s">
        <v>84</v>
      </c>
      <c r="B81" s="138">
        <f t="shared" si="11"/>
        <v>80</v>
      </c>
      <c r="C81" s="36">
        <v>80</v>
      </c>
      <c r="D81" s="36"/>
      <c r="E81" s="36"/>
      <c r="F81" s="136"/>
      <c r="G81" s="139"/>
      <c r="H81" s="139"/>
      <c r="I81" s="8"/>
      <c r="J81" s="8"/>
      <c r="K81" s="8"/>
      <c r="L81" s="8"/>
      <c r="M81" s="8"/>
      <c r="N81" s="8"/>
      <c r="O81" s="8"/>
      <c r="P81" s="8"/>
      <c r="Q81" s="8"/>
      <c r="R81" s="7"/>
      <c r="S81" s="7"/>
      <c r="T81" s="7"/>
      <c r="U81" s="7"/>
      <c r="V81" s="7"/>
      <c r="W81" s="7"/>
      <c r="X81" s="8"/>
      <c r="Y81" s="8"/>
      <c r="CG81" s="13"/>
      <c r="CH81" s="13"/>
      <c r="CI81" s="13"/>
      <c r="CJ81" s="13"/>
      <c r="CK81" s="13"/>
      <c r="CL81" s="13"/>
      <c r="CM81" s="13"/>
    </row>
    <row r="82" spans="1:91" ht="16.350000000000001" customHeight="1" x14ac:dyDescent="0.2">
      <c r="A82" s="137" t="s">
        <v>85</v>
      </c>
      <c r="B82" s="138">
        <f t="shared" si="11"/>
        <v>0</v>
      </c>
      <c r="C82" s="36"/>
      <c r="D82" s="36"/>
      <c r="E82" s="36"/>
      <c r="F82" s="136"/>
      <c r="G82" s="139"/>
      <c r="H82" s="139"/>
      <c r="I82" s="8"/>
      <c r="J82" s="8"/>
      <c r="K82" s="8"/>
      <c r="L82" s="8"/>
      <c r="M82" s="8"/>
      <c r="N82" s="8"/>
      <c r="O82" s="8"/>
      <c r="P82" s="8"/>
      <c r="Q82" s="8"/>
      <c r="R82" s="7"/>
      <c r="S82" s="7"/>
      <c r="T82" s="7"/>
      <c r="U82" s="7"/>
      <c r="V82" s="7"/>
      <c r="W82" s="7"/>
      <c r="X82" s="8"/>
      <c r="Y82" s="8"/>
      <c r="CG82" s="13"/>
      <c r="CH82" s="13"/>
      <c r="CI82" s="13"/>
      <c r="CJ82" s="13"/>
      <c r="CK82" s="13"/>
      <c r="CL82" s="13"/>
      <c r="CM82" s="13"/>
    </row>
    <row r="83" spans="1:91" ht="16.350000000000001" customHeight="1" x14ac:dyDescent="0.2">
      <c r="A83" s="137" t="s">
        <v>86</v>
      </c>
      <c r="B83" s="138">
        <f t="shared" si="11"/>
        <v>0</v>
      </c>
      <c r="C83" s="36"/>
      <c r="D83" s="36"/>
      <c r="E83" s="36"/>
      <c r="F83" s="136"/>
      <c r="G83" s="139"/>
      <c r="H83" s="139"/>
      <c r="I83" s="8"/>
      <c r="J83" s="8"/>
      <c r="K83" s="8"/>
      <c r="L83" s="8"/>
      <c r="M83" s="8"/>
      <c r="N83" s="8"/>
      <c r="O83" s="8"/>
      <c r="P83" s="8"/>
      <c r="Q83" s="8"/>
      <c r="R83" s="7"/>
      <c r="S83" s="7"/>
      <c r="T83" s="7"/>
      <c r="U83" s="7"/>
      <c r="V83" s="7"/>
      <c r="W83" s="7"/>
      <c r="X83" s="8"/>
      <c r="Y83" s="8"/>
      <c r="CG83" s="13"/>
      <c r="CH83" s="13"/>
      <c r="CI83" s="13"/>
      <c r="CJ83" s="13"/>
      <c r="CK83" s="13"/>
      <c r="CL83" s="13"/>
      <c r="CM83" s="13"/>
    </row>
    <row r="84" spans="1:91" ht="16.350000000000001" customHeight="1" x14ac:dyDescent="0.2">
      <c r="A84" s="137" t="s">
        <v>87</v>
      </c>
      <c r="B84" s="138">
        <f t="shared" si="11"/>
        <v>0</v>
      </c>
      <c r="C84" s="36"/>
      <c r="D84" s="36"/>
      <c r="E84" s="36"/>
      <c r="F84" s="136"/>
      <c r="G84" s="139"/>
      <c r="H84" s="139"/>
      <c r="I84" s="8"/>
      <c r="J84" s="8"/>
      <c r="K84" s="8"/>
      <c r="L84" s="8"/>
      <c r="M84" s="8"/>
      <c r="N84" s="8"/>
      <c r="O84" s="8"/>
      <c r="P84" s="8"/>
      <c r="Q84" s="8"/>
      <c r="R84" s="7"/>
      <c r="S84" s="7"/>
      <c r="T84" s="7"/>
      <c r="U84" s="7"/>
      <c r="V84" s="7"/>
      <c r="W84" s="7"/>
      <c r="X84" s="8"/>
      <c r="Y84" s="8"/>
      <c r="CG84" s="13"/>
      <c r="CH84" s="13"/>
      <c r="CI84" s="13"/>
      <c r="CJ84" s="13"/>
      <c r="CK84" s="13"/>
      <c r="CL84" s="13"/>
      <c r="CM84" s="13"/>
    </row>
    <row r="85" spans="1:91" ht="16.350000000000001" customHeight="1" x14ac:dyDescent="0.2">
      <c r="A85" s="137" t="s">
        <v>88</v>
      </c>
      <c r="B85" s="141">
        <f t="shared" si="11"/>
        <v>0</v>
      </c>
      <c r="C85" s="142"/>
      <c r="D85" s="142"/>
      <c r="E85" s="142"/>
      <c r="F85" s="136"/>
      <c r="G85" s="139"/>
      <c r="H85" s="139"/>
      <c r="I85" s="8"/>
      <c r="J85" s="8"/>
      <c r="K85" s="8"/>
      <c r="L85" s="8"/>
      <c r="M85" s="8"/>
      <c r="N85" s="8"/>
      <c r="O85" s="8"/>
      <c r="P85" s="8"/>
      <c r="Q85" s="8"/>
      <c r="R85" s="7"/>
      <c r="S85" s="7"/>
      <c r="T85" s="7"/>
      <c r="U85" s="7"/>
      <c r="V85" s="7"/>
      <c r="W85" s="7"/>
      <c r="X85" s="8"/>
      <c r="Y85" s="8"/>
      <c r="CG85" s="13"/>
      <c r="CH85" s="13"/>
      <c r="CI85" s="13"/>
      <c r="CJ85" s="13"/>
      <c r="CK85" s="13"/>
      <c r="CL85" s="13"/>
      <c r="CM85" s="13"/>
    </row>
    <row r="86" spans="1:91" ht="16.350000000000001" customHeight="1" x14ac:dyDescent="0.2">
      <c r="A86" s="801" t="s">
        <v>54</v>
      </c>
      <c r="B86" s="143">
        <f>SUM(B67:B85)</f>
        <v>603</v>
      </c>
      <c r="C86" s="143">
        <f>SUM(C67:C85)</f>
        <v>603</v>
      </c>
      <c r="D86" s="143">
        <f>SUM(D67:D85)</f>
        <v>0</v>
      </c>
      <c r="E86" s="143">
        <f>SUM(E67:E85)</f>
        <v>0</v>
      </c>
      <c r="F86" s="136"/>
      <c r="G86" s="139"/>
      <c r="H86" s="139"/>
      <c r="I86" s="8"/>
      <c r="J86" s="8"/>
      <c r="K86" s="8"/>
      <c r="L86" s="8"/>
      <c r="M86" s="8"/>
      <c r="N86" s="8"/>
      <c r="O86" s="8"/>
      <c r="P86" s="8"/>
      <c r="Q86" s="8"/>
      <c r="R86" s="7"/>
      <c r="S86" s="7"/>
      <c r="T86" s="7"/>
      <c r="U86" s="7"/>
      <c r="V86" s="83"/>
      <c r="W86" s="7"/>
      <c r="X86" s="8"/>
      <c r="Y86" s="8"/>
      <c r="CG86" s="13"/>
      <c r="CH86" s="13"/>
      <c r="CI86" s="13"/>
      <c r="CJ86" s="13"/>
      <c r="CK86" s="13"/>
      <c r="CL86" s="13"/>
      <c r="CM86" s="13"/>
    </row>
    <row r="87" spans="1:91" ht="32.1" customHeight="1" x14ac:dyDescent="0.2">
      <c r="A87" s="82" t="s">
        <v>89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BX87" s="2"/>
      <c r="BY87" s="2"/>
      <c r="BZ87" s="2"/>
      <c r="CG87" s="13"/>
      <c r="CH87" s="13"/>
      <c r="CI87" s="13"/>
      <c r="CJ87" s="13"/>
      <c r="CK87" s="13"/>
      <c r="CL87" s="13"/>
      <c r="CM87" s="13"/>
    </row>
    <row r="88" spans="1:91" ht="16.350000000000001" customHeight="1" x14ac:dyDescent="0.2">
      <c r="A88" s="1796" t="s">
        <v>90</v>
      </c>
      <c r="B88" s="1798"/>
      <c r="C88" s="1796" t="s">
        <v>5</v>
      </c>
      <c r="D88" s="1797"/>
      <c r="E88" s="1798"/>
      <c r="F88" s="1808" t="s">
        <v>6</v>
      </c>
      <c r="G88" s="1869"/>
      <c r="H88" s="1869"/>
      <c r="I88" s="1869"/>
      <c r="J88" s="1869"/>
      <c r="K88" s="1869"/>
      <c r="L88" s="1869"/>
      <c r="M88" s="1869"/>
      <c r="N88" s="1869"/>
      <c r="O88" s="1869"/>
      <c r="P88" s="1869"/>
      <c r="Q88" s="1869"/>
      <c r="R88" s="1869"/>
      <c r="S88" s="1869"/>
      <c r="T88" s="1869"/>
      <c r="U88" s="1869"/>
      <c r="V88" s="1869"/>
      <c r="W88" s="1869"/>
      <c r="X88" s="1869"/>
      <c r="Y88" s="1869"/>
      <c r="Z88" s="1869"/>
      <c r="AA88" s="1869"/>
      <c r="AB88" s="1869"/>
      <c r="AC88" s="1869"/>
      <c r="AD88" s="1869"/>
      <c r="AE88" s="1869"/>
      <c r="AF88" s="1869"/>
      <c r="AG88" s="1869"/>
      <c r="AH88" s="1869"/>
      <c r="AI88" s="1869"/>
      <c r="AJ88" s="1869"/>
      <c r="AK88" s="1869"/>
      <c r="AL88" s="1869"/>
      <c r="AM88" s="1809"/>
      <c r="AN88" s="1819" t="s">
        <v>7</v>
      </c>
      <c r="AO88" s="1819" t="s">
        <v>91</v>
      </c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CG88" s="13"/>
      <c r="CH88" s="13"/>
      <c r="CI88" s="13"/>
      <c r="CJ88" s="13"/>
      <c r="CK88" s="13"/>
      <c r="CL88" s="13"/>
      <c r="CM88" s="13"/>
    </row>
    <row r="89" spans="1:91" ht="16.350000000000001" customHeight="1" x14ac:dyDescent="0.2">
      <c r="A89" s="1886"/>
      <c r="B89" s="1807"/>
      <c r="C89" s="1799"/>
      <c r="D89" s="1800"/>
      <c r="E89" s="1801"/>
      <c r="F89" s="1808" t="s">
        <v>11</v>
      </c>
      <c r="G89" s="1809"/>
      <c r="H89" s="1869" t="s">
        <v>12</v>
      </c>
      <c r="I89" s="1869"/>
      <c r="J89" s="1808" t="s">
        <v>13</v>
      </c>
      <c r="K89" s="1809"/>
      <c r="L89" s="1869" t="s">
        <v>14</v>
      </c>
      <c r="M89" s="1869"/>
      <c r="N89" s="1808" t="s">
        <v>15</v>
      </c>
      <c r="O89" s="1809"/>
      <c r="P89" s="1869" t="s">
        <v>16</v>
      </c>
      <c r="Q89" s="1869"/>
      <c r="R89" s="1808" t="s">
        <v>17</v>
      </c>
      <c r="S89" s="1809"/>
      <c r="T89" s="1869" t="s">
        <v>18</v>
      </c>
      <c r="U89" s="1869"/>
      <c r="V89" s="1808" t="s">
        <v>19</v>
      </c>
      <c r="W89" s="1809"/>
      <c r="X89" s="1869" t="s">
        <v>20</v>
      </c>
      <c r="Y89" s="1809"/>
      <c r="Z89" s="1808" t="s">
        <v>21</v>
      </c>
      <c r="AA89" s="1869"/>
      <c r="AB89" s="1808" t="s">
        <v>22</v>
      </c>
      <c r="AC89" s="1809"/>
      <c r="AD89" s="1869" t="s">
        <v>23</v>
      </c>
      <c r="AE89" s="1869"/>
      <c r="AF89" s="1808" t="s">
        <v>24</v>
      </c>
      <c r="AG89" s="1809"/>
      <c r="AH89" s="1869" t="s">
        <v>25</v>
      </c>
      <c r="AI89" s="1869"/>
      <c r="AJ89" s="1808" t="s">
        <v>26</v>
      </c>
      <c r="AK89" s="1809"/>
      <c r="AL89" s="1869" t="s">
        <v>27</v>
      </c>
      <c r="AM89" s="1809"/>
      <c r="AN89" s="1845"/>
      <c r="AO89" s="1845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CG89" s="13"/>
      <c r="CH89" s="13"/>
      <c r="CI89" s="13"/>
      <c r="CJ89" s="13"/>
      <c r="CK89" s="13"/>
      <c r="CL89" s="13"/>
      <c r="CM89" s="13"/>
    </row>
    <row r="90" spans="1:91" ht="16.350000000000001" customHeight="1" x14ac:dyDescent="0.2">
      <c r="A90" s="1799"/>
      <c r="B90" s="1800"/>
      <c r="C90" s="61" t="s">
        <v>32</v>
      </c>
      <c r="D90" s="942" t="s">
        <v>41</v>
      </c>
      <c r="E90" s="802" t="s">
        <v>34</v>
      </c>
      <c r="F90" s="801" t="s">
        <v>41</v>
      </c>
      <c r="G90" s="802" t="s">
        <v>34</v>
      </c>
      <c r="H90" s="816" t="s">
        <v>41</v>
      </c>
      <c r="I90" s="816" t="s">
        <v>34</v>
      </c>
      <c r="J90" s="801" t="s">
        <v>41</v>
      </c>
      <c r="K90" s="802" t="s">
        <v>34</v>
      </c>
      <c r="L90" s="816" t="s">
        <v>41</v>
      </c>
      <c r="M90" s="816" t="s">
        <v>34</v>
      </c>
      <c r="N90" s="801" t="s">
        <v>41</v>
      </c>
      <c r="O90" s="802" t="s">
        <v>34</v>
      </c>
      <c r="P90" s="816" t="s">
        <v>41</v>
      </c>
      <c r="Q90" s="816" t="s">
        <v>34</v>
      </c>
      <c r="R90" s="801" t="s">
        <v>41</v>
      </c>
      <c r="S90" s="802" t="s">
        <v>34</v>
      </c>
      <c r="T90" s="816" t="s">
        <v>41</v>
      </c>
      <c r="U90" s="816" t="s">
        <v>34</v>
      </c>
      <c r="V90" s="801" t="s">
        <v>41</v>
      </c>
      <c r="W90" s="802" t="s">
        <v>34</v>
      </c>
      <c r="X90" s="816" t="s">
        <v>41</v>
      </c>
      <c r="Y90" s="802" t="s">
        <v>34</v>
      </c>
      <c r="Z90" s="801" t="s">
        <v>41</v>
      </c>
      <c r="AA90" s="816" t="s">
        <v>34</v>
      </c>
      <c r="AB90" s="801" t="s">
        <v>41</v>
      </c>
      <c r="AC90" s="802" t="s">
        <v>34</v>
      </c>
      <c r="AD90" s="816" t="s">
        <v>41</v>
      </c>
      <c r="AE90" s="816" t="s">
        <v>34</v>
      </c>
      <c r="AF90" s="801" t="s">
        <v>41</v>
      </c>
      <c r="AG90" s="802" t="s">
        <v>34</v>
      </c>
      <c r="AH90" s="816" t="s">
        <v>41</v>
      </c>
      <c r="AI90" s="816" t="s">
        <v>34</v>
      </c>
      <c r="AJ90" s="801" t="s">
        <v>41</v>
      </c>
      <c r="AK90" s="802" t="s">
        <v>34</v>
      </c>
      <c r="AL90" s="816" t="s">
        <v>41</v>
      </c>
      <c r="AM90" s="802" t="s">
        <v>34</v>
      </c>
      <c r="AN90" s="1820"/>
      <c r="AO90" s="1820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CG90" s="13"/>
      <c r="CH90" s="13"/>
      <c r="CI90" s="13"/>
      <c r="CJ90" s="13"/>
      <c r="CK90" s="13"/>
      <c r="CL90" s="13"/>
      <c r="CM90" s="13"/>
    </row>
    <row r="91" spans="1:91" ht="16.350000000000001" customHeight="1" x14ac:dyDescent="0.2">
      <c r="A91" s="1808" t="s">
        <v>92</v>
      </c>
      <c r="B91" s="1809"/>
      <c r="C91" s="882">
        <f t="shared" ref="C91:AN91" si="12">SUM(C92:C98)</f>
        <v>757</v>
      </c>
      <c r="D91" s="883">
        <f>SUM(D92:D98)</f>
        <v>308</v>
      </c>
      <c r="E91" s="934">
        <f>SUM(E92:E98)</f>
        <v>449</v>
      </c>
      <c r="F91" s="122">
        <f t="shared" si="12"/>
        <v>14</v>
      </c>
      <c r="G91" s="838">
        <f t="shared" si="12"/>
        <v>7</v>
      </c>
      <c r="H91" s="122">
        <f t="shared" si="12"/>
        <v>7</v>
      </c>
      <c r="I91" s="838">
        <f t="shared" si="12"/>
        <v>7</v>
      </c>
      <c r="J91" s="122">
        <f t="shared" si="12"/>
        <v>7</v>
      </c>
      <c r="K91" s="838">
        <f t="shared" si="12"/>
        <v>7</v>
      </c>
      <c r="L91" s="122">
        <f t="shared" si="12"/>
        <v>3</v>
      </c>
      <c r="M91" s="838">
        <f t="shared" si="12"/>
        <v>13</v>
      </c>
      <c r="N91" s="122">
        <f t="shared" si="12"/>
        <v>11</v>
      </c>
      <c r="O91" s="838">
        <f t="shared" si="12"/>
        <v>26</v>
      </c>
      <c r="P91" s="122">
        <f t="shared" si="12"/>
        <v>9</v>
      </c>
      <c r="Q91" s="838">
        <f t="shared" si="12"/>
        <v>50</v>
      </c>
      <c r="R91" s="122">
        <f t="shared" si="12"/>
        <v>16</v>
      </c>
      <c r="S91" s="838">
        <f t="shared" si="12"/>
        <v>58</v>
      </c>
      <c r="T91" s="122">
        <f t="shared" si="12"/>
        <v>12</v>
      </c>
      <c r="U91" s="838">
        <f t="shared" si="12"/>
        <v>33</v>
      </c>
      <c r="V91" s="122">
        <f t="shared" si="12"/>
        <v>13</v>
      </c>
      <c r="W91" s="838">
        <f t="shared" si="12"/>
        <v>30</v>
      </c>
      <c r="X91" s="122">
        <f t="shared" si="12"/>
        <v>15</v>
      </c>
      <c r="Y91" s="838">
        <f t="shared" si="12"/>
        <v>28</v>
      </c>
      <c r="Z91" s="122">
        <f t="shared" si="12"/>
        <v>22</v>
      </c>
      <c r="AA91" s="838">
        <f t="shared" si="12"/>
        <v>30</v>
      </c>
      <c r="AB91" s="122">
        <f t="shared" si="12"/>
        <v>31</v>
      </c>
      <c r="AC91" s="838">
        <f t="shared" si="12"/>
        <v>25</v>
      </c>
      <c r="AD91" s="122">
        <f t="shared" si="12"/>
        <v>30</v>
      </c>
      <c r="AE91" s="838">
        <f t="shared" si="12"/>
        <v>21</v>
      </c>
      <c r="AF91" s="122">
        <f t="shared" si="12"/>
        <v>31</v>
      </c>
      <c r="AG91" s="838">
        <f t="shared" si="12"/>
        <v>24</v>
      </c>
      <c r="AH91" s="122">
        <f t="shared" si="12"/>
        <v>29</v>
      </c>
      <c r="AI91" s="838">
        <f t="shared" si="12"/>
        <v>21</v>
      </c>
      <c r="AJ91" s="122">
        <f t="shared" si="12"/>
        <v>26</v>
      </c>
      <c r="AK91" s="838">
        <f t="shared" si="12"/>
        <v>27</v>
      </c>
      <c r="AL91" s="122">
        <f t="shared" si="12"/>
        <v>32</v>
      </c>
      <c r="AM91" s="838">
        <f t="shared" si="12"/>
        <v>42</v>
      </c>
      <c r="AN91" s="943">
        <f t="shared" si="12"/>
        <v>722</v>
      </c>
      <c r="AO91" s="943">
        <f>SUM(AO92:AO94)</f>
        <v>0</v>
      </c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CG91" s="13">
        <v>0</v>
      </c>
      <c r="CH91" s="13">
        <v>0</v>
      </c>
      <c r="CI91" s="13"/>
      <c r="CJ91" s="13"/>
      <c r="CK91" s="13"/>
      <c r="CL91" s="13"/>
      <c r="CM91" s="13"/>
    </row>
    <row r="92" spans="1:91" ht="16.350000000000001" customHeight="1" x14ac:dyDescent="0.2">
      <c r="A92" s="1819" t="s">
        <v>93</v>
      </c>
      <c r="B92" s="808" t="s">
        <v>94</v>
      </c>
      <c r="C92" s="882">
        <f t="shared" ref="C92:C98" si="13">SUM(D92+E92)</f>
        <v>489</v>
      </c>
      <c r="D92" s="883">
        <f>SUM(F92+H92+J92+L92+N92+P92+R92+T92+V92+X92+Z92+AB92+AD92+AF92+AH92+AJ92+AL92)</f>
        <v>168</v>
      </c>
      <c r="E92" s="934">
        <f>SUM(G92+I92+K92+M92+O92+Q92+S92+U92+W92+Y92+AA92+AC92+AE92+AG92+AI92+AK92+AM92)</f>
        <v>321</v>
      </c>
      <c r="F92" s="884">
        <v>13</v>
      </c>
      <c r="G92" s="840">
        <v>7</v>
      </c>
      <c r="H92" s="886">
        <v>7</v>
      </c>
      <c r="I92" s="887">
        <v>7</v>
      </c>
      <c r="J92" s="886">
        <v>7</v>
      </c>
      <c r="K92" s="887">
        <v>7</v>
      </c>
      <c r="L92" s="884">
        <v>2</v>
      </c>
      <c r="M92" s="840">
        <v>9</v>
      </c>
      <c r="N92" s="886">
        <v>4</v>
      </c>
      <c r="O92" s="887">
        <v>22</v>
      </c>
      <c r="P92" s="886">
        <v>6</v>
      </c>
      <c r="Q92" s="887">
        <v>47</v>
      </c>
      <c r="R92" s="886">
        <v>6</v>
      </c>
      <c r="S92" s="887">
        <v>51</v>
      </c>
      <c r="T92" s="886">
        <v>9</v>
      </c>
      <c r="U92" s="887">
        <v>30</v>
      </c>
      <c r="V92" s="886">
        <v>4</v>
      </c>
      <c r="W92" s="887">
        <v>26</v>
      </c>
      <c r="X92" s="886">
        <v>8</v>
      </c>
      <c r="Y92" s="887">
        <v>14</v>
      </c>
      <c r="Z92" s="886">
        <v>12</v>
      </c>
      <c r="AA92" s="887">
        <v>13</v>
      </c>
      <c r="AB92" s="886">
        <v>20</v>
      </c>
      <c r="AC92" s="887">
        <v>15</v>
      </c>
      <c r="AD92" s="886">
        <v>15</v>
      </c>
      <c r="AE92" s="887">
        <v>12</v>
      </c>
      <c r="AF92" s="886">
        <v>17</v>
      </c>
      <c r="AG92" s="887">
        <v>11</v>
      </c>
      <c r="AH92" s="886">
        <v>14</v>
      </c>
      <c r="AI92" s="887">
        <v>15</v>
      </c>
      <c r="AJ92" s="886">
        <v>9</v>
      </c>
      <c r="AK92" s="887">
        <v>17</v>
      </c>
      <c r="AL92" s="886">
        <v>15</v>
      </c>
      <c r="AM92" s="887">
        <v>18</v>
      </c>
      <c r="AN92" s="889">
        <v>468</v>
      </c>
      <c r="AO92" s="889">
        <v>0</v>
      </c>
      <c r="AP92" s="71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12"/>
      <c r="BB92" s="12"/>
      <c r="CG92" s="13">
        <v>0</v>
      </c>
      <c r="CH92" s="13">
        <v>0</v>
      </c>
      <c r="CI92" s="13">
        <v>0</v>
      </c>
      <c r="CJ92" s="13">
        <v>0</v>
      </c>
      <c r="CK92" s="13"/>
      <c r="CL92" s="13"/>
      <c r="CM92" s="13"/>
    </row>
    <row r="93" spans="1:91" ht="16.350000000000001" customHeight="1" x14ac:dyDescent="0.2">
      <c r="A93" s="1845"/>
      <c r="B93" s="148" t="s">
        <v>95</v>
      </c>
      <c r="C93" s="112">
        <f t="shared" si="13"/>
        <v>95</v>
      </c>
      <c r="D93" s="32">
        <f t="shared" ref="D93:E98" si="14">SUM(F93+H93+J93+L93+N93+P93+R93+T93+V93+X93+Z93+AB93+AD93+AF93+AH93+AJ93+AL93)</f>
        <v>48</v>
      </c>
      <c r="E93" s="149">
        <f t="shared" si="14"/>
        <v>47</v>
      </c>
      <c r="F93" s="150"/>
      <c r="G93" s="151"/>
      <c r="H93" s="152"/>
      <c r="I93" s="153"/>
      <c r="J93" s="150"/>
      <c r="K93" s="154"/>
      <c r="L93" s="152"/>
      <c r="M93" s="155"/>
      <c r="N93" s="150">
        <v>3</v>
      </c>
      <c r="O93" s="154">
        <v>0</v>
      </c>
      <c r="P93" s="153">
        <v>2</v>
      </c>
      <c r="Q93" s="155">
        <v>2</v>
      </c>
      <c r="R93" s="156">
        <v>4</v>
      </c>
      <c r="S93" s="154">
        <v>1</v>
      </c>
      <c r="T93" s="153"/>
      <c r="U93" s="155">
        <v>1</v>
      </c>
      <c r="V93" s="156">
        <v>4</v>
      </c>
      <c r="W93" s="154">
        <v>2</v>
      </c>
      <c r="X93" s="153">
        <v>1</v>
      </c>
      <c r="Y93" s="154">
        <v>6</v>
      </c>
      <c r="Z93" s="156">
        <v>3</v>
      </c>
      <c r="AA93" s="155">
        <v>8</v>
      </c>
      <c r="AB93" s="156">
        <v>6</v>
      </c>
      <c r="AC93" s="154">
        <v>5</v>
      </c>
      <c r="AD93" s="153">
        <v>7</v>
      </c>
      <c r="AE93" s="155">
        <v>2</v>
      </c>
      <c r="AF93" s="156">
        <v>5</v>
      </c>
      <c r="AG93" s="154">
        <v>4</v>
      </c>
      <c r="AH93" s="153">
        <v>7</v>
      </c>
      <c r="AI93" s="155">
        <v>3</v>
      </c>
      <c r="AJ93" s="156">
        <v>2</v>
      </c>
      <c r="AK93" s="154">
        <v>4</v>
      </c>
      <c r="AL93" s="153">
        <v>4</v>
      </c>
      <c r="AM93" s="154">
        <v>9</v>
      </c>
      <c r="AN93" s="157">
        <v>94</v>
      </c>
      <c r="AO93" s="157">
        <v>0</v>
      </c>
      <c r="AP93" s="71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12"/>
      <c r="BB93" s="12"/>
      <c r="CG93" s="13">
        <v>0</v>
      </c>
      <c r="CH93" s="13">
        <v>0</v>
      </c>
      <c r="CI93" s="13">
        <v>0</v>
      </c>
      <c r="CJ93" s="13">
        <v>0</v>
      </c>
      <c r="CK93" s="13"/>
      <c r="CL93" s="13"/>
      <c r="CM93" s="13"/>
    </row>
    <row r="94" spans="1:91" ht="16.350000000000001" customHeight="1" thickBot="1" x14ac:dyDescent="0.25">
      <c r="A94" s="1887"/>
      <c r="B94" s="158" t="s">
        <v>96</v>
      </c>
      <c r="C94" s="159">
        <f t="shared" si="13"/>
        <v>36</v>
      </c>
      <c r="D94" s="160">
        <f t="shared" si="14"/>
        <v>27</v>
      </c>
      <c r="E94" s="161">
        <f t="shared" si="14"/>
        <v>9</v>
      </c>
      <c r="F94" s="162"/>
      <c r="G94" s="163"/>
      <c r="H94" s="164"/>
      <c r="I94" s="165"/>
      <c r="J94" s="162"/>
      <c r="K94" s="166"/>
      <c r="L94" s="164"/>
      <c r="M94" s="167"/>
      <c r="N94" s="162">
        <v>1</v>
      </c>
      <c r="O94" s="166"/>
      <c r="P94" s="165"/>
      <c r="Q94" s="167"/>
      <c r="R94" s="168"/>
      <c r="S94" s="166">
        <v>1</v>
      </c>
      <c r="T94" s="165">
        <v>1</v>
      </c>
      <c r="U94" s="167"/>
      <c r="V94" s="168">
        <v>1</v>
      </c>
      <c r="W94" s="166"/>
      <c r="X94" s="165">
        <v>3</v>
      </c>
      <c r="Y94" s="166"/>
      <c r="Z94" s="168">
        <v>1</v>
      </c>
      <c r="AA94" s="167">
        <v>1</v>
      </c>
      <c r="AB94" s="168">
        <v>3</v>
      </c>
      <c r="AC94" s="166"/>
      <c r="AD94" s="165">
        <v>1</v>
      </c>
      <c r="AE94" s="167">
        <v>2</v>
      </c>
      <c r="AF94" s="168">
        <v>4</v>
      </c>
      <c r="AG94" s="166">
        <v>2</v>
      </c>
      <c r="AH94" s="165">
        <v>6</v>
      </c>
      <c r="AI94" s="167">
        <v>1</v>
      </c>
      <c r="AJ94" s="168">
        <v>6</v>
      </c>
      <c r="AK94" s="166"/>
      <c r="AL94" s="165"/>
      <c r="AM94" s="166">
        <v>2</v>
      </c>
      <c r="AN94" s="169">
        <v>35</v>
      </c>
      <c r="AO94" s="169"/>
      <c r="AP94" s="71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12"/>
      <c r="BB94" s="12"/>
      <c r="CG94" s="13">
        <v>0</v>
      </c>
      <c r="CH94" s="13">
        <v>0</v>
      </c>
      <c r="CI94" s="13">
        <v>0</v>
      </c>
      <c r="CJ94" s="13">
        <v>0</v>
      </c>
      <c r="CK94" s="13"/>
      <c r="CL94" s="13"/>
      <c r="CM94" s="13"/>
    </row>
    <row r="95" spans="1:91" ht="16.350000000000001" customHeight="1" thickTop="1" x14ac:dyDescent="0.2">
      <c r="A95" s="1888" t="s">
        <v>97</v>
      </c>
      <c r="B95" s="1889"/>
      <c r="C95" s="170">
        <f t="shared" si="13"/>
        <v>6</v>
      </c>
      <c r="D95" s="64">
        <f t="shared" si="14"/>
        <v>1</v>
      </c>
      <c r="E95" s="171">
        <f t="shared" si="14"/>
        <v>5</v>
      </c>
      <c r="F95" s="172"/>
      <c r="G95" s="173"/>
      <c r="H95" s="174"/>
      <c r="I95" s="175"/>
      <c r="J95" s="176"/>
      <c r="K95" s="173"/>
      <c r="L95" s="174"/>
      <c r="M95" s="177">
        <v>1</v>
      </c>
      <c r="N95" s="176"/>
      <c r="O95" s="173"/>
      <c r="P95" s="175"/>
      <c r="Q95" s="177"/>
      <c r="R95" s="178"/>
      <c r="S95" s="173"/>
      <c r="T95" s="175"/>
      <c r="U95" s="177"/>
      <c r="V95" s="178"/>
      <c r="W95" s="173"/>
      <c r="X95" s="175"/>
      <c r="Y95" s="173">
        <v>2</v>
      </c>
      <c r="Z95" s="178"/>
      <c r="AA95" s="177">
        <v>1</v>
      </c>
      <c r="AB95" s="178"/>
      <c r="AC95" s="173"/>
      <c r="AD95" s="175"/>
      <c r="AE95" s="177"/>
      <c r="AF95" s="178">
        <v>1</v>
      </c>
      <c r="AG95" s="173">
        <v>1</v>
      </c>
      <c r="AH95" s="175"/>
      <c r="AI95" s="177"/>
      <c r="AJ95" s="178"/>
      <c r="AK95" s="173"/>
      <c r="AL95" s="175"/>
      <c r="AM95" s="173"/>
      <c r="AN95" s="179">
        <v>6</v>
      </c>
      <c r="AO95" s="497"/>
      <c r="AP95" s="71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12"/>
      <c r="BB95" s="12"/>
      <c r="CG95" s="13">
        <v>0</v>
      </c>
      <c r="CH95" s="13">
        <v>0</v>
      </c>
      <c r="CI95" s="13"/>
      <c r="CJ95" s="13"/>
      <c r="CK95" s="13"/>
      <c r="CL95" s="13"/>
      <c r="CM95" s="13"/>
    </row>
    <row r="96" spans="1:91" ht="16.350000000000001" customHeight="1" x14ac:dyDescent="0.2">
      <c r="A96" s="1890" t="s">
        <v>98</v>
      </c>
      <c r="B96" s="1891"/>
      <c r="C96" s="31">
        <f t="shared" si="13"/>
        <v>45</v>
      </c>
      <c r="D96" s="64">
        <f t="shared" si="14"/>
        <v>25</v>
      </c>
      <c r="E96" s="181">
        <f t="shared" si="14"/>
        <v>20</v>
      </c>
      <c r="F96" s="182"/>
      <c r="G96" s="183"/>
      <c r="H96" s="184"/>
      <c r="I96" s="185"/>
      <c r="J96" s="172"/>
      <c r="K96" s="186"/>
      <c r="L96" s="184">
        <v>1</v>
      </c>
      <c r="M96" s="187">
        <v>2</v>
      </c>
      <c r="N96" s="172">
        <v>2</v>
      </c>
      <c r="O96" s="186">
        <v>1</v>
      </c>
      <c r="P96" s="185"/>
      <c r="Q96" s="187"/>
      <c r="R96" s="188">
        <v>5</v>
      </c>
      <c r="S96" s="186">
        <v>2</v>
      </c>
      <c r="T96" s="185">
        <v>1</v>
      </c>
      <c r="U96" s="187"/>
      <c r="V96" s="188">
        <v>1</v>
      </c>
      <c r="W96" s="186">
        <v>1</v>
      </c>
      <c r="X96" s="185">
        <v>1</v>
      </c>
      <c r="Y96" s="186">
        <v>2</v>
      </c>
      <c r="Z96" s="188">
        <v>2</v>
      </c>
      <c r="AA96" s="187">
        <v>4</v>
      </c>
      <c r="AB96" s="188">
        <v>2</v>
      </c>
      <c r="AC96" s="186">
        <v>1</v>
      </c>
      <c r="AD96" s="185">
        <v>4</v>
      </c>
      <c r="AE96" s="187">
        <v>1</v>
      </c>
      <c r="AF96" s="188">
        <v>2</v>
      </c>
      <c r="AG96" s="186">
        <v>1</v>
      </c>
      <c r="AH96" s="185">
        <v>1</v>
      </c>
      <c r="AI96" s="187"/>
      <c r="AJ96" s="188">
        <v>1</v>
      </c>
      <c r="AK96" s="186">
        <v>2</v>
      </c>
      <c r="AL96" s="185">
        <v>2</v>
      </c>
      <c r="AM96" s="186">
        <v>3</v>
      </c>
      <c r="AN96" s="189">
        <v>39</v>
      </c>
      <c r="AO96" s="498"/>
      <c r="AP96" s="71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12"/>
      <c r="BB96" s="12"/>
      <c r="CG96" s="13">
        <v>0</v>
      </c>
      <c r="CH96" s="13">
        <v>0</v>
      </c>
      <c r="CI96" s="13"/>
      <c r="CJ96" s="13"/>
      <c r="CK96" s="13"/>
      <c r="CL96" s="13"/>
      <c r="CM96" s="13"/>
    </row>
    <row r="97" spans="1:91" ht="16.350000000000001" customHeight="1" x14ac:dyDescent="0.2">
      <c r="A97" s="1890" t="s">
        <v>99</v>
      </c>
      <c r="B97" s="1891"/>
      <c r="C97" s="112">
        <f t="shared" si="13"/>
        <v>81</v>
      </c>
      <c r="D97" s="32">
        <f t="shared" si="14"/>
        <v>34</v>
      </c>
      <c r="E97" s="191">
        <f t="shared" si="14"/>
        <v>47</v>
      </c>
      <c r="F97" s="150">
        <v>1</v>
      </c>
      <c r="G97" s="151"/>
      <c r="H97" s="152"/>
      <c r="I97" s="153"/>
      <c r="J97" s="150"/>
      <c r="K97" s="154"/>
      <c r="L97" s="152"/>
      <c r="M97" s="155">
        <v>1</v>
      </c>
      <c r="N97" s="150">
        <v>1</v>
      </c>
      <c r="O97" s="154">
        <v>3</v>
      </c>
      <c r="P97" s="153">
        <v>1</v>
      </c>
      <c r="Q97" s="155">
        <v>1</v>
      </c>
      <c r="R97" s="156">
        <v>1</v>
      </c>
      <c r="S97" s="154">
        <v>3</v>
      </c>
      <c r="T97" s="153">
        <v>1</v>
      </c>
      <c r="U97" s="155">
        <v>2</v>
      </c>
      <c r="V97" s="156">
        <v>1</v>
      </c>
      <c r="W97" s="154">
        <v>1</v>
      </c>
      <c r="X97" s="153">
        <v>2</v>
      </c>
      <c r="Y97" s="154">
        <v>4</v>
      </c>
      <c r="Z97" s="156">
        <v>3</v>
      </c>
      <c r="AA97" s="155">
        <v>3</v>
      </c>
      <c r="AB97" s="156"/>
      <c r="AC97" s="154">
        <v>4</v>
      </c>
      <c r="AD97" s="153">
        <v>3</v>
      </c>
      <c r="AE97" s="155">
        <v>4</v>
      </c>
      <c r="AF97" s="156">
        <v>2</v>
      </c>
      <c r="AG97" s="154">
        <v>5</v>
      </c>
      <c r="AH97" s="153">
        <v>1</v>
      </c>
      <c r="AI97" s="155">
        <v>2</v>
      </c>
      <c r="AJ97" s="156">
        <v>8</v>
      </c>
      <c r="AK97" s="154">
        <v>4</v>
      </c>
      <c r="AL97" s="153">
        <v>9</v>
      </c>
      <c r="AM97" s="154">
        <v>10</v>
      </c>
      <c r="AN97" s="157">
        <v>77</v>
      </c>
      <c r="AO97" s="499"/>
      <c r="AP97" s="71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12"/>
      <c r="BB97" s="12"/>
      <c r="CG97" s="13">
        <v>0</v>
      </c>
      <c r="CH97" s="13">
        <v>0</v>
      </c>
      <c r="CI97" s="13"/>
      <c r="CJ97" s="13"/>
      <c r="CK97" s="13"/>
      <c r="CL97" s="13"/>
      <c r="CM97" s="13"/>
    </row>
    <row r="98" spans="1:91" ht="16.350000000000001" customHeight="1" x14ac:dyDescent="0.2">
      <c r="A98" s="1850" t="s">
        <v>100</v>
      </c>
      <c r="B98" s="1851"/>
      <c r="C98" s="77">
        <f t="shared" si="13"/>
        <v>5</v>
      </c>
      <c r="D98" s="78">
        <f t="shared" si="14"/>
        <v>5</v>
      </c>
      <c r="E98" s="193">
        <f t="shared" si="14"/>
        <v>0</v>
      </c>
      <c r="F98" s="194"/>
      <c r="G98" s="195"/>
      <c r="H98" s="196"/>
      <c r="I98" s="197"/>
      <c r="J98" s="194"/>
      <c r="K98" s="198"/>
      <c r="L98" s="196"/>
      <c r="M98" s="199"/>
      <c r="N98" s="194"/>
      <c r="O98" s="198"/>
      <c r="P98" s="197"/>
      <c r="Q98" s="199"/>
      <c r="R98" s="200"/>
      <c r="S98" s="198"/>
      <c r="T98" s="197"/>
      <c r="U98" s="199"/>
      <c r="V98" s="200">
        <v>2</v>
      </c>
      <c r="W98" s="198"/>
      <c r="X98" s="197"/>
      <c r="Y98" s="198"/>
      <c r="Z98" s="200">
        <v>1</v>
      </c>
      <c r="AA98" s="199"/>
      <c r="AB98" s="200"/>
      <c r="AC98" s="198"/>
      <c r="AD98" s="197"/>
      <c r="AE98" s="199"/>
      <c r="AF98" s="200"/>
      <c r="AG98" s="198"/>
      <c r="AH98" s="197"/>
      <c r="AI98" s="199"/>
      <c r="AJ98" s="200"/>
      <c r="AK98" s="198"/>
      <c r="AL98" s="197">
        <v>2</v>
      </c>
      <c r="AM98" s="198"/>
      <c r="AN98" s="201">
        <v>3</v>
      </c>
      <c r="AO98" s="500"/>
      <c r="AP98" s="71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12"/>
      <c r="BB98" s="12"/>
      <c r="CG98" s="13">
        <v>0</v>
      </c>
      <c r="CH98" s="13">
        <v>0</v>
      </c>
      <c r="CI98" s="13"/>
      <c r="CJ98" s="13"/>
      <c r="CK98" s="13"/>
      <c r="CL98" s="13"/>
      <c r="CM98" s="13"/>
    </row>
    <row r="99" spans="1:91" ht="32.1" customHeight="1" x14ac:dyDescent="0.2">
      <c r="A99" s="82" t="s">
        <v>101</v>
      </c>
      <c r="B99" s="8"/>
      <c r="C99" s="8"/>
      <c r="D99" s="8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X99" s="2"/>
      <c r="BY99" s="2"/>
      <c r="BZ99" s="2"/>
      <c r="CG99" s="13"/>
      <c r="CH99" s="13"/>
      <c r="CI99" s="13"/>
      <c r="CJ99" s="13"/>
      <c r="CK99" s="13"/>
      <c r="CL99" s="13"/>
      <c r="CM99" s="13"/>
    </row>
    <row r="100" spans="1:91" ht="16.350000000000001" customHeight="1" x14ac:dyDescent="0.2">
      <c r="A100" s="1808" t="s">
        <v>102</v>
      </c>
      <c r="B100" s="1869"/>
      <c r="C100" s="1809"/>
      <c r="D100" s="812" t="s">
        <v>54</v>
      </c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CG100" s="13"/>
      <c r="CH100" s="13"/>
      <c r="CI100" s="13"/>
      <c r="CJ100" s="13"/>
      <c r="CK100" s="13"/>
      <c r="CL100" s="13"/>
      <c r="CM100" s="13"/>
    </row>
    <row r="101" spans="1:91" ht="25.35" customHeight="1" x14ac:dyDescent="0.2">
      <c r="A101" s="1796" t="s">
        <v>103</v>
      </c>
      <c r="B101" s="1798"/>
      <c r="C101" s="944" t="s">
        <v>104</v>
      </c>
      <c r="D101" s="945"/>
      <c r="E101" s="136"/>
      <c r="CG101" s="13"/>
      <c r="CH101" s="13"/>
      <c r="CI101" s="13"/>
      <c r="CJ101" s="13"/>
      <c r="CK101" s="13"/>
      <c r="CL101" s="13"/>
      <c r="CM101" s="13"/>
    </row>
    <row r="102" spans="1:91" ht="25.35" customHeight="1" x14ac:dyDescent="0.2">
      <c r="A102" s="1886"/>
      <c r="B102" s="1807"/>
      <c r="C102" s="814" t="s">
        <v>105</v>
      </c>
      <c r="D102" s="157"/>
      <c r="E102" s="136"/>
      <c r="CG102" s="13"/>
      <c r="CH102" s="13"/>
      <c r="CI102" s="13"/>
      <c r="CJ102" s="13"/>
      <c r="CK102" s="13"/>
      <c r="CL102" s="13"/>
      <c r="CM102" s="13"/>
    </row>
    <row r="103" spans="1:91" ht="25.35" customHeight="1" x14ac:dyDescent="0.2">
      <c r="A103" s="1799"/>
      <c r="B103" s="1801"/>
      <c r="C103" s="815" t="s">
        <v>106</v>
      </c>
      <c r="D103" s="207"/>
      <c r="E103" s="136"/>
      <c r="CG103" s="13"/>
      <c r="CH103" s="13"/>
      <c r="CI103" s="13"/>
      <c r="CJ103" s="13"/>
      <c r="CK103" s="13"/>
      <c r="CL103" s="13"/>
      <c r="CM103" s="13"/>
    </row>
    <row r="104" spans="1:91" ht="32.1" customHeight="1" x14ac:dyDescent="0.2">
      <c r="A104" s="81" t="s">
        <v>107</v>
      </c>
      <c r="B104" s="83"/>
      <c r="C104" s="208"/>
      <c r="D104" s="208"/>
      <c r="E104" s="209"/>
      <c r="F104" s="210"/>
      <c r="G104" s="210"/>
      <c r="H104" s="100"/>
      <c r="I104" s="210"/>
      <c r="J104" s="83"/>
      <c r="K104" s="211"/>
      <c r="L104" s="212"/>
      <c r="M104" s="211"/>
      <c r="N104" s="211"/>
      <c r="O104" s="213"/>
      <c r="P104" s="83"/>
      <c r="Q104" s="211"/>
      <c r="R104" s="213"/>
      <c r="S104" s="83"/>
      <c r="T104" s="211"/>
      <c r="U104" s="83"/>
      <c r="V104" s="83"/>
      <c r="W104" s="213"/>
      <c r="X104" s="213"/>
      <c r="Y104" s="213"/>
      <c r="Z104" s="214"/>
      <c r="AA104" s="83"/>
      <c r="AB104" s="213"/>
      <c r="AC104" s="213"/>
      <c r="AD104" s="213"/>
      <c r="AE104" s="213"/>
      <c r="AF104" s="214"/>
      <c r="AG104" s="83"/>
      <c r="AH104" s="213"/>
      <c r="AI104" s="213"/>
      <c r="AJ104" s="213"/>
      <c r="AK104" s="83"/>
      <c r="AL104" s="211"/>
      <c r="AM104" s="213"/>
      <c r="AN104" s="211"/>
      <c r="AO104" s="215"/>
      <c r="AP104" s="83"/>
      <c r="BX104" s="2"/>
      <c r="BY104" s="2"/>
      <c r="BZ104" s="2"/>
      <c r="CG104" s="13"/>
      <c r="CH104" s="13"/>
      <c r="CI104" s="13"/>
      <c r="CJ104" s="13"/>
      <c r="CK104" s="13"/>
      <c r="CL104" s="13"/>
      <c r="CM104" s="13"/>
    </row>
    <row r="105" spans="1:91" ht="16.350000000000001" customHeight="1" x14ac:dyDescent="0.2">
      <c r="A105" s="1822" t="s">
        <v>90</v>
      </c>
      <c r="B105" s="1793"/>
      <c r="C105" s="1796" t="s">
        <v>5</v>
      </c>
      <c r="D105" s="1797"/>
      <c r="E105" s="1798"/>
      <c r="F105" s="1808" t="s">
        <v>6</v>
      </c>
      <c r="G105" s="1869"/>
      <c r="H105" s="1869"/>
      <c r="I105" s="1869"/>
      <c r="J105" s="1869"/>
      <c r="K105" s="1869"/>
      <c r="L105" s="1869"/>
      <c r="M105" s="1869"/>
      <c r="N105" s="1869"/>
      <c r="O105" s="1869"/>
      <c r="P105" s="1869"/>
      <c r="Q105" s="1869"/>
      <c r="R105" s="1869"/>
      <c r="S105" s="1869"/>
      <c r="T105" s="1869"/>
      <c r="U105" s="1869"/>
      <c r="V105" s="1869"/>
      <c r="W105" s="1869"/>
      <c r="X105" s="1869"/>
      <c r="Y105" s="1869"/>
      <c r="Z105" s="1869"/>
      <c r="AA105" s="1869"/>
      <c r="AB105" s="1869"/>
      <c r="AC105" s="1869"/>
      <c r="AD105" s="1869"/>
      <c r="AE105" s="1869"/>
      <c r="AF105" s="1869"/>
      <c r="AG105" s="1869"/>
      <c r="AH105" s="1869"/>
      <c r="AI105" s="1869"/>
      <c r="AJ105" s="1869"/>
      <c r="AK105" s="1869"/>
      <c r="AL105" s="1869"/>
      <c r="AM105" s="1809"/>
      <c r="AN105" s="1819" t="s">
        <v>7</v>
      </c>
      <c r="AO105" s="216"/>
      <c r="CG105" s="13"/>
      <c r="CH105" s="13"/>
      <c r="CI105" s="13"/>
      <c r="CJ105" s="13"/>
      <c r="CK105" s="13"/>
      <c r="CL105" s="13"/>
      <c r="CM105" s="13"/>
    </row>
    <row r="106" spans="1:91" ht="16.350000000000001" customHeight="1" x14ac:dyDescent="0.2">
      <c r="A106" s="1826"/>
      <c r="B106" s="1794"/>
      <c r="C106" s="1799"/>
      <c r="D106" s="1800"/>
      <c r="E106" s="1801"/>
      <c r="F106" s="1808" t="s">
        <v>11</v>
      </c>
      <c r="G106" s="1809"/>
      <c r="H106" s="1808" t="s">
        <v>12</v>
      </c>
      <c r="I106" s="1809"/>
      <c r="J106" s="1808" t="s">
        <v>13</v>
      </c>
      <c r="K106" s="1809"/>
      <c r="L106" s="1808" t="s">
        <v>14</v>
      </c>
      <c r="M106" s="1809"/>
      <c r="N106" s="1808" t="s">
        <v>15</v>
      </c>
      <c r="O106" s="1809"/>
      <c r="P106" s="1828" t="s">
        <v>16</v>
      </c>
      <c r="Q106" s="1816"/>
      <c r="R106" s="1828" t="s">
        <v>17</v>
      </c>
      <c r="S106" s="1816"/>
      <c r="T106" s="1828" t="s">
        <v>18</v>
      </c>
      <c r="U106" s="1816"/>
      <c r="V106" s="1828" t="s">
        <v>19</v>
      </c>
      <c r="W106" s="1816"/>
      <c r="X106" s="1828" t="s">
        <v>20</v>
      </c>
      <c r="Y106" s="1816"/>
      <c r="Z106" s="1828" t="s">
        <v>21</v>
      </c>
      <c r="AA106" s="1816"/>
      <c r="AB106" s="1828" t="s">
        <v>22</v>
      </c>
      <c r="AC106" s="1816"/>
      <c r="AD106" s="1829" t="s">
        <v>23</v>
      </c>
      <c r="AE106" s="1829"/>
      <c r="AF106" s="1828" t="s">
        <v>24</v>
      </c>
      <c r="AG106" s="1816"/>
      <c r="AH106" s="1829" t="s">
        <v>25</v>
      </c>
      <c r="AI106" s="1829"/>
      <c r="AJ106" s="1828" t="s">
        <v>26</v>
      </c>
      <c r="AK106" s="1816"/>
      <c r="AL106" s="1829" t="s">
        <v>27</v>
      </c>
      <c r="AM106" s="1816"/>
      <c r="AN106" s="1845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CG106" s="13"/>
      <c r="CH106" s="13"/>
      <c r="CI106" s="13"/>
      <c r="CJ106" s="13"/>
      <c r="CK106" s="13"/>
      <c r="CL106" s="13"/>
      <c r="CM106" s="13"/>
    </row>
    <row r="107" spans="1:91" ht="16.350000000000001" customHeight="1" x14ac:dyDescent="0.2">
      <c r="A107" s="1824"/>
      <c r="B107" s="1795"/>
      <c r="C107" s="58" t="s">
        <v>32</v>
      </c>
      <c r="D107" s="946" t="s">
        <v>41</v>
      </c>
      <c r="E107" s="802" t="s">
        <v>34</v>
      </c>
      <c r="F107" s="801" t="s">
        <v>41</v>
      </c>
      <c r="G107" s="802" t="s">
        <v>34</v>
      </c>
      <c r="H107" s="801" t="s">
        <v>41</v>
      </c>
      <c r="I107" s="802" t="s">
        <v>34</v>
      </c>
      <c r="J107" s="801" t="s">
        <v>41</v>
      </c>
      <c r="K107" s="802" t="s">
        <v>34</v>
      </c>
      <c r="L107" s="801" t="s">
        <v>41</v>
      </c>
      <c r="M107" s="802" t="s">
        <v>34</v>
      </c>
      <c r="N107" s="801" t="s">
        <v>41</v>
      </c>
      <c r="O107" s="802" t="s">
        <v>34</v>
      </c>
      <c r="P107" s="801" t="s">
        <v>41</v>
      </c>
      <c r="Q107" s="802" t="s">
        <v>34</v>
      </c>
      <c r="R107" s="801" t="s">
        <v>41</v>
      </c>
      <c r="S107" s="802" t="s">
        <v>34</v>
      </c>
      <c r="T107" s="801" t="s">
        <v>41</v>
      </c>
      <c r="U107" s="802" t="s">
        <v>34</v>
      </c>
      <c r="V107" s="801" t="s">
        <v>41</v>
      </c>
      <c r="W107" s="802" t="s">
        <v>34</v>
      </c>
      <c r="X107" s="801" t="s">
        <v>41</v>
      </c>
      <c r="Y107" s="802" t="s">
        <v>34</v>
      </c>
      <c r="Z107" s="801" t="s">
        <v>41</v>
      </c>
      <c r="AA107" s="802" t="s">
        <v>34</v>
      </c>
      <c r="AB107" s="801" t="s">
        <v>41</v>
      </c>
      <c r="AC107" s="802" t="s">
        <v>34</v>
      </c>
      <c r="AD107" s="816" t="s">
        <v>41</v>
      </c>
      <c r="AE107" s="816" t="s">
        <v>34</v>
      </c>
      <c r="AF107" s="801" t="s">
        <v>41</v>
      </c>
      <c r="AG107" s="802" t="s">
        <v>34</v>
      </c>
      <c r="AH107" s="816" t="s">
        <v>41</v>
      </c>
      <c r="AI107" s="816" t="s">
        <v>34</v>
      </c>
      <c r="AJ107" s="801" t="s">
        <v>41</v>
      </c>
      <c r="AK107" s="802" t="s">
        <v>34</v>
      </c>
      <c r="AL107" s="816" t="s">
        <v>41</v>
      </c>
      <c r="AM107" s="802" t="s">
        <v>34</v>
      </c>
      <c r="AN107" s="1820"/>
      <c r="AO107" s="217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CG107" s="13"/>
      <c r="CH107" s="13"/>
      <c r="CI107" s="13"/>
      <c r="CJ107" s="13"/>
      <c r="CK107" s="13"/>
      <c r="CL107" s="13"/>
      <c r="CM107" s="13"/>
    </row>
    <row r="108" spans="1:91" ht="16.350000000000001" customHeight="1" x14ac:dyDescent="0.2">
      <c r="A108" s="1960" t="s">
        <v>108</v>
      </c>
      <c r="B108" s="1961"/>
      <c r="C108" s="170">
        <f>SUM(D108+E108)</f>
        <v>0</v>
      </c>
      <c r="D108" s="218">
        <f t="shared" ref="D108:E110" si="15">SUM(F108+H108+J108+L108+N108+P108+R108+T108+V108+X108+Z108+AB108+AD108+AF108+AH108+AJ108+AL108)</f>
        <v>0</v>
      </c>
      <c r="E108" s="65">
        <f t="shared" si="15"/>
        <v>0</v>
      </c>
      <c r="F108" s="219"/>
      <c r="G108" s="220"/>
      <c r="H108" s="219"/>
      <c r="I108" s="220"/>
      <c r="J108" s="219"/>
      <c r="K108" s="220"/>
      <c r="L108" s="219"/>
      <c r="M108" s="220"/>
      <c r="N108" s="219"/>
      <c r="O108" s="220"/>
      <c r="P108" s="219"/>
      <c r="Q108" s="220"/>
      <c r="R108" s="219"/>
      <c r="S108" s="220"/>
      <c r="T108" s="219"/>
      <c r="U108" s="220"/>
      <c r="V108" s="219"/>
      <c r="W108" s="220"/>
      <c r="X108" s="219"/>
      <c r="Y108" s="220"/>
      <c r="Z108" s="219"/>
      <c r="AA108" s="220"/>
      <c r="AB108" s="219"/>
      <c r="AC108" s="220"/>
      <c r="AD108" s="221"/>
      <c r="AE108" s="222"/>
      <c r="AF108" s="219"/>
      <c r="AG108" s="220"/>
      <c r="AH108" s="221"/>
      <c r="AI108" s="222"/>
      <c r="AJ108" s="219"/>
      <c r="AK108" s="220"/>
      <c r="AL108" s="221"/>
      <c r="AM108" s="220"/>
      <c r="AN108" s="223"/>
      <c r="AO108" s="71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12"/>
      <c r="CG108" s="13">
        <v>0</v>
      </c>
      <c r="CH108" s="13">
        <v>0</v>
      </c>
      <c r="CI108" s="13"/>
      <c r="CJ108" s="13"/>
      <c r="CK108" s="13"/>
      <c r="CL108" s="13"/>
      <c r="CM108" s="13"/>
    </row>
    <row r="109" spans="1:91" ht="16.350000000000001" customHeight="1" x14ac:dyDescent="0.2">
      <c r="A109" s="1848" t="s">
        <v>109</v>
      </c>
      <c r="B109" s="1849"/>
      <c r="C109" s="63">
        <f>SUM(D109+E109)</f>
        <v>9</v>
      </c>
      <c r="D109" s="64">
        <f t="shared" si="15"/>
        <v>6</v>
      </c>
      <c r="E109" s="73">
        <f t="shared" si="15"/>
        <v>3</v>
      </c>
      <c r="F109" s="224"/>
      <c r="G109" s="225"/>
      <c r="H109" s="224"/>
      <c r="I109" s="225"/>
      <c r="J109" s="224"/>
      <c r="K109" s="225"/>
      <c r="L109" s="224"/>
      <c r="M109" s="225"/>
      <c r="N109" s="224">
        <v>1</v>
      </c>
      <c r="O109" s="225"/>
      <c r="P109" s="224">
        <v>1</v>
      </c>
      <c r="Q109" s="225"/>
      <c r="R109" s="224"/>
      <c r="S109" s="225"/>
      <c r="T109" s="224"/>
      <c r="U109" s="225"/>
      <c r="V109" s="224"/>
      <c r="W109" s="225"/>
      <c r="X109" s="224"/>
      <c r="Y109" s="225"/>
      <c r="Z109" s="224">
        <v>1</v>
      </c>
      <c r="AA109" s="225"/>
      <c r="AB109" s="224"/>
      <c r="AC109" s="225"/>
      <c r="AD109" s="226"/>
      <c r="AE109" s="227"/>
      <c r="AF109" s="224"/>
      <c r="AG109" s="225">
        <v>1</v>
      </c>
      <c r="AH109" s="226">
        <v>1</v>
      </c>
      <c r="AI109" s="227"/>
      <c r="AJ109" s="224">
        <v>1</v>
      </c>
      <c r="AK109" s="225"/>
      <c r="AL109" s="226">
        <v>1</v>
      </c>
      <c r="AM109" s="225">
        <v>2</v>
      </c>
      <c r="AN109" s="228">
        <v>9</v>
      </c>
      <c r="AO109" s="71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12"/>
      <c r="CG109" s="13">
        <v>0</v>
      </c>
      <c r="CH109" s="13">
        <v>0</v>
      </c>
      <c r="CI109" s="13"/>
      <c r="CJ109" s="13"/>
      <c r="CK109" s="13"/>
      <c r="CL109" s="13"/>
      <c r="CM109" s="13"/>
    </row>
    <row r="110" spans="1:91" ht="16.350000000000001" customHeight="1" x14ac:dyDescent="0.2">
      <c r="A110" s="1883" t="s">
        <v>110</v>
      </c>
      <c r="B110" s="1884"/>
      <c r="C110" s="77">
        <f>SUM(D110+E110)</f>
        <v>9</v>
      </c>
      <c r="D110" s="78">
        <f t="shared" si="15"/>
        <v>5</v>
      </c>
      <c r="E110" s="49">
        <f t="shared" si="15"/>
        <v>4</v>
      </c>
      <c r="F110" s="229"/>
      <c r="G110" s="230"/>
      <c r="H110" s="229"/>
      <c r="I110" s="230"/>
      <c r="J110" s="229"/>
      <c r="K110" s="230"/>
      <c r="L110" s="229"/>
      <c r="M110" s="230"/>
      <c r="N110" s="229"/>
      <c r="O110" s="230"/>
      <c r="P110" s="229"/>
      <c r="Q110" s="230"/>
      <c r="R110" s="229"/>
      <c r="S110" s="230"/>
      <c r="T110" s="229"/>
      <c r="U110" s="230"/>
      <c r="V110" s="229">
        <v>1</v>
      </c>
      <c r="W110" s="230"/>
      <c r="X110" s="229"/>
      <c r="Y110" s="230"/>
      <c r="Z110" s="229">
        <v>1</v>
      </c>
      <c r="AA110" s="230"/>
      <c r="AB110" s="229"/>
      <c r="AC110" s="230"/>
      <c r="AD110" s="231"/>
      <c r="AE110" s="232">
        <v>1</v>
      </c>
      <c r="AF110" s="229">
        <v>1</v>
      </c>
      <c r="AG110" s="230"/>
      <c r="AH110" s="231"/>
      <c r="AI110" s="232">
        <v>1</v>
      </c>
      <c r="AJ110" s="229">
        <v>2</v>
      </c>
      <c r="AK110" s="230"/>
      <c r="AL110" s="231"/>
      <c r="AM110" s="230">
        <v>2</v>
      </c>
      <c r="AN110" s="233">
        <v>9</v>
      </c>
      <c r="AO110" s="71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12"/>
      <c r="CG110" s="13">
        <v>0</v>
      </c>
      <c r="CH110" s="13">
        <v>0</v>
      </c>
      <c r="CI110" s="13"/>
      <c r="CJ110" s="13"/>
      <c r="CK110" s="13"/>
      <c r="CL110" s="13"/>
      <c r="CM110" s="13"/>
    </row>
    <row r="111" spans="1:91" ht="32.1" customHeight="1" x14ac:dyDescent="0.2">
      <c r="A111" s="82" t="s">
        <v>111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X111" s="2"/>
      <c r="BY111" s="2"/>
      <c r="BZ111" s="2"/>
      <c r="CG111" s="13"/>
      <c r="CH111" s="13"/>
      <c r="CI111" s="13"/>
      <c r="CJ111" s="13"/>
      <c r="CK111" s="13"/>
      <c r="CL111" s="13"/>
      <c r="CM111" s="13"/>
    </row>
    <row r="112" spans="1:91" ht="16.350000000000001" customHeight="1" x14ac:dyDescent="0.2">
      <c r="A112" s="1822" t="s">
        <v>112</v>
      </c>
      <c r="B112" s="1793"/>
      <c r="C112" s="1822" t="s">
        <v>54</v>
      </c>
      <c r="D112" s="1823"/>
      <c r="E112" s="1793"/>
      <c r="F112" s="1808" t="s">
        <v>113</v>
      </c>
      <c r="G112" s="1809"/>
      <c r="H112" s="1885" t="s">
        <v>114</v>
      </c>
      <c r="I112" s="1809"/>
      <c r="J112" s="1808" t="s">
        <v>115</v>
      </c>
      <c r="K112" s="1809"/>
      <c r="L112" s="1808" t="s">
        <v>116</v>
      </c>
      <c r="M112" s="1809"/>
      <c r="N112" s="1808" t="s">
        <v>117</v>
      </c>
      <c r="O112" s="1809"/>
      <c r="P112" s="1828" t="s">
        <v>118</v>
      </c>
      <c r="Q112" s="1816"/>
      <c r="R112" s="1828" t="s">
        <v>119</v>
      </c>
      <c r="S112" s="1816"/>
      <c r="T112" s="1828" t="s">
        <v>120</v>
      </c>
      <c r="U112" s="1829"/>
      <c r="V112" s="1828" t="s">
        <v>121</v>
      </c>
      <c r="W112" s="1829"/>
      <c r="X112" s="1881" t="s">
        <v>122</v>
      </c>
      <c r="Y112" s="1959" t="s">
        <v>123</v>
      </c>
      <c r="Z112" s="1829"/>
      <c r="AA112" s="1829"/>
      <c r="AB112" s="1816"/>
      <c r="AC112" s="1834" t="s">
        <v>124</v>
      </c>
      <c r="AD112" s="1876"/>
      <c r="AE112" s="1829" t="s">
        <v>125</v>
      </c>
      <c r="AF112" s="1829"/>
      <c r="AG112" s="1829"/>
      <c r="AH112" s="1816"/>
      <c r="AI112" s="1819" t="s">
        <v>126</v>
      </c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CG112" s="13"/>
      <c r="CH112" s="13"/>
      <c r="CI112" s="13"/>
      <c r="CJ112" s="13"/>
      <c r="CK112" s="13"/>
      <c r="CL112" s="13"/>
      <c r="CM112" s="13"/>
    </row>
    <row r="113" spans="1:91" ht="25.35" customHeight="1" x14ac:dyDescent="0.2">
      <c r="A113" s="1824"/>
      <c r="B113" s="1795"/>
      <c r="C113" s="58" t="s">
        <v>32</v>
      </c>
      <c r="D113" s="946" t="s">
        <v>33</v>
      </c>
      <c r="E113" s="805" t="s">
        <v>34</v>
      </c>
      <c r="F113" s="61" t="s">
        <v>41</v>
      </c>
      <c r="G113" s="803" t="s">
        <v>34</v>
      </c>
      <c r="H113" s="61" t="s">
        <v>41</v>
      </c>
      <c r="I113" s="803" t="s">
        <v>34</v>
      </c>
      <c r="J113" s="61" t="s">
        <v>41</v>
      </c>
      <c r="K113" s="803" t="s">
        <v>34</v>
      </c>
      <c r="L113" s="61" t="s">
        <v>41</v>
      </c>
      <c r="M113" s="803" t="s">
        <v>34</v>
      </c>
      <c r="N113" s="61" t="s">
        <v>41</v>
      </c>
      <c r="O113" s="803" t="s">
        <v>34</v>
      </c>
      <c r="P113" s="61" t="s">
        <v>41</v>
      </c>
      <c r="Q113" s="803" t="s">
        <v>34</v>
      </c>
      <c r="R113" s="61" t="s">
        <v>41</v>
      </c>
      <c r="S113" s="803" t="s">
        <v>34</v>
      </c>
      <c r="T113" s="61" t="s">
        <v>41</v>
      </c>
      <c r="U113" s="403" t="s">
        <v>34</v>
      </c>
      <c r="V113" s="61" t="s">
        <v>41</v>
      </c>
      <c r="W113" s="403" t="s">
        <v>34</v>
      </c>
      <c r="X113" s="1882"/>
      <c r="Y113" s="237" t="s">
        <v>127</v>
      </c>
      <c r="Z113" s="238" t="s">
        <v>128</v>
      </c>
      <c r="AA113" s="807" t="s">
        <v>129</v>
      </c>
      <c r="AB113" s="812" t="s">
        <v>130</v>
      </c>
      <c r="AC113" s="797" t="s">
        <v>131</v>
      </c>
      <c r="AD113" s="404" t="s">
        <v>132</v>
      </c>
      <c r="AE113" s="844" t="s">
        <v>133</v>
      </c>
      <c r="AF113" s="812" t="s">
        <v>134</v>
      </c>
      <c r="AG113" s="243" t="s">
        <v>135</v>
      </c>
      <c r="AH113" s="812" t="s">
        <v>136</v>
      </c>
      <c r="AI113" s="1820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CG113" s="13"/>
      <c r="CH113" s="13"/>
      <c r="CI113" s="13"/>
      <c r="CJ113" s="13"/>
      <c r="CK113" s="13"/>
      <c r="CL113" s="13"/>
      <c r="CM113" s="13"/>
    </row>
    <row r="114" spans="1:91" ht="16.350000000000001" customHeight="1" x14ac:dyDescent="0.2">
      <c r="A114" s="1960" t="s">
        <v>137</v>
      </c>
      <c r="B114" s="1961"/>
      <c r="C114" s="882">
        <f>SUM(D114+E114)</f>
        <v>3</v>
      </c>
      <c r="D114" s="933">
        <f>SUM(F114+H114+J114+L114+N114+P114+R114+T114+V114)</f>
        <v>0</v>
      </c>
      <c r="E114" s="934">
        <f>SUM(G114+I114+K114+M114+O114+Q114+S114+U114+W114)</f>
        <v>3</v>
      </c>
      <c r="F114" s="840"/>
      <c r="G114" s="845"/>
      <c r="H114" s="884"/>
      <c r="I114" s="887"/>
      <c r="J114" s="840"/>
      <c r="K114" s="845"/>
      <c r="L114" s="884"/>
      <c r="M114" s="887"/>
      <c r="N114" s="840"/>
      <c r="O114" s="845"/>
      <c r="P114" s="884"/>
      <c r="Q114" s="887">
        <v>3</v>
      </c>
      <c r="R114" s="840"/>
      <c r="S114" s="845"/>
      <c r="T114" s="884"/>
      <c r="U114" s="887"/>
      <c r="V114" s="840"/>
      <c r="W114" s="846"/>
      <c r="X114" s="886"/>
      <c r="Y114" s="847">
        <v>3</v>
      </c>
      <c r="Z114" s="884"/>
      <c r="AA114" s="848"/>
      <c r="AB114" s="947"/>
      <c r="AC114" s="846">
        <v>3</v>
      </c>
      <c r="AD114" s="850">
        <v>0</v>
      </c>
      <c r="AE114" s="847"/>
      <c r="AF114" s="889"/>
      <c r="AG114" s="889">
        <v>3</v>
      </c>
      <c r="AH114" s="889"/>
      <c r="AI114" s="889"/>
      <c r="AJ114" s="71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12"/>
      <c r="AW114" s="12"/>
      <c r="AX114" s="12"/>
      <c r="AY114" s="12"/>
      <c r="AZ114" s="12"/>
      <c r="BA114" s="12"/>
      <c r="CG114" s="13">
        <v>0</v>
      </c>
      <c r="CH114" s="13">
        <v>0</v>
      </c>
      <c r="CI114" s="13">
        <v>0</v>
      </c>
      <c r="CJ114" s="13"/>
      <c r="CK114" s="13"/>
      <c r="CL114" s="13"/>
      <c r="CM114" s="13"/>
    </row>
    <row r="115" spans="1:91" ht="16.350000000000001" customHeight="1" x14ac:dyDescent="0.2">
      <c r="A115" s="1879" t="s">
        <v>138</v>
      </c>
      <c r="B115" s="1880"/>
      <c r="C115" s="246">
        <f>SUM(D115+E115)</f>
        <v>39</v>
      </c>
      <c r="D115" s="247">
        <f>SUM(F115+H115+J115+L115+N115+P115+R115+T115+V115)</f>
        <v>22</v>
      </c>
      <c r="E115" s="248">
        <f>SUM(G115+I115+K115+M115+O115+Q115+S115+U115+W115)</f>
        <v>17</v>
      </c>
      <c r="F115" s="249"/>
      <c r="G115" s="250"/>
      <c r="H115" s="251">
        <v>1</v>
      </c>
      <c r="I115" s="252"/>
      <c r="J115" s="249">
        <v>10</v>
      </c>
      <c r="K115" s="250">
        <v>2</v>
      </c>
      <c r="L115" s="251">
        <v>4</v>
      </c>
      <c r="M115" s="252">
        <v>7</v>
      </c>
      <c r="N115" s="249">
        <v>5</v>
      </c>
      <c r="O115" s="250">
        <v>2</v>
      </c>
      <c r="P115" s="251">
        <v>1</v>
      </c>
      <c r="Q115" s="252">
        <v>3</v>
      </c>
      <c r="R115" s="249">
        <v>1</v>
      </c>
      <c r="S115" s="250">
        <v>2</v>
      </c>
      <c r="T115" s="251"/>
      <c r="U115" s="252">
        <v>1</v>
      </c>
      <c r="V115" s="249"/>
      <c r="W115" s="253"/>
      <c r="X115" s="254">
        <v>1</v>
      </c>
      <c r="Y115" s="255"/>
      <c r="Z115" s="256"/>
      <c r="AA115" s="257">
        <v>23</v>
      </c>
      <c r="AB115" s="257">
        <v>16</v>
      </c>
      <c r="AC115" s="254">
        <v>17</v>
      </c>
      <c r="AD115" s="258">
        <v>22</v>
      </c>
      <c r="AE115" s="259">
        <v>5</v>
      </c>
      <c r="AF115" s="260"/>
      <c r="AG115" s="260">
        <v>25</v>
      </c>
      <c r="AH115" s="260">
        <v>7</v>
      </c>
      <c r="AI115" s="260">
        <v>2</v>
      </c>
      <c r="AJ115" s="71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12"/>
      <c r="AW115" s="12"/>
      <c r="AX115" s="12"/>
      <c r="CG115" s="13">
        <v>0</v>
      </c>
      <c r="CH115" s="13">
        <v>0</v>
      </c>
      <c r="CI115" s="13">
        <v>0</v>
      </c>
      <c r="CJ115" s="13"/>
      <c r="CK115" s="13"/>
      <c r="CL115" s="13"/>
      <c r="CM115" s="13"/>
    </row>
    <row r="116" spans="1:91" ht="32.1" customHeight="1" x14ac:dyDescent="0.2">
      <c r="A116" s="82" t="s">
        <v>139</v>
      </c>
      <c r="B116" s="11"/>
      <c r="C116" s="11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"/>
      <c r="V116" s="8"/>
      <c r="W116" s="8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BX116" s="2"/>
      <c r="BY116" s="2"/>
      <c r="BZ116" s="2"/>
      <c r="CG116" s="13"/>
      <c r="CH116" s="13"/>
      <c r="CI116" s="13"/>
      <c r="CJ116" s="13"/>
      <c r="CK116" s="13"/>
      <c r="CL116" s="13"/>
      <c r="CM116" s="13"/>
    </row>
    <row r="117" spans="1:91" ht="16.350000000000001" customHeight="1" x14ac:dyDescent="0.2">
      <c r="A117" s="1822" t="s">
        <v>112</v>
      </c>
      <c r="B117" s="1793"/>
      <c r="C117" s="1817" t="s">
        <v>54</v>
      </c>
      <c r="D117" s="1808" t="s">
        <v>6</v>
      </c>
      <c r="E117" s="1869"/>
      <c r="F117" s="1869"/>
      <c r="G117" s="1869"/>
      <c r="H117" s="1869"/>
      <c r="I117" s="1812"/>
      <c r="J117" s="1798" t="s">
        <v>7</v>
      </c>
      <c r="K117" s="8"/>
      <c r="L117" s="7"/>
      <c r="M117" s="7"/>
      <c r="N117" s="7"/>
      <c r="O117" s="7"/>
      <c r="P117" s="7"/>
      <c r="Q117" s="7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BR117" s="3"/>
      <c r="BS117" s="3"/>
      <c r="BT117" s="3"/>
      <c r="CG117" s="13"/>
      <c r="CH117" s="13"/>
      <c r="CI117" s="13"/>
      <c r="CJ117" s="13"/>
      <c r="CK117" s="13"/>
      <c r="CL117" s="13"/>
      <c r="CM117" s="13"/>
    </row>
    <row r="118" spans="1:91" ht="21.6" customHeight="1" x14ac:dyDescent="0.2">
      <c r="A118" s="1824"/>
      <c r="B118" s="1795"/>
      <c r="C118" s="1818"/>
      <c r="D118" s="61" t="s">
        <v>13</v>
      </c>
      <c r="E118" s="942" t="s">
        <v>14</v>
      </c>
      <c r="F118" s="942" t="s">
        <v>15</v>
      </c>
      <c r="G118" s="942" t="s">
        <v>140</v>
      </c>
      <c r="H118" s="942" t="s">
        <v>141</v>
      </c>
      <c r="I118" s="948" t="s">
        <v>142</v>
      </c>
      <c r="J118" s="1801"/>
      <c r="K118" s="8"/>
      <c r="L118" s="7"/>
      <c r="M118" s="7"/>
      <c r="N118" s="7"/>
      <c r="O118" s="7"/>
      <c r="P118" s="7"/>
      <c r="Q118" s="7"/>
      <c r="BR118" s="3"/>
      <c r="BS118" s="3"/>
      <c r="BT118" s="3"/>
      <c r="CG118" s="13"/>
      <c r="CH118" s="13"/>
      <c r="CI118" s="13"/>
      <c r="CJ118" s="13"/>
      <c r="CK118" s="13"/>
      <c r="CL118" s="13"/>
      <c r="CM118" s="13"/>
    </row>
    <row r="119" spans="1:91" ht="26.25" customHeight="1" x14ac:dyDescent="0.2">
      <c r="A119" s="1819" t="s">
        <v>143</v>
      </c>
      <c r="B119" s="949" t="s">
        <v>144</v>
      </c>
      <c r="C119" s="950">
        <f>SUM(D119:I119)</f>
        <v>1</v>
      </c>
      <c r="D119" s="929"/>
      <c r="E119" s="932"/>
      <c r="F119" s="932"/>
      <c r="G119" s="932">
        <v>1</v>
      </c>
      <c r="H119" s="932"/>
      <c r="I119" s="854"/>
      <c r="J119" s="935">
        <v>1</v>
      </c>
      <c r="K119" s="71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12"/>
      <c r="X119" s="12"/>
      <c r="Y119" s="12"/>
      <c r="BR119" s="3"/>
      <c r="BS119" s="3"/>
      <c r="BT119" s="3"/>
      <c r="CG119" s="13"/>
      <c r="CH119" s="13">
        <v>0</v>
      </c>
      <c r="CI119" s="13">
        <v>0</v>
      </c>
      <c r="CJ119" s="13"/>
      <c r="CK119" s="13"/>
      <c r="CL119" s="13"/>
      <c r="CM119" s="13"/>
    </row>
    <row r="120" spans="1:91" ht="18" customHeight="1" x14ac:dyDescent="0.2">
      <c r="A120" s="1820"/>
      <c r="B120" s="264" t="s">
        <v>145</v>
      </c>
      <c r="C120" s="265">
        <f>SUM(D120:I120)</f>
        <v>0</v>
      </c>
      <c r="D120" s="50"/>
      <c r="E120" s="266"/>
      <c r="F120" s="266"/>
      <c r="G120" s="266"/>
      <c r="H120" s="266"/>
      <c r="I120" s="267"/>
      <c r="J120" s="79"/>
      <c r="K120" s="71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12"/>
      <c r="X120" s="12"/>
      <c r="Y120" s="12"/>
      <c r="BR120" s="3"/>
      <c r="BS120" s="3"/>
      <c r="BT120" s="3"/>
      <c r="CG120" s="13"/>
      <c r="CH120" s="13">
        <v>0</v>
      </c>
      <c r="CI120" s="13">
        <v>0</v>
      </c>
      <c r="CJ120" s="13"/>
      <c r="CK120" s="13"/>
      <c r="CL120" s="13"/>
      <c r="CM120" s="13"/>
    </row>
    <row r="121" spans="1:91" ht="32.1" customHeight="1" x14ac:dyDescent="0.2">
      <c r="A121" s="82" t="s">
        <v>146</v>
      </c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"/>
      <c r="P121" s="8"/>
      <c r="Q121" s="85"/>
      <c r="R121" s="85"/>
      <c r="S121" s="85"/>
      <c r="T121" s="85"/>
      <c r="U121" s="85"/>
      <c r="V121" s="85"/>
      <c r="W121" s="85"/>
      <c r="X121" s="12"/>
      <c r="Y121" s="12"/>
      <c r="Z121" s="12"/>
      <c r="AA121" s="12"/>
      <c r="AB121" s="12"/>
      <c r="AC121" s="12"/>
      <c r="AD121" s="12"/>
      <c r="AE121" s="12"/>
      <c r="BX121" s="2"/>
      <c r="BY121" s="2"/>
      <c r="BZ121" s="2"/>
      <c r="CG121" s="13"/>
      <c r="CH121" s="13"/>
      <c r="CI121" s="13"/>
      <c r="CJ121" s="13"/>
      <c r="CK121" s="13"/>
      <c r="CL121" s="13"/>
      <c r="CM121" s="13"/>
    </row>
    <row r="122" spans="1:91" ht="16.350000000000001" customHeight="1" x14ac:dyDescent="0.2">
      <c r="A122" s="1819" t="s">
        <v>147</v>
      </c>
      <c r="B122" s="1819" t="s">
        <v>148</v>
      </c>
      <c r="C122" s="8"/>
      <c r="D122" s="26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CG122" s="13"/>
      <c r="CH122" s="13"/>
      <c r="CI122" s="13"/>
      <c r="CJ122" s="13"/>
      <c r="CK122" s="13"/>
      <c r="CL122" s="13"/>
      <c r="CM122" s="13"/>
    </row>
    <row r="123" spans="1:91" ht="16.350000000000001" customHeight="1" x14ac:dyDescent="0.2">
      <c r="A123" s="1820"/>
      <c r="B123" s="1820"/>
      <c r="C123" s="8"/>
      <c r="D123" s="26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CG123" s="13"/>
      <c r="CH123" s="13"/>
      <c r="CI123" s="13"/>
      <c r="CJ123" s="13"/>
      <c r="CK123" s="13"/>
      <c r="CL123" s="13"/>
      <c r="CM123" s="13"/>
    </row>
    <row r="124" spans="1:91" ht="16.350000000000001" customHeight="1" x14ac:dyDescent="0.2">
      <c r="A124" s="951" t="s">
        <v>149</v>
      </c>
      <c r="B124" s="931"/>
      <c r="C124" s="136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CG124" s="13"/>
      <c r="CH124" s="13"/>
      <c r="CI124" s="13"/>
      <c r="CJ124" s="13"/>
      <c r="CK124" s="13"/>
      <c r="CL124" s="13"/>
      <c r="CM124" s="13"/>
    </row>
    <row r="125" spans="1:91" ht="16.350000000000001" customHeight="1" x14ac:dyDescent="0.2">
      <c r="A125" s="270" t="s">
        <v>150</v>
      </c>
      <c r="B125" s="70"/>
      <c r="C125" s="136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CG125" s="13"/>
      <c r="CH125" s="13"/>
      <c r="CI125" s="13"/>
      <c r="CJ125" s="13"/>
      <c r="CK125" s="13"/>
      <c r="CL125" s="13"/>
      <c r="CM125" s="13"/>
    </row>
    <row r="126" spans="1:91" ht="16.350000000000001" customHeight="1" x14ac:dyDescent="0.2">
      <c r="A126" s="270" t="s">
        <v>151</v>
      </c>
      <c r="B126" s="70">
        <v>8</v>
      </c>
      <c r="C126" s="136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CG126" s="13"/>
      <c r="CH126" s="13"/>
      <c r="CI126" s="13"/>
      <c r="CJ126" s="13"/>
      <c r="CK126" s="13"/>
      <c r="CL126" s="13"/>
      <c r="CM126" s="13"/>
    </row>
    <row r="127" spans="1:91" ht="16.350000000000001" customHeight="1" x14ac:dyDescent="0.2">
      <c r="A127" s="270" t="s">
        <v>152</v>
      </c>
      <c r="B127" s="70">
        <v>1</v>
      </c>
      <c r="C127" s="136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CG127" s="13"/>
      <c r="CH127" s="13"/>
      <c r="CI127" s="13"/>
      <c r="CJ127" s="13"/>
      <c r="CK127" s="13"/>
      <c r="CL127" s="13"/>
      <c r="CM127" s="13"/>
    </row>
    <row r="128" spans="1:91" ht="16.350000000000001" customHeight="1" x14ac:dyDescent="0.2">
      <c r="A128" s="270" t="s">
        <v>153</v>
      </c>
      <c r="B128" s="70"/>
      <c r="C128" s="136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CG128" s="13"/>
      <c r="CH128" s="13"/>
      <c r="CI128" s="13"/>
      <c r="CJ128" s="13"/>
      <c r="CK128" s="13"/>
      <c r="CL128" s="13"/>
      <c r="CM128" s="13"/>
    </row>
    <row r="129" spans="1:91" ht="16.350000000000001" customHeight="1" x14ac:dyDescent="0.2">
      <c r="A129" s="271" t="s">
        <v>154</v>
      </c>
      <c r="B129" s="36">
        <v>2</v>
      </c>
      <c r="C129" s="136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CG129" s="13"/>
      <c r="CH129" s="13"/>
      <c r="CI129" s="13"/>
      <c r="CJ129" s="13"/>
      <c r="CK129" s="13"/>
      <c r="CL129" s="13"/>
      <c r="CM129" s="13"/>
    </row>
    <row r="130" spans="1:91" ht="16.350000000000001" customHeight="1" x14ac:dyDescent="0.2">
      <c r="A130" s="271" t="s">
        <v>155</v>
      </c>
      <c r="B130" s="36">
        <v>10</v>
      </c>
      <c r="C130" s="136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CG130" s="13"/>
      <c r="CH130" s="13"/>
      <c r="CI130" s="13"/>
      <c r="CJ130" s="13"/>
      <c r="CK130" s="13"/>
      <c r="CL130" s="13"/>
      <c r="CM130" s="13"/>
    </row>
    <row r="131" spans="1:91" ht="16.350000000000001" customHeight="1" x14ac:dyDescent="0.2">
      <c r="A131" s="271" t="s">
        <v>156</v>
      </c>
      <c r="B131" s="70"/>
      <c r="C131" s="136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CG131" s="13"/>
      <c r="CH131" s="13"/>
      <c r="CI131" s="13"/>
      <c r="CJ131" s="13"/>
      <c r="CK131" s="13"/>
      <c r="CL131" s="13"/>
      <c r="CM131" s="13"/>
    </row>
    <row r="132" spans="1:91" ht="16.350000000000001" customHeight="1" x14ac:dyDescent="0.2">
      <c r="A132" s="271" t="s">
        <v>157</v>
      </c>
      <c r="B132" s="36"/>
      <c r="C132" s="136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CG132" s="13"/>
      <c r="CH132" s="13"/>
      <c r="CI132" s="13"/>
      <c r="CJ132" s="13"/>
      <c r="CK132" s="13"/>
      <c r="CL132" s="13"/>
      <c r="CM132" s="13"/>
    </row>
    <row r="133" spans="1:91" ht="16.350000000000001" customHeight="1" x14ac:dyDescent="0.2">
      <c r="A133" s="272" t="s">
        <v>158</v>
      </c>
      <c r="B133" s="273">
        <v>12</v>
      </c>
      <c r="C133" s="136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CG133" s="13"/>
      <c r="CH133" s="13"/>
      <c r="CI133" s="13"/>
      <c r="CJ133" s="13"/>
      <c r="CK133" s="13"/>
      <c r="CL133" s="13"/>
      <c r="CM133" s="13"/>
    </row>
    <row r="134" spans="1:91" ht="16.350000000000001" customHeight="1" x14ac:dyDescent="0.2">
      <c r="A134" s="274" t="s">
        <v>159</v>
      </c>
      <c r="B134" s="273">
        <v>268</v>
      </c>
      <c r="C134" s="136"/>
      <c r="D134" s="8"/>
      <c r="E134" s="8"/>
      <c r="F134" s="8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"/>
      <c r="CG134" s="13"/>
      <c r="CH134" s="13"/>
      <c r="CI134" s="13"/>
      <c r="CJ134" s="13"/>
      <c r="CK134" s="13"/>
      <c r="CL134" s="13"/>
      <c r="CM134" s="13"/>
    </row>
    <row r="135" spans="1:91" ht="16.350000000000001" customHeight="1" x14ac:dyDescent="0.2">
      <c r="A135" s="274" t="s">
        <v>160</v>
      </c>
      <c r="B135" s="273">
        <v>19</v>
      </c>
      <c r="C135" s="136"/>
      <c r="D135" s="8"/>
      <c r="E135" s="8"/>
      <c r="F135" s="8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"/>
      <c r="CG135" s="13"/>
      <c r="CH135" s="13"/>
      <c r="CI135" s="13"/>
      <c r="CJ135" s="13"/>
      <c r="CK135" s="13"/>
      <c r="CL135" s="13"/>
      <c r="CM135" s="13"/>
    </row>
    <row r="136" spans="1:91" ht="16.350000000000001" customHeight="1" x14ac:dyDescent="0.2">
      <c r="A136" s="275" t="s">
        <v>54</v>
      </c>
      <c r="B136" s="143">
        <f>SUM(B124:B135)</f>
        <v>320</v>
      </c>
      <c r="C136" s="8"/>
      <c r="D136" s="8"/>
      <c r="E136" s="8"/>
      <c r="F136" s="8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"/>
      <c r="CG136" s="13"/>
      <c r="CH136" s="13"/>
      <c r="CI136" s="13"/>
      <c r="CJ136" s="13"/>
      <c r="CK136" s="13"/>
      <c r="CL136" s="13"/>
      <c r="CM136" s="13"/>
    </row>
    <row r="137" spans="1:91" ht="32.1" customHeight="1" x14ac:dyDescent="0.2">
      <c r="A137" s="81" t="s">
        <v>161</v>
      </c>
      <c r="B137" s="1"/>
      <c r="C137" s="1"/>
      <c r="D137" s="8"/>
      <c r="E137" s="276"/>
      <c r="F137" s="8"/>
      <c r="G137" s="277"/>
      <c r="H137" s="85"/>
      <c r="I137" s="85"/>
      <c r="J137" s="85"/>
      <c r="K137" s="85"/>
      <c r="L137" s="85"/>
      <c r="M137" s="278"/>
      <c r="N137" s="278"/>
      <c r="O137" s="278"/>
      <c r="P137" s="85"/>
      <c r="Q137" s="85"/>
      <c r="R137" s="85"/>
      <c r="S137" s="85"/>
      <c r="T137" s="85"/>
      <c r="U137" s="85"/>
      <c r="V137" s="85"/>
      <c r="W137" s="8"/>
      <c r="BX137" s="2"/>
      <c r="BY137" s="2"/>
      <c r="BZ137" s="2"/>
      <c r="CG137" s="13"/>
      <c r="CH137" s="13"/>
      <c r="CI137" s="13"/>
      <c r="CJ137" s="13"/>
      <c r="CK137" s="13"/>
      <c r="CL137" s="13"/>
      <c r="CM137" s="13"/>
    </row>
    <row r="138" spans="1:91" ht="25.35" customHeight="1" x14ac:dyDescent="0.2">
      <c r="A138" s="1808" t="s">
        <v>162</v>
      </c>
      <c r="B138" s="1869"/>
      <c r="C138" s="1869"/>
      <c r="D138" s="1809"/>
      <c r="E138" s="812" t="s">
        <v>163</v>
      </c>
      <c r="F138" s="812" t="s">
        <v>164</v>
      </c>
      <c r="G138" s="279"/>
      <c r="H138" s="280"/>
      <c r="I138" s="280"/>
      <c r="J138" s="280"/>
      <c r="K138" s="280"/>
      <c r="L138" s="85"/>
      <c r="M138" s="85"/>
      <c r="N138" s="85"/>
      <c r="O138" s="85"/>
      <c r="P138" s="85"/>
      <c r="Q138" s="85"/>
      <c r="R138" s="85"/>
      <c r="S138" s="85"/>
      <c r="T138" s="101"/>
      <c r="U138" s="101"/>
      <c r="V138" s="101"/>
      <c r="W138" s="7"/>
      <c r="CG138" s="13"/>
      <c r="CH138" s="13"/>
      <c r="CI138" s="13"/>
      <c r="CJ138" s="13"/>
      <c r="CK138" s="13"/>
      <c r="CL138" s="13"/>
      <c r="CM138" s="13"/>
    </row>
    <row r="139" spans="1:91" ht="16.350000000000001" customHeight="1" x14ac:dyDescent="0.2">
      <c r="A139" s="812" t="s">
        <v>165</v>
      </c>
      <c r="B139" s="1872" t="s">
        <v>166</v>
      </c>
      <c r="C139" s="1873"/>
      <c r="D139" s="1874"/>
      <c r="E139" s="281"/>
      <c r="F139" s="281"/>
      <c r="G139" s="487" t="str">
        <f>CA139</f>
        <v/>
      </c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85"/>
      <c r="T139" s="101"/>
      <c r="U139" s="101"/>
      <c r="V139" s="101"/>
      <c r="W139" s="7"/>
      <c r="CA139" s="488" t="str">
        <f>IF(E139&lt;F139,"* El número de llamadas válidas NO DEBE ser mayor al total de llamadas.","")</f>
        <v/>
      </c>
      <c r="CG139" s="489">
        <f>IF(E139&lt;F139,1,0)</f>
        <v>0</v>
      </c>
      <c r="CH139" s="13"/>
      <c r="CI139" s="13"/>
      <c r="CJ139" s="13"/>
      <c r="CK139" s="13"/>
      <c r="CL139" s="13"/>
      <c r="CM139" s="13"/>
    </row>
    <row r="140" spans="1:91" ht="32.1" customHeight="1" x14ac:dyDescent="0.2">
      <c r="A140" s="82" t="s">
        <v>167</v>
      </c>
      <c r="B140" s="82"/>
      <c r="C140" s="82"/>
      <c r="D140" s="82"/>
      <c r="E140" s="82"/>
      <c r="F140" s="82"/>
      <c r="G140" s="57"/>
      <c r="H140" s="57"/>
      <c r="I140" s="57"/>
      <c r="J140" s="57"/>
      <c r="K140" s="57"/>
      <c r="L140" s="282"/>
      <c r="M140" s="85"/>
      <c r="N140" s="85"/>
      <c r="O140" s="85"/>
      <c r="P140" s="85"/>
      <c r="Q140" s="85"/>
      <c r="R140" s="12"/>
      <c r="S140" s="12"/>
      <c r="T140" s="12"/>
      <c r="U140" s="12"/>
      <c r="V140" s="12"/>
      <c r="BX140" s="2"/>
      <c r="BY140" s="2"/>
      <c r="BZ140" s="2"/>
      <c r="CG140" s="13"/>
      <c r="CH140" s="13"/>
      <c r="CI140" s="13"/>
      <c r="CJ140" s="13"/>
      <c r="CK140" s="13"/>
      <c r="CL140" s="13"/>
      <c r="CM140" s="13"/>
    </row>
    <row r="141" spans="1:91" ht="27" customHeight="1" x14ac:dyDescent="0.2">
      <c r="A141" s="1822" t="s">
        <v>162</v>
      </c>
      <c r="B141" s="1823"/>
      <c r="C141" s="1793"/>
      <c r="D141" s="1828" t="s">
        <v>168</v>
      </c>
      <c r="E141" s="1829"/>
      <c r="F141" s="1816"/>
      <c r="G141" s="1819" t="s">
        <v>7</v>
      </c>
      <c r="H141" s="1869" t="s">
        <v>169</v>
      </c>
      <c r="I141" s="1869"/>
      <c r="J141" s="1809"/>
      <c r="K141" s="1808" t="s">
        <v>170</v>
      </c>
      <c r="L141" s="1869"/>
      <c r="M141" s="1809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CG141" s="13"/>
      <c r="CH141" s="13"/>
      <c r="CI141" s="13"/>
      <c r="CJ141" s="13"/>
      <c r="CK141" s="13"/>
      <c r="CL141" s="13"/>
      <c r="CM141" s="13"/>
    </row>
    <row r="142" spans="1:91" ht="27" customHeight="1" x14ac:dyDescent="0.2">
      <c r="A142" s="1824"/>
      <c r="B142" s="1825"/>
      <c r="C142" s="1795"/>
      <c r="D142" s="806" t="s">
        <v>54</v>
      </c>
      <c r="E142" s="817" t="s">
        <v>171</v>
      </c>
      <c r="F142" s="796" t="s">
        <v>172</v>
      </c>
      <c r="G142" s="1820"/>
      <c r="H142" s="817" t="s">
        <v>173</v>
      </c>
      <c r="I142" s="810" t="s">
        <v>174</v>
      </c>
      <c r="J142" s="796" t="s">
        <v>175</v>
      </c>
      <c r="K142" s="817" t="s">
        <v>173</v>
      </c>
      <c r="L142" s="810" t="s">
        <v>174</v>
      </c>
      <c r="M142" s="796" t="s">
        <v>175</v>
      </c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CG142" s="13"/>
      <c r="CH142" s="13"/>
      <c r="CI142" s="13"/>
      <c r="CJ142" s="13"/>
      <c r="CK142" s="13"/>
      <c r="CL142" s="13"/>
      <c r="CM142" s="13"/>
    </row>
    <row r="143" spans="1:91" ht="16.350000000000001" customHeight="1" x14ac:dyDescent="0.2">
      <c r="A143" s="1819" t="s">
        <v>176</v>
      </c>
      <c r="B143" s="1957" t="s">
        <v>177</v>
      </c>
      <c r="C143" s="1958"/>
      <c r="D143" s="950">
        <f>SUM(E143+F143)</f>
        <v>0</v>
      </c>
      <c r="E143" s="929"/>
      <c r="F143" s="935"/>
      <c r="G143" s="931"/>
      <c r="H143" s="929"/>
      <c r="I143" s="856"/>
      <c r="J143" s="935"/>
      <c r="K143" s="929"/>
      <c r="L143" s="856"/>
      <c r="M143" s="935"/>
      <c r="N143" s="71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12"/>
      <c r="AA143" s="12"/>
      <c r="CG143" s="13"/>
      <c r="CH143" s="13"/>
      <c r="CI143" s="13">
        <v>0</v>
      </c>
      <c r="CJ143" s="13"/>
      <c r="CK143" s="13"/>
      <c r="CL143" s="13"/>
      <c r="CM143" s="13"/>
    </row>
    <row r="144" spans="1:91" ht="16.350000000000001" customHeight="1" x14ac:dyDescent="0.2">
      <c r="A144" s="1820"/>
      <c r="B144" s="285" t="s">
        <v>178</v>
      </c>
      <c r="C144" s="286"/>
      <c r="D144" s="287">
        <f>SUM(E144+F144)</f>
        <v>0</v>
      </c>
      <c r="E144" s="288"/>
      <c r="F144" s="289"/>
      <c r="G144" s="290"/>
      <c r="H144" s="288"/>
      <c r="I144" s="291"/>
      <c r="J144" s="289"/>
      <c r="K144" s="288"/>
      <c r="L144" s="291"/>
      <c r="M144" s="289"/>
      <c r="N144" s="71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12"/>
      <c r="AA144" s="12"/>
      <c r="CG144" s="13"/>
      <c r="CH144" s="13"/>
      <c r="CI144" s="13">
        <v>0</v>
      </c>
      <c r="CJ144" s="13"/>
      <c r="CK144" s="13"/>
      <c r="CL144" s="13"/>
      <c r="CM144" s="13"/>
    </row>
    <row r="145" spans="1:104" ht="32.1" customHeight="1" x14ac:dyDescent="0.2">
      <c r="A145" s="81" t="s">
        <v>179</v>
      </c>
      <c r="B145" s="8"/>
      <c r="C145" s="292"/>
      <c r="D145" s="292"/>
      <c r="E145" s="293"/>
      <c r="F145" s="8"/>
      <c r="G145" s="8"/>
      <c r="H145" s="8"/>
      <c r="I145" s="8"/>
      <c r="J145" s="8"/>
      <c r="K145" s="8"/>
      <c r="L145" s="8"/>
      <c r="M145" s="8"/>
      <c r="N145" s="85"/>
      <c r="O145" s="85"/>
      <c r="P145" s="85"/>
      <c r="Q145" s="85"/>
      <c r="R145" s="85"/>
      <c r="S145" s="85"/>
      <c r="T145" s="85"/>
      <c r="U145" s="85"/>
      <c r="V145" s="85"/>
      <c r="W145" s="12"/>
      <c r="X145" s="12"/>
      <c r="Y145" s="12"/>
      <c r="Z145" s="12"/>
      <c r="AA145" s="12"/>
      <c r="BX145" s="2"/>
      <c r="BY145" s="2"/>
      <c r="BZ145" s="2"/>
      <c r="CG145" s="13"/>
      <c r="CH145" s="13"/>
      <c r="CI145" s="13"/>
      <c r="CJ145" s="13"/>
      <c r="CK145" s="13"/>
      <c r="CL145" s="13"/>
      <c r="CM145" s="13"/>
    </row>
    <row r="146" spans="1:104" ht="58.35" customHeight="1" x14ac:dyDescent="0.2">
      <c r="A146" s="1828" t="s">
        <v>180</v>
      </c>
      <c r="B146" s="1816"/>
      <c r="C146" s="812" t="s">
        <v>5</v>
      </c>
      <c r="D146" s="812" t="s">
        <v>181</v>
      </c>
      <c r="E146" s="61" t="s">
        <v>182</v>
      </c>
      <c r="F146" s="802" t="s">
        <v>68</v>
      </c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101"/>
      <c r="T146" s="101"/>
      <c r="U146" s="101"/>
      <c r="V146" s="101"/>
      <c r="W146" s="12"/>
      <c r="X146" s="12"/>
      <c r="Y146" s="12"/>
      <c r="Z146" s="12"/>
      <c r="AA146" s="12"/>
      <c r="CG146" s="13"/>
      <c r="CH146" s="13"/>
      <c r="CI146" s="13"/>
      <c r="CJ146" s="13"/>
      <c r="CK146" s="13"/>
      <c r="CL146" s="13"/>
      <c r="CM146" s="13"/>
    </row>
    <row r="147" spans="1:104" ht="16.350000000000001" customHeight="1" x14ac:dyDescent="0.2">
      <c r="A147" s="1819" t="s">
        <v>183</v>
      </c>
      <c r="B147" s="62" t="s">
        <v>184</v>
      </c>
      <c r="C147" s="142"/>
      <c r="D147" s="294"/>
      <c r="E147" s="857"/>
      <c r="F147" s="952"/>
      <c r="G147" s="71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101"/>
      <c r="T147" s="101"/>
      <c r="U147" s="101"/>
      <c r="V147" s="101"/>
      <c r="W147" s="12"/>
      <c r="X147" s="12"/>
      <c r="CG147" s="13">
        <v>0</v>
      </c>
      <c r="CH147" s="13"/>
      <c r="CI147" s="13"/>
      <c r="CJ147" s="13"/>
      <c r="CK147" s="13"/>
      <c r="CL147" s="13"/>
      <c r="CM147" s="13"/>
    </row>
    <row r="148" spans="1:104" ht="16.350000000000001" customHeight="1" x14ac:dyDescent="0.2">
      <c r="A148" s="1820"/>
      <c r="B148" s="93" t="s">
        <v>185</v>
      </c>
      <c r="C148" s="52"/>
      <c r="D148" s="50"/>
      <c r="E148" s="297"/>
      <c r="F148" s="298"/>
      <c r="G148" s="71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101"/>
      <c r="T148" s="101"/>
      <c r="U148" s="101"/>
      <c r="V148" s="101"/>
      <c r="W148" s="12"/>
      <c r="X148" s="12"/>
      <c r="CG148" s="13">
        <v>0</v>
      </c>
      <c r="CH148" s="13"/>
      <c r="CI148" s="13"/>
      <c r="CJ148" s="13"/>
      <c r="CK148" s="13"/>
      <c r="CL148" s="13"/>
      <c r="CM148" s="13"/>
    </row>
    <row r="149" spans="1:104" ht="16.350000000000001" customHeight="1" x14ac:dyDescent="0.2">
      <c r="A149" s="809" t="s">
        <v>186</v>
      </c>
      <c r="B149" s="72" t="s">
        <v>184</v>
      </c>
      <c r="C149" s="281"/>
      <c r="D149" s="300"/>
      <c r="E149" s="301"/>
      <c r="F149" s="302"/>
      <c r="G149" s="71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101"/>
      <c r="T149" s="101"/>
      <c r="U149" s="101"/>
      <c r="V149" s="101"/>
      <c r="W149" s="12"/>
      <c r="X149" s="12"/>
      <c r="CG149" s="13">
        <v>0</v>
      </c>
      <c r="CH149" s="13"/>
      <c r="CI149" s="13"/>
      <c r="CJ149" s="13"/>
      <c r="CK149" s="13"/>
      <c r="CL149" s="13"/>
      <c r="CM149" s="13"/>
    </row>
    <row r="150" spans="1:104" ht="16.350000000000001" customHeight="1" x14ac:dyDescent="0.2">
      <c r="A150" s="1819" t="s">
        <v>187</v>
      </c>
      <c r="B150" s="62" t="s">
        <v>188</v>
      </c>
      <c r="C150" s="142"/>
      <c r="D150" s="303"/>
      <c r="E150" s="304"/>
      <c r="F150" s="305"/>
      <c r="G150" s="71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101"/>
      <c r="T150" s="101"/>
      <c r="U150" s="101"/>
      <c r="V150" s="101"/>
      <c r="W150" s="12"/>
      <c r="X150" s="12"/>
      <c r="CG150" s="13">
        <v>0</v>
      </c>
      <c r="CH150" s="13"/>
      <c r="CI150" s="13"/>
      <c r="CJ150" s="13"/>
      <c r="CK150" s="13"/>
      <c r="CL150" s="13"/>
      <c r="CM150" s="13"/>
    </row>
    <row r="151" spans="1:104" ht="16.350000000000001" customHeight="1" x14ac:dyDescent="0.2">
      <c r="A151" s="1845"/>
      <c r="B151" s="30" t="s">
        <v>189</v>
      </c>
      <c r="C151" s="36"/>
      <c r="D151" s="34"/>
      <c r="E151" s="306"/>
      <c r="F151" s="74"/>
      <c r="G151" s="71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101"/>
      <c r="T151" s="101"/>
      <c r="U151" s="101"/>
      <c r="V151" s="101"/>
      <c r="W151" s="12"/>
      <c r="X151" s="12"/>
      <c r="CG151" s="13">
        <v>0</v>
      </c>
      <c r="CH151" s="13"/>
      <c r="CI151" s="13"/>
      <c r="CJ151" s="13"/>
      <c r="CK151" s="13"/>
      <c r="CL151" s="13"/>
      <c r="CM151" s="13"/>
    </row>
    <row r="152" spans="1:104" ht="16.350000000000001" customHeight="1" x14ac:dyDescent="0.2">
      <c r="A152" s="1820"/>
      <c r="B152" s="93" t="s">
        <v>190</v>
      </c>
      <c r="C152" s="52"/>
      <c r="D152" s="50"/>
      <c r="E152" s="307"/>
      <c r="F152" s="79"/>
      <c r="G152" s="71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101"/>
      <c r="T152" s="101"/>
      <c r="U152" s="101"/>
      <c r="V152" s="101"/>
      <c r="W152" s="12"/>
      <c r="X152" s="12"/>
      <c r="CG152" s="13">
        <v>0</v>
      </c>
      <c r="CH152" s="13"/>
      <c r="CI152" s="13"/>
      <c r="CJ152" s="13"/>
      <c r="CK152" s="13"/>
      <c r="CL152" s="13"/>
      <c r="CM152" s="13"/>
    </row>
    <row r="153" spans="1:104" s="82" customFormat="1" ht="32.1" customHeight="1" x14ac:dyDescent="0.2">
      <c r="A153" s="308" t="s">
        <v>191</v>
      </c>
      <c r="CA153" s="309"/>
      <c r="CB153" s="309"/>
      <c r="CC153" s="309"/>
      <c r="CD153" s="309"/>
      <c r="CE153" s="309"/>
      <c r="CF153" s="309"/>
      <c r="CG153" s="310"/>
      <c r="CH153" s="310"/>
      <c r="CI153" s="310"/>
      <c r="CJ153" s="310"/>
      <c r="CK153" s="310"/>
      <c r="CL153" s="310"/>
      <c r="CM153" s="310"/>
      <c r="CN153" s="309"/>
      <c r="CO153" s="309"/>
      <c r="CP153" s="309"/>
      <c r="CQ153" s="309"/>
      <c r="CR153" s="309"/>
      <c r="CS153" s="309"/>
      <c r="CT153" s="309"/>
      <c r="CU153" s="309"/>
      <c r="CV153" s="309"/>
      <c r="CW153" s="309"/>
      <c r="CX153" s="309"/>
      <c r="CY153" s="309"/>
      <c r="CZ153" s="309"/>
    </row>
    <row r="154" spans="1:104" s="82" customFormat="1" ht="16.350000000000001" customHeight="1" x14ac:dyDescent="0.2">
      <c r="A154" s="1822" t="s">
        <v>162</v>
      </c>
      <c r="B154" s="1823"/>
      <c r="C154" s="1793"/>
      <c r="D154" s="1828" t="s">
        <v>192</v>
      </c>
      <c r="E154" s="1829"/>
      <c r="F154" s="1859"/>
      <c r="G154" s="1860" t="s">
        <v>181</v>
      </c>
      <c r="H154" s="1864" t="s">
        <v>193</v>
      </c>
      <c r="I154" s="1798" t="s">
        <v>68</v>
      </c>
      <c r="BX154" s="311"/>
      <c r="BY154" s="311"/>
      <c r="BZ154" s="311"/>
      <c r="CA154" s="309"/>
      <c r="CB154" s="309"/>
      <c r="CC154" s="309"/>
      <c r="CD154" s="309"/>
      <c r="CE154" s="309"/>
      <c r="CF154" s="309"/>
      <c r="CG154" s="310"/>
      <c r="CH154" s="310"/>
      <c r="CI154" s="310"/>
      <c r="CJ154" s="310"/>
      <c r="CK154" s="310"/>
      <c r="CL154" s="310"/>
      <c r="CM154" s="310"/>
      <c r="CN154" s="309"/>
      <c r="CO154" s="309"/>
      <c r="CP154" s="309"/>
      <c r="CQ154" s="309"/>
      <c r="CR154" s="309"/>
      <c r="CS154" s="309"/>
      <c r="CT154" s="309"/>
      <c r="CU154" s="309"/>
      <c r="CV154" s="309"/>
      <c r="CW154" s="309"/>
      <c r="CX154" s="309"/>
      <c r="CY154" s="309"/>
      <c r="CZ154" s="309"/>
    </row>
    <row r="155" spans="1:104" s="82" customFormat="1" ht="16.350000000000001" customHeight="1" x14ac:dyDescent="0.2">
      <c r="A155" s="1824"/>
      <c r="B155" s="1825"/>
      <c r="C155" s="1795"/>
      <c r="D155" s="806" t="s">
        <v>194</v>
      </c>
      <c r="E155" s="61" t="s">
        <v>183</v>
      </c>
      <c r="F155" s="798" t="s">
        <v>187</v>
      </c>
      <c r="G155" s="1861"/>
      <c r="H155" s="1865"/>
      <c r="I155" s="1801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BX155" s="311"/>
      <c r="BY155" s="311"/>
      <c r="BZ155" s="311"/>
      <c r="CA155" s="309"/>
      <c r="CB155" s="309"/>
      <c r="CC155" s="309"/>
      <c r="CD155" s="309"/>
      <c r="CE155" s="309"/>
      <c r="CF155" s="309"/>
      <c r="CG155" s="310"/>
      <c r="CH155" s="310"/>
      <c r="CI155" s="310"/>
      <c r="CJ155" s="310"/>
      <c r="CK155" s="310"/>
      <c r="CL155" s="310"/>
      <c r="CM155" s="310"/>
      <c r="CN155" s="309"/>
      <c r="CO155" s="309"/>
      <c r="CP155" s="309"/>
      <c r="CQ155" s="309"/>
      <c r="CR155" s="309"/>
      <c r="CS155" s="309"/>
      <c r="CT155" s="309"/>
      <c r="CU155" s="309"/>
      <c r="CV155" s="309"/>
      <c r="CW155" s="309"/>
      <c r="CX155" s="309"/>
      <c r="CY155" s="309"/>
      <c r="CZ155" s="309"/>
    </row>
    <row r="156" spans="1:104" ht="16.350000000000001" customHeight="1" x14ac:dyDescent="0.2">
      <c r="A156" s="1956" t="s">
        <v>195</v>
      </c>
      <c r="B156" s="1954" t="s">
        <v>190</v>
      </c>
      <c r="C156" s="1955"/>
      <c r="D156" s="950">
        <f t="shared" ref="D156:D161" si="16">SUM(E156:F156)</f>
        <v>0</v>
      </c>
      <c r="E156" s="929"/>
      <c r="F156" s="854"/>
      <c r="G156" s="856"/>
      <c r="H156" s="932"/>
      <c r="I156" s="935"/>
      <c r="J156" s="71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12"/>
      <c r="W156" s="12"/>
      <c r="X156" s="12"/>
      <c r="Y156" s="12"/>
      <c r="Z156" s="12"/>
      <c r="AA156" s="12"/>
      <c r="CG156" s="13">
        <v>0</v>
      </c>
      <c r="CH156" s="13"/>
      <c r="CI156" s="13"/>
      <c r="CJ156" s="13"/>
      <c r="CK156" s="13"/>
      <c r="CL156" s="13"/>
      <c r="CM156" s="13"/>
    </row>
    <row r="157" spans="1:104" ht="16.350000000000001" customHeight="1" x14ac:dyDescent="0.2">
      <c r="A157" s="1867"/>
      <c r="B157" s="1848" t="s">
        <v>188</v>
      </c>
      <c r="C157" s="1849"/>
      <c r="D157" s="313">
        <f t="shared" si="16"/>
        <v>115</v>
      </c>
      <c r="E157" s="34">
        <v>115</v>
      </c>
      <c r="F157" s="314"/>
      <c r="G157" s="306">
        <v>115</v>
      </c>
      <c r="H157" s="37"/>
      <c r="I157" s="74"/>
      <c r="J157" s="71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12"/>
      <c r="W157" s="12"/>
      <c r="X157" s="12"/>
      <c r="Y157" s="12"/>
      <c r="Z157" s="12"/>
      <c r="AA157" s="12"/>
      <c r="CG157" s="13">
        <v>0</v>
      </c>
      <c r="CH157" s="13"/>
      <c r="CI157" s="13"/>
      <c r="CJ157" s="13"/>
      <c r="CK157" s="13"/>
      <c r="CL157" s="13"/>
      <c r="CM157" s="13"/>
    </row>
    <row r="158" spans="1:104" ht="16.350000000000001" customHeight="1" x14ac:dyDescent="0.2">
      <c r="A158" s="1868"/>
      <c r="B158" s="1850" t="s">
        <v>189</v>
      </c>
      <c r="C158" s="1851"/>
      <c r="D158" s="265">
        <f t="shared" si="16"/>
        <v>0</v>
      </c>
      <c r="E158" s="50"/>
      <c r="F158" s="267"/>
      <c r="G158" s="307"/>
      <c r="H158" s="266"/>
      <c r="I158" s="79"/>
      <c r="J158" s="71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12"/>
      <c r="W158" s="12"/>
      <c r="X158" s="12"/>
      <c r="Y158" s="12"/>
      <c r="Z158" s="12"/>
      <c r="AA158" s="12"/>
      <c r="CG158" s="13">
        <v>0</v>
      </c>
      <c r="CH158" s="13"/>
      <c r="CI158" s="13"/>
      <c r="CJ158" s="13"/>
      <c r="CK158" s="13"/>
      <c r="CL158" s="13"/>
      <c r="CM158" s="13"/>
    </row>
    <row r="159" spans="1:104" ht="16.350000000000001" customHeight="1" x14ac:dyDescent="0.2">
      <c r="A159" s="1819" t="s">
        <v>196</v>
      </c>
      <c r="B159" s="1954" t="s">
        <v>190</v>
      </c>
      <c r="C159" s="1955"/>
      <c r="D159" s="950">
        <f t="shared" si="16"/>
        <v>0</v>
      </c>
      <c r="E159" s="929"/>
      <c r="F159" s="854"/>
      <c r="G159" s="856"/>
      <c r="H159" s="932"/>
      <c r="I159" s="935"/>
      <c r="J159" s="71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12"/>
      <c r="W159" s="12"/>
      <c r="X159" s="12"/>
      <c r="Y159" s="12"/>
      <c r="Z159" s="12"/>
      <c r="AA159" s="12"/>
      <c r="CG159" s="13">
        <v>0</v>
      </c>
      <c r="CH159" s="13"/>
      <c r="CI159" s="13"/>
      <c r="CJ159" s="13"/>
      <c r="CK159" s="13"/>
      <c r="CL159" s="13"/>
      <c r="CM159" s="13"/>
    </row>
    <row r="160" spans="1:104" ht="16.350000000000001" customHeight="1" x14ac:dyDescent="0.2">
      <c r="A160" s="1845"/>
      <c r="B160" s="1848" t="s">
        <v>188</v>
      </c>
      <c r="C160" s="1849"/>
      <c r="D160" s="313">
        <f t="shared" si="16"/>
        <v>188</v>
      </c>
      <c r="E160" s="34">
        <v>188</v>
      </c>
      <c r="F160" s="314"/>
      <c r="G160" s="306">
        <v>188</v>
      </c>
      <c r="H160" s="37"/>
      <c r="I160" s="74"/>
      <c r="J160" s="71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12"/>
      <c r="W160" s="12"/>
      <c r="X160" s="12"/>
      <c r="Y160" s="12"/>
      <c r="Z160" s="12"/>
      <c r="AA160" s="12"/>
      <c r="CG160" s="13">
        <v>0</v>
      </c>
      <c r="CH160" s="13"/>
      <c r="CI160" s="13"/>
      <c r="CJ160" s="13"/>
      <c r="CK160" s="13"/>
      <c r="CL160" s="13"/>
      <c r="CM160" s="13"/>
    </row>
    <row r="161" spans="1:91" ht="16.350000000000001" customHeight="1" x14ac:dyDescent="0.2">
      <c r="A161" s="1820"/>
      <c r="B161" s="1850" t="s">
        <v>189</v>
      </c>
      <c r="C161" s="1851"/>
      <c r="D161" s="265">
        <f t="shared" si="16"/>
        <v>0</v>
      </c>
      <c r="E161" s="50"/>
      <c r="F161" s="267"/>
      <c r="G161" s="307"/>
      <c r="H161" s="266"/>
      <c r="I161" s="79"/>
      <c r="J161" s="71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12"/>
      <c r="W161" s="12"/>
      <c r="X161" s="12"/>
      <c r="Y161" s="12"/>
      <c r="Z161" s="12"/>
      <c r="AA161" s="12"/>
      <c r="CG161" s="13">
        <v>0</v>
      </c>
      <c r="CH161" s="13"/>
      <c r="CI161" s="13"/>
      <c r="CJ161" s="13"/>
      <c r="CK161" s="13"/>
      <c r="CL161" s="13"/>
      <c r="CM161" s="13"/>
    </row>
    <row r="162" spans="1:91" ht="32.1" customHeight="1" x14ac:dyDescent="0.2">
      <c r="A162" s="10" t="s">
        <v>197</v>
      </c>
      <c r="B162" s="10"/>
      <c r="C162" s="10"/>
      <c r="D162" s="10"/>
      <c r="E162" s="8"/>
      <c r="G162" s="8"/>
      <c r="H162" s="8"/>
      <c r="I162" s="8"/>
      <c r="J162" s="85"/>
      <c r="K162" s="85"/>
      <c r="L162" s="85"/>
      <c r="M162" s="85"/>
      <c r="N162" s="85"/>
      <c r="O162" s="12"/>
      <c r="P162" s="85"/>
      <c r="Q162" s="85"/>
      <c r="R162" s="85"/>
      <c r="S162" s="85"/>
      <c r="T162" s="85"/>
      <c r="U162" s="85"/>
      <c r="V162" s="85"/>
      <c r="W162" s="85"/>
      <c r="X162" s="12"/>
      <c r="Y162" s="12"/>
      <c r="Z162" s="12"/>
      <c r="AA162" s="12"/>
      <c r="BX162" s="2"/>
      <c r="BY162" s="2"/>
      <c r="BZ162" s="2"/>
      <c r="CG162" s="13"/>
      <c r="CH162" s="13"/>
      <c r="CI162" s="13"/>
      <c r="CJ162" s="13"/>
      <c r="CK162" s="13"/>
      <c r="CL162" s="13"/>
      <c r="CM162" s="13"/>
    </row>
    <row r="163" spans="1:91" ht="16.350000000000001" customHeight="1" x14ac:dyDescent="0.2">
      <c r="A163" s="1852" t="s">
        <v>198</v>
      </c>
      <c r="B163" s="1852"/>
      <c r="C163" s="1853" t="s">
        <v>199</v>
      </c>
      <c r="D163" s="1854"/>
      <c r="E163" s="1855"/>
      <c r="F163" s="1834" t="s">
        <v>6</v>
      </c>
      <c r="G163" s="1862"/>
      <c r="H163" s="1862"/>
      <c r="I163" s="1862"/>
      <c r="J163" s="1862"/>
      <c r="K163" s="1862"/>
      <c r="L163" s="1862"/>
      <c r="M163" s="1862"/>
      <c r="N163" s="1862"/>
      <c r="O163" s="1862"/>
      <c r="P163" s="1862"/>
      <c r="Q163" s="1862"/>
      <c r="R163" s="1862"/>
      <c r="S163" s="1862"/>
      <c r="T163" s="1862"/>
      <c r="U163" s="1862"/>
      <c r="V163" s="1862"/>
      <c r="W163" s="1862"/>
      <c r="X163" s="1862"/>
      <c r="Y163" s="1862"/>
      <c r="Z163" s="1862"/>
      <c r="AA163" s="1862"/>
      <c r="AB163" s="1862"/>
      <c r="AC163" s="1862"/>
      <c r="AD163" s="1862"/>
      <c r="AE163" s="1862"/>
      <c r="AF163" s="1862"/>
      <c r="AG163" s="1862"/>
      <c r="AH163" s="1862"/>
      <c r="AI163" s="1862"/>
      <c r="AJ163" s="1862"/>
      <c r="AK163" s="1862"/>
      <c r="AL163" s="1862"/>
      <c r="AM163" s="1835"/>
      <c r="CG163" s="13"/>
      <c r="CH163" s="13"/>
      <c r="CI163" s="13"/>
      <c r="CJ163" s="13"/>
      <c r="CK163" s="13"/>
      <c r="CL163" s="13"/>
      <c r="CM163" s="13"/>
    </row>
    <row r="164" spans="1:91" ht="16.350000000000001" customHeight="1" x14ac:dyDescent="0.2">
      <c r="A164" s="1852"/>
      <c r="B164" s="1852"/>
      <c r="C164" s="1856"/>
      <c r="D164" s="1857"/>
      <c r="E164" s="1858"/>
      <c r="F164" s="1863" t="s">
        <v>11</v>
      </c>
      <c r="G164" s="1863"/>
      <c r="H164" s="1863" t="s">
        <v>12</v>
      </c>
      <c r="I164" s="1863"/>
      <c r="J164" s="1863" t="s">
        <v>13</v>
      </c>
      <c r="K164" s="1863"/>
      <c r="L164" s="1809" t="s">
        <v>14</v>
      </c>
      <c r="M164" s="1808"/>
      <c r="N164" s="1863" t="s">
        <v>15</v>
      </c>
      <c r="O164" s="1863"/>
      <c r="P164" s="1816" t="s">
        <v>16</v>
      </c>
      <c r="Q164" s="1828"/>
      <c r="R164" s="1844" t="s">
        <v>17</v>
      </c>
      <c r="S164" s="1844"/>
      <c r="T164" s="1816" t="s">
        <v>18</v>
      </c>
      <c r="U164" s="1828"/>
      <c r="V164" s="1844" t="s">
        <v>19</v>
      </c>
      <c r="W164" s="1844"/>
      <c r="X164" s="1816" t="s">
        <v>20</v>
      </c>
      <c r="Y164" s="1828"/>
      <c r="Z164" s="1828" t="s">
        <v>21</v>
      </c>
      <c r="AA164" s="1816"/>
      <c r="AB164" s="1844" t="s">
        <v>22</v>
      </c>
      <c r="AC164" s="1844"/>
      <c r="AD164" s="1844" t="s">
        <v>23</v>
      </c>
      <c r="AE164" s="1844"/>
      <c r="AF164" s="1844" t="s">
        <v>24</v>
      </c>
      <c r="AG164" s="1844"/>
      <c r="AH164" s="1844" t="s">
        <v>25</v>
      </c>
      <c r="AI164" s="1844"/>
      <c r="AJ164" s="1844" t="s">
        <v>26</v>
      </c>
      <c r="AK164" s="1844"/>
      <c r="AL164" s="1844" t="s">
        <v>27</v>
      </c>
      <c r="AM164" s="1844"/>
      <c r="CG164" s="13"/>
      <c r="CH164" s="13"/>
      <c r="CI164" s="13"/>
      <c r="CJ164" s="13"/>
      <c r="CK164" s="13"/>
      <c r="CL164" s="13"/>
      <c r="CM164" s="13"/>
    </row>
    <row r="165" spans="1:91" ht="16.350000000000001" customHeight="1" x14ac:dyDescent="0.2">
      <c r="A165" s="1852"/>
      <c r="B165" s="1852"/>
      <c r="C165" s="315" t="s">
        <v>32</v>
      </c>
      <c r="D165" s="953" t="s">
        <v>33</v>
      </c>
      <c r="E165" s="317" t="s">
        <v>34</v>
      </c>
      <c r="F165" s="61" t="s">
        <v>41</v>
      </c>
      <c r="G165" s="802" t="s">
        <v>34</v>
      </c>
      <c r="H165" s="61" t="s">
        <v>41</v>
      </c>
      <c r="I165" s="802" t="s">
        <v>34</v>
      </c>
      <c r="J165" s="61" t="s">
        <v>41</v>
      </c>
      <c r="K165" s="802" t="s">
        <v>34</v>
      </c>
      <c r="L165" s="61" t="s">
        <v>41</v>
      </c>
      <c r="M165" s="816" t="s">
        <v>34</v>
      </c>
      <c r="N165" s="61" t="s">
        <v>41</v>
      </c>
      <c r="O165" s="802" t="s">
        <v>34</v>
      </c>
      <c r="P165" s="61" t="s">
        <v>41</v>
      </c>
      <c r="Q165" s="816" t="s">
        <v>34</v>
      </c>
      <c r="R165" s="61" t="s">
        <v>41</v>
      </c>
      <c r="S165" s="802" t="s">
        <v>34</v>
      </c>
      <c r="T165" s="61" t="s">
        <v>41</v>
      </c>
      <c r="U165" s="816" t="s">
        <v>34</v>
      </c>
      <c r="V165" s="61" t="s">
        <v>41</v>
      </c>
      <c r="W165" s="802" t="s">
        <v>34</v>
      </c>
      <c r="X165" s="61" t="s">
        <v>41</v>
      </c>
      <c r="Y165" s="816" t="s">
        <v>34</v>
      </c>
      <c r="Z165" s="61" t="s">
        <v>41</v>
      </c>
      <c r="AA165" s="802" t="s">
        <v>34</v>
      </c>
      <c r="AB165" s="61" t="s">
        <v>41</v>
      </c>
      <c r="AC165" s="802" t="s">
        <v>34</v>
      </c>
      <c r="AD165" s="61" t="s">
        <v>41</v>
      </c>
      <c r="AE165" s="802" t="s">
        <v>34</v>
      </c>
      <c r="AF165" s="61" t="s">
        <v>41</v>
      </c>
      <c r="AG165" s="802" t="s">
        <v>34</v>
      </c>
      <c r="AH165" s="61" t="s">
        <v>41</v>
      </c>
      <c r="AI165" s="802" t="s">
        <v>34</v>
      </c>
      <c r="AJ165" s="61" t="s">
        <v>41</v>
      </c>
      <c r="AK165" s="802" t="s">
        <v>34</v>
      </c>
      <c r="AL165" s="61" t="s">
        <v>41</v>
      </c>
      <c r="AM165" s="802" t="s">
        <v>34</v>
      </c>
      <c r="CG165" s="13"/>
      <c r="CH165" s="13"/>
      <c r="CI165" s="13"/>
      <c r="CJ165" s="13"/>
      <c r="CK165" s="13"/>
      <c r="CL165" s="13"/>
      <c r="CM165" s="13"/>
    </row>
    <row r="166" spans="1:91" ht="16.350000000000001" customHeight="1" x14ac:dyDescent="0.2">
      <c r="A166" s="1952" t="s">
        <v>200</v>
      </c>
      <c r="B166" s="1953"/>
      <c r="C166" s="318">
        <f>SUM(D166+E166)</f>
        <v>0</v>
      </c>
      <c r="D166" s="319">
        <f>SUM(P166+R166+T166+V166+X166+Z166+AB166+AD166+AF166+AH166+AJ166+AL166)</f>
        <v>0</v>
      </c>
      <c r="E166" s="954">
        <f>SUM(Q166+S166+U166+W166+Y166+AA166+AC166+AE166+AG166+AI166+AK166+AM166)</f>
        <v>0</v>
      </c>
      <c r="F166" s="955"/>
      <c r="G166" s="322"/>
      <c r="H166" s="323"/>
      <c r="I166" s="956"/>
      <c r="J166" s="955"/>
      <c r="K166" s="322"/>
      <c r="L166" s="323"/>
      <c r="M166" s="956"/>
      <c r="N166" s="323"/>
      <c r="O166" s="956"/>
      <c r="P166" s="957"/>
      <c r="Q166" s="958"/>
      <c r="R166" s="959"/>
      <c r="S166" s="960"/>
      <c r="T166" s="957"/>
      <c r="U166" s="958"/>
      <c r="V166" s="959"/>
      <c r="W166" s="960"/>
      <c r="X166" s="957"/>
      <c r="Y166" s="958"/>
      <c r="Z166" s="959"/>
      <c r="AA166" s="960"/>
      <c r="AB166" s="959"/>
      <c r="AC166" s="960"/>
      <c r="AD166" s="959"/>
      <c r="AE166" s="960"/>
      <c r="AF166" s="959"/>
      <c r="AG166" s="960"/>
      <c r="AH166" s="959"/>
      <c r="AI166" s="960"/>
      <c r="AJ166" s="959"/>
      <c r="AK166" s="960"/>
      <c r="AL166" s="959"/>
      <c r="AM166" s="960"/>
      <c r="AN166" s="136"/>
      <c r="CG166" s="13"/>
      <c r="CH166" s="13"/>
      <c r="CI166" s="13"/>
      <c r="CJ166" s="13"/>
      <c r="CK166" s="13"/>
      <c r="CL166" s="13"/>
      <c r="CM166" s="13"/>
    </row>
    <row r="167" spans="1:91" ht="16.350000000000001" customHeight="1" x14ac:dyDescent="0.2">
      <c r="A167" s="1838" t="s">
        <v>201</v>
      </c>
      <c r="B167" s="1839"/>
      <c r="C167" s="329">
        <f>SUM(D167+E167)</f>
        <v>0</v>
      </c>
      <c r="D167" s="330">
        <f t="shared" ref="D167:E169" si="17">SUM(F167+H167+J167+L167+N167+P167+R167+T167+V167+X167+Z167+AB167+AD167+AF167+AH167+AJ167+AL167)</f>
        <v>0</v>
      </c>
      <c r="E167" s="331">
        <f t="shared" si="17"/>
        <v>0</v>
      </c>
      <c r="F167" s="961"/>
      <c r="G167" s="962"/>
      <c r="H167" s="961"/>
      <c r="I167" s="962"/>
      <c r="J167" s="961"/>
      <c r="K167" s="962"/>
      <c r="L167" s="963"/>
      <c r="M167" s="964"/>
      <c r="N167" s="961"/>
      <c r="O167" s="962"/>
      <c r="P167" s="963"/>
      <c r="Q167" s="964"/>
      <c r="R167" s="961"/>
      <c r="S167" s="962"/>
      <c r="T167" s="963"/>
      <c r="U167" s="964"/>
      <c r="V167" s="961"/>
      <c r="W167" s="962"/>
      <c r="X167" s="963"/>
      <c r="Y167" s="964"/>
      <c r="Z167" s="961"/>
      <c r="AA167" s="962"/>
      <c r="AB167" s="961"/>
      <c r="AC167" s="962"/>
      <c r="AD167" s="961"/>
      <c r="AE167" s="962"/>
      <c r="AF167" s="961"/>
      <c r="AG167" s="962"/>
      <c r="AH167" s="961"/>
      <c r="AI167" s="962"/>
      <c r="AJ167" s="961"/>
      <c r="AK167" s="962"/>
      <c r="AL167" s="961"/>
      <c r="AM167" s="962"/>
      <c r="AN167" s="136"/>
      <c r="CG167" s="13"/>
      <c r="CH167" s="13"/>
      <c r="CI167" s="13"/>
      <c r="CJ167" s="13"/>
      <c r="CK167" s="13"/>
      <c r="CL167" s="13"/>
      <c r="CM167" s="13"/>
    </row>
    <row r="168" spans="1:91" ht="16.350000000000001" customHeight="1" x14ac:dyDescent="0.2">
      <c r="A168" s="1840" t="s">
        <v>202</v>
      </c>
      <c r="B168" s="1841"/>
      <c r="C168" s="329">
        <f>SUM(D168+E168)</f>
        <v>0</v>
      </c>
      <c r="D168" s="330">
        <f t="shared" si="17"/>
        <v>0</v>
      </c>
      <c r="E168" s="331">
        <f t="shared" si="17"/>
        <v>0</v>
      </c>
      <c r="F168" s="961"/>
      <c r="G168" s="962"/>
      <c r="H168" s="961"/>
      <c r="I168" s="962"/>
      <c r="J168" s="961"/>
      <c r="K168" s="962"/>
      <c r="L168" s="963"/>
      <c r="M168" s="964"/>
      <c r="N168" s="961"/>
      <c r="O168" s="962"/>
      <c r="P168" s="963"/>
      <c r="Q168" s="964"/>
      <c r="R168" s="961"/>
      <c r="S168" s="962"/>
      <c r="T168" s="963"/>
      <c r="U168" s="964"/>
      <c r="V168" s="961"/>
      <c r="W168" s="962"/>
      <c r="X168" s="963"/>
      <c r="Y168" s="964"/>
      <c r="Z168" s="961"/>
      <c r="AA168" s="962"/>
      <c r="AB168" s="961"/>
      <c r="AC168" s="962"/>
      <c r="AD168" s="961"/>
      <c r="AE168" s="962"/>
      <c r="AF168" s="961"/>
      <c r="AG168" s="962"/>
      <c r="AH168" s="961"/>
      <c r="AI168" s="962"/>
      <c r="AJ168" s="961"/>
      <c r="AK168" s="962"/>
      <c r="AL168" s="961"/>
      <c r="AM168" s="962"/>
      <c r="AN168" s="136"/>
      <c r="CG168" s="13"/>
      <c r="CH168" s="13"/>
      <c r="CI168" s="13"/>
      <c r="CJ168" s="13"/>
      <c r="CK168" s="13"/>
      <c r="CL168" s="13"/>
      <c r="CM168" s="13"/>
    </row>
    <row r="169" spans="1:91" ht="16.350000000000001" customHeight="1" x14ac:dyDescent="0.2">
      <c r="A169" s="1842" t="s">
        <v>68</v>
      </c>
      <c r="B169" s="1843"/>
      <c r="C169" s="336">
        <f>SUM(D169+E169)</f>
        <v>0</v>
      </c>
      <c r="D169" s="337">
        <f t="shared" si="17"/>
        <v>0</v>
      </c>
      <c r="E169" s="338">
        <f t="shared" si="17"/>
        <v>0</v>
      </c>
      <c r="F169" s="965"/>
      <c r="G169" s="966"/>
      <c r="H169" s="965"/>
      <c r="I169" s="966"/>
      <c r="J169" s="965"/>
      <c r="K169" s="966"/>
      <c r="L169" s="967"/>
      <c r="M169" s="968"/>
      <c r="N169" s="965"/>
      <c r="O169" s="966"/>
      <c r="P169" s="967"/>
      <c r="Q169" s="968"/>
      <c r="R169" s="965"/>
      <c r="S169" s="966"/>
      <c r="T169" s="967"/>
      <c r="U169" s="968"/>
      <c r="V169" s="965"/>
      <c r="W169" s="966"/>
      <c r="X169" s="967"/>
      <c r="Y169" s="968"/>
      <c r="Z169" s="965"/>
      <c r="AA169" s="966"/>
      <c r="AB169" s="965"/>
      <c r="AC169" s="966"/>
      <c r="AD169" s="965"/>
      <c r="AE169" s="966"/>
      <c r="AF169" s="965"/>
      <c r="AG169" s="966"/>
      <c r="AH169" s="965"/>
      <c r="AI169" s="966"/>
      <c r="AJ169" s="965"/>
      <c r="AK169" s="966"/>
      <c r="AL169" s="965"/>
      <c r="AM169" s="966"/>
      <c r="AN169" s="136"/>
      <c r="CG169" s="13"/>
      <c r="CH169" s="13"/>
      <c r="CI169" s="13"/>
      <c r="CJ169" s="13"/>
      <c r="CK169" s="13"/>
      <c r="CL169" s="13"/>
      <c r="CM169" s="13"/>
    </row>
    <row r="170" spans="1:91" ht="32.1" customHeight="1" x14ac:dyDescent="0.2">
      <c r="A170" s="343" t="s">
        <v>203</v>
      </c>
      <c r="B170" s="343"/>
      <c r="C170" s="10"/>
      <c r="D170" s="10"/>
      <c r="E170" s="11"/>
      <c r="F170" s="9"/>
      <c r="G170" s="8"/>
      <c r="H170" s="8"/>
      <c r="I170" s="1"/>
      <c r="J170" s="1"/>
      <c r="K170" s="1"/>
      <c r="L170" s="83"/>
      <c r="M170" s="213"/>
      <c r="N170" s="83"/>
      <c r="O170" s="344"/>
      <c r="P170" s="211"/>
      <c r="Q170" s="211"/>
      <c r="R170" s="211"/>
      <c r="S170" s="213"/>
      <c r="T170" s="83"/>
      <c r="U170" s="211"/>
      <c r="V170" s="211"/>
      <c r="W170" s="213"/>
      <c r="X170" s="213"/>
      <c r="Y170" s="83"/>
      <c r="Z170" s="213"/>
      <c r="AA170" s="83"/>
      <c r="AB170" s="213"/>
      <c r="AC170" s="211"/>
      <c r="BX170" s="2"/>
      <c r="BY170" s="2"/>
      <c r="BZ170" s="2"/>
      <c r="CG170" s="13"/>
      <c r="CH170" s="13"/>
      <c r="CI170" s="13"/>
      <c r="CJ170" s="13"/>
      <c r="CK170" s="13"/>
      <c r="CL170" s="13"/>
      <c r="CM170" s="13"/>
    </row>
    <row r="171" spans="1:91" ht="16.350000000000001" customHeight="1" x14ac:dyDescent="0.2">
      <c r="A171" s="1822" t="s">
        <v>112</v>
      </c>
      <c r="B171" s="1793"/>
      <c r="C171" s="1822" t="s">
        <v>54</v>
      </c>
      <c r="D171" s="1823"/>
      <c r="E171" s="1793"/>
      <c r="F171" s="1828" t="s">
        <v>204</v>
      </c>
      <c r="G171" s="1829"/>
      <c r="H171" s="1829"/>
      <c r="I171" s="1829"/>
      <c r="J171" s="1829"/>
      <c r="K171" s="1829"/>
      <c r="L171" s="1829"/>
      <c r="M171" s="1829"/>
      <c r="N171" s="1829"/>
      <c r="O171" s="1829"/>
      <c r="P171" s="1829"/>
      <c r="Q171" s="1829"/>
      <c r="R171" s="1829"/>
      <c r="S171" s="1829"/>
      <c r="T171" s="1829"/>
      <c r="U171" s="1816"/>
      <c r="V171" s="1798" t="s">
        <v>205</v>
      </c>
      <c r="W171" s="1948" t="s">
        <v>206</v>
      </c>
      <c r="X171" s="1948" t="s">
        <v>207</v>
      </c>
      <c r="Y171" s="1948" t="s">
        <v>208</v>
      </c>
      <c r="Z171" s="1948" t="s">
        <v>209</v>
      </c>
      <c r="AA171" s="1948" t="s">
        <v>210</v>
      </c>
      <c r="AB171" s="1950" t="s">
        <v>211</v>
      </c>
      <c r="AC171" s="1950"/>
      <c r="AD171" s="1950"/>
      <c r="AE171" s="1950"/>
      <c r="AF171" s="1834" t="s">
        <v>124</v>
      </c>
      <c r="AG171" s="1835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CG171" s="13"/>
      <c r="CH171" s="13"/>
      <c r="CI171" s="13"/>
      <c r="CJ171" s="13"/>
      <c r="CK171" s="13"/>
      <c r="CL171" s="13"/>
      <c r="CM171" s="13"/>
    </row>
    <row r="172" spans="1:91" ht="16.350000000000001" customHeight="1" x14ac:dyDescent="0.2">
      <c r="A172" s="1826"/>
      <c r="B172" s="1794"/>
      <c r="C172" s="1826"/>
      <c r="D172" s="1827"/>
      <c r="E172" s="1794"/>
      <c r="F172" s="1948" t="s">
        <v>11</v>
      </c>
      <c r="G172" s="1948"/>
      <c r="H172" s="1948" t="s">
        <v>12</v>
      </c>
      <c r="I172" s="1948"/>
      <c r="J172" s="1948" t="s">
        <v>13</v>
      </c>
      <c r="K172" s="1948"/>
      <c r="L172" s="1948" t="s">
        <v>212</v>
      </c>
      <c r="M172" s="1948"/>
      <c r="N172" s="1948" t="s">
        <v>115</v>
      </c>
      <c r="O172" s="1948"/>
      <c r="P172" s="1950" t="s">
        <v>213</v>
      </c>
      <c r="Q172" s="1950"/>
      <c r="R172" s="1950" t="s">
        <v>214</v>
      </c>
      <c r="S172" s="1950"/>
      <c r="T172" s="1795" t="s">
        <v>215</v>
      </c>
      <c r="U172" s="1818"/>
      <c r="V172" s="1807"/>
      <c r="W172" s="1948"/>
      <c r="X172" s="1948"/>
      <c r="Y172" s="1948"/>
      <c r="Z172" s="1948"/>
      <c r="AA172" s="1948"/>
      <c r="AB172" s="1948" t="s">
        <v>127</v>
      </c>
      <c r="AC172" s="1948" t="s">
        <v>128</v>
      </c>
      <c r="AD172" s="1948" t="s">
        <v>129</v>
      </c>
      <c r="AE172" s="1948" t="s">
        <v>130</v>
      </c>
      <c r="AF172" s="1951" t="s">
        <v>131</v>
      </c>
      <c r="AG172" s="1951" t="s">
        <v>132</v>
      </c>
      <c r="AH172" s="217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CG172" s="13"/>
      <c r="CH172" s="13"/>
      <c r="CI172" s="13"/>
      <c r="CJ172" s="13"/>
      <c r="CK172" s="13"/>
      <c r="CL172" s="13"/>
      <c r="CM172" s="13"/>
    </row>
    <row r="173" spans="1:91" ht="16.350000000000001" customHeight="1" x14ac:dyDescent="0.2">
      <c r="A173" s="1824"/>
      <c r="B173" s="1795"/>
      <c r="C173" s="969" t="s">
        <v>32</v>
      </c>
      <c r="D173" s="970" t="s">
        <v>41</v>
      </c>
      <c r="E173" s="805" t="s">
        <v>34</v>
      </c>
      <c r="F173" s="971" t="s">
        <v>41</v>
      </c>
      <c r="G173" s="972" t="s">
        <v>34</v>
      </c>
      <c r="H173" s="971" t="s">
        <v>41</v>
      </c>
      <c r="I173" s="972" t="s">
        <v>34</v>
      </c>
      <c r="J173" s="971" t="s">
        <v>41</v>
      </c>
      <c r="K173" s="972" t="s">
        <v>34</v>
      </c>
      <c r="L173" s="971" t="s">
        <v>41</v>
      </c>
      <c r="M173" s="972" t="s">
        <v>34</v>
      </c>
      <c r="N173" s="971" t="s">
        <v>41</v>
      </c>
      <c r="O173" s="972" t="s">
        <v>34</v>
      </c>
      <c r="P173" s="971" t="s">
        <v>41</v>
      </c>
      <c r="Q173" s="972" t="s">
        <v>34</v>
      </c>
      <c r="R173" s="971" t="s">
        <v>41</v>
      </c>
      <c r="S173" s="972" t="s">
        <v>34</v>
      </c>
      <c r="T173" s="104" t="s">
        <v>41</v>
      </c>
      <c r="U173" s="972" t="s">
        <v>34</v>
      </c>
      <c r="V173" s="1801"/>
      <c r="W173" s="1948"/>
      <c r="X173" s="1948"/>
      <c r="Y173" s="1948"/>
      <c r="Z173" s="1948"/>
      <c r="AA173" s="1948"/>
      <c r="AB173" s="1948"/>
      <c r="AC173" s="1948"/>
      <c r="AD173" s="1948"/>
      <c r="AE173" s="1948"/>
      <c r="AF173" s="1951"/>
      <c r="AG173" s="1951"/>
      <c r="AH173" s="217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CG173" s="13"/>
      <c r="CH173" s="13"/>
      <c r="CI173" s="13"/>
      <c r="CJ173" s="13"/>
      <c r="CK173" s="13"/>
      <c r="CL173" s="13"/>
      <c r="CM173" s="13"/>
    </row>
    <row r="174" spans="1:91" ht="26.25" customHeight="1" x14ac:dyDescent="0.2">
      <c r="A174" s="1948" t="s">
        <v>216</v>
      </c>
      <c r="B174" s="973" t="s">
        <v>217</v>
      </c>
      <c r="C174" s="974">
        <f>SUM(D174:E174)</f>
        <v>1</v>
      </c>
      <c r="D174" s="975">
        <f>SUM(F174+H174+J174+L174+N174+P174+R174+T174)</f>
        <v>0</v>
      </c>
      <c r="E174" s="83">
        <f>G174+I174+K174+M174+O174+Q174+S174+U174</f>
        <v>1</v>
      </c>
      <c r="F174" s="976"/>
      <c r="G174" s="977"/>
      <c r="H174" s="976"/>
      <c r="I174" s="977">
        <v>1</v>
      </c>
      <c r="J174" s="976"/>
      <c r="K174" s="977"/>
      <c r="L174" s="976"/>
      <c r="M174" s="977"/>
      <c r="N174" s="976"/>
      <c r="O174" s="977"/>
      <c r="P174" s="976"/>
      <c r="Q174" s="977"/>
      <c r="R174" s="976"/>
      <c r="S174" s="977"/>
      <c r="T174" s="976"/>
      <c r="U174" s="977"/>
      <c r="V174" s="978"/>
      <c r="W174" s="976"/>
      <c r="X174" s="977">
        <v>1</v>
      </c>
      <c r="Y174" s="977"/>
      <c r="Z174" s="977"/>
      <c r="AA174" s="977"/>
      <c r="AB174" s="976"/>
      <c r="AC174" s="977"/>
      <c r="AD174" s="977">
        <v>1</v>
      </c>
      <c r="AE174" s="979"/>
      <c r="AF174" s="977">
        <v>1</v>
      </c>
      <c r="AG174" s="979"/>
      <c r="AH174" s="71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12"/>
      <c r="AT174" s="12"/>
      <c r="BW174" s="3"/>
      <c r="CG174" s="13">
        <v>0</v>
      </c>
      <c r="CH174" s="13">
        <v>0</v>
      </c>
      <c r="CI174" s="13">
        <v>0</v>
      </c>
      <c r="CJ174" s="13">
        <v>0</v>
      </c>
      <c r="CK174" s="13"/>
      <c r="CL174" s="13"/>
      <c r="CM174" s="13"/>
    </row>
    <row r="175" spans="1:91" ht="26.25" customHeight="1" x14ac:dyDescent="0.2">
      <c r="A175" s="1948"/>
      <c r="B175" s="93" t="s">
        <v>218</v>
      </c>
      <c r="C175" s="352">
        <f>SUM(D175:E175)</f>
        <v>0</v>
      </c>
      <c r="D175" s="48">
        <f>SUM(F175+H175+J175+L175+N175+P175+R175+T175)</f>
        <v>0</v>
      </c>
      <c r="E175" s="353">
        <f>G175+I175+K175+M175+O175+Q175+S175+U175</f>
        <v>0</v>
      </c>
      <c r="F175" s="229"/>
      <c r="G175" s="354"/>
      <c r="H175" s="229"/>
      <c r="I175" s="354"/>
      <c r="J175" s="229"/>
      <c r="K175" s="354"/>
      <c r="L175" s="229"/>
      <c r="M175" s="354"/>
      <c r="N175" s="229"/>
      <c r="O175" s="354"/>
      <c r="P175" s="229"/>
      <c r="Q175" s="354"/>
      <c r="R175" s="229"/>
      <c r="S175" s="354"/>
      <c r="T175" s="229"/>
      <c r="U175" s="354"/>
      <c r="V175" s="355"/>
      <c r="W175" s="229"/>
      <c r="X175" s="354"/>
      <c r="Y175" s="354"/>
      <c r="Z175" s="354"/>
      <c r="AA175" s="354"/>
      <c r="AB175" s="229"/>
      <c r="AC175" s="354"/>
      <c r="AD175" s="354"/>
      <c r="AE175" s="230"/>
      <c r="AF175" s="354"/>
      <c r="AG175" s="230"/>
      <c r="AH175" s="71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12"/>
      <c r="AT175" s="12"/>
      <c r="BW175" s="3"/>
      <c r="CG175" s="13">
        <v>0</v>
      </c>
      <c r="CH175" s="13">
        <v>0</v>
      </c>
      <c r="CI175" s="13">
        <v>0</v>
      </c>
      <c r="CJ175" s="13">
        <v>0</v>
      </c>
      <c r="CK175" s="13"/>
      <c r="CL175" s="13"/>
      <c r="CM175" s="13"/>
    </row>
    <row r="176" spans="1:91" ht="32.1" customHeight="1" x14ac:dyDescent="0.2">
      <c r="A176" s="82" t="s">
        <v>219</v>
      </c>
      <c r="B176" s="8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BX176" s="2"/>
      <c r="BY176" s="2"/>
      <c r="BZ176" s="2"/>
      <c r="CG176" s="13"/>
      <c r="CH176" s="13"/>
      <c r="CI176" s="13"/>
      <c r="CJ176" s="13"/>
      <c r="CK176" s="13"/>
      <c r="CL176" s="13"/>
      <c r="CM176" s="13"/>
    </row>
    <row r="177" spans="1:91" ht="16.350000000000001" customHeight="1" x14ac:dyDescent="0.2">
      <c r="A177" s="1817" t="s">
        <v>4</v>
      </c>
      <c r="B177" s="1817" t="s">
        <v>54</v>
      </c>
      <c r="C177" s="1819" t="s">
        <v>66</v>
      </c>
      <c r="D177" s="1798" t="s">
        <v>220</v>
      </c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BX177" s="2"/>
      <c r="CG177" s="13"/>
      <c r="CH177" s="13"/>
      <c r="CI177" s="13"/>
      <c r="CJ177" s="13"/>
      <c r="CK177" s="13"/>
      <c r="CL177" s="13"/>
      <c r="CM177" s="13"/>
    </row>
    <row r="178" spans="1:91" ht="16.350000000000001" customHeight="1" x14ac:dyDescent="0.2">
      <c r="A178" s="1818"/>
      <c r="B178" s="1818"/>
      <c r="C178" s="1820"/>
      <c r="D178" s="1801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BX178" s="2"/>
      <c r="CG178" s="13"/>
      <c r="CH178" s="13"/>
      <c r="CI178" s="13"/>
      <c r="CJ178" s="13"/>
      <c r="CK178" s="13"/>
      <c r="CL178" s="13"/>
      <c r="CM178" s="13"/>
    </row>
    <row r="179" spans="1:91" ht="20.25" customHeight="1" x14ac:dyDescent="0.2">
      <c r="A179" s="973" t="s">
        <v>221</v>
      </c>
      <c r="B179" s="980">
        <f>SUM(C179:D179)</f>
        <v>1</v>
      </c>
      <c r="C179" s="981"/>
      <c r="D179" s="982">
        <v>1</v>
      </c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BX179" s="2"/>
      <c r="CG179" s="13"/>
      <c r="CH179" s="13"/>
      <c r="CI179" s="13"/>
      <c r="CJ179" s="13"/>
      <c r="CK179" s="13"/>
      <c r="CL179" s="13"/>
      <c r="CM179" s="13"/>
    </row>
    <row r="180" spans="1:91" ht="20.25" customHeight="1" x14ac:dyDescent="0.2">
      <c r="A180" s="93" t="s">
        <v>222</v>
      </c>
      <c r="B180" s="357">
        <f>SUM(C180)</f>
        <v>0</v>
      </c>
      <c r="C180" s="358"/>
      <c r="D180" s="983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BX180" s="2"/>
      <c r="CG180" s="13"/>
      <c r="CH180" s="13"/>
      <c r="CI180" s="13"/>
      <c r="CJ180" s="13"/>
      <c r="CK180" s="13"/>
      <c r="CL180" s="13"/>
      <c r="CM180" s="13"/>
    </row>
    <row r="181" spans="1:91" ht="32.1" customHeight="1" x14ac:dyDescent="0.2">
      <c r="A181" s="360" t="s">
        <v>223</v>
      </c>
      <c r="B181" s="343"/>
      <c r="C181" s="361"/>
      <c r="D181" s="10"/>
      <c r="F181" s="214"/>
      <c r="G181" s="213"/>
      <c r="H181" s="83"/>
      <c r="I181" s="213"/>
      <c r="J181" s="211"/>
      <c r="K181" s="211"/>
      <c r="L181" s="213"/>
      <c r="M181" s="83"/>
      <c r="N181" s="213"/>
      <c r="O181" s="213"/>
      <c r="P181" s="83"/>
      <c r="Q181" s="213"/>
      <c r="R181" s="213"/>
      <c r="S181" s="83"/>
      <c r="T181" s="213"/>
      <c r="U181" s="213"/>
      <c r="V181" s="211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BX181" s="2"/>
      <c r="BY181" s="2"/>
      <c r="BZ181" s="2"/>
      <c r="CG181" s="13"/>
      <c r="CH181" s="13"/>
      <c r="CI181" s="13"/>
      <c r="CJ181" s="13"/>
      <c r="CK181" s="13"/>
      <c r="CL181" s="13"/>
      <c r="CM181" s="13"/>
    </row>
    <row r="182" spans="1:91" ht="16.350000000000001" customHeight="1" x14ac:dyDescent="0.2">
      <c r="A182" s="1817" t="s">
        <v>112</v>
      </c>
      <c r="B182" s="1822" t="s">
        <v>54</v>
      </c>
      <c r="C182" s="1823"/>
      <c r="D182" s="1793"/>
      <c r="E182" s="1830" t="s">
        <v>6</v>
      </c>
      <c r="F182" s="1831"/>
      <c r="G182" s="1831"/>
      <c r="H182" s="1831"/>
      <c r="I182" s="1831"/>
      <c r="J182" s="1831"/>
      <c r="K182" s="1831"/>
      <c r="L182" s="1831"/>
      <c r="M182" s="1831"/>
      <c r="N182" s="1831"/>
      <c r="O182" s="1831"/>
      <c r="P182" s="1831"/>
      <c r="Q182" s="1831"/>
      <c r="R182" s="1831"/>
      <c r="S182" s="1831"/>
      <c r="T182" s="1831"/>
      <c r="U182" s="1831"/>
      <c r="V182" s="1832"/>
      <c r="CG182" s="13"/>
      <c r="CH182" s="13"/>
      <c r="CI182" s="13"/>
      <c r="CJ182" s="13"/>
      <c r="CK182" s="13"/>
      <c r="CL182" s="13"/>
      <c r="CM182" s="13"/>
    </row>
    <row r="183" spans="1:91" ht="16.350000000000001" customHeight="1" x14ac:dyDescent="0.2">
      <c r="A183" s="1821"/>
      <c r="B183" s="1824"/>
      <c r="C183" s="1825"/>
      <c r="D183" s="1795"/>
      <c r="E183" s="1948" t="s">
        <v>113</v>
      </c>
      <c r="F183" s="1948"/>
      <c r="G183" s="1949" t="s">
        <v>224</v>
      </c>
      <c r="H183" s="1948"/>
      <c r="I183" s="1948" t="s">
        <v>15</v>
      </c>
      <c r="J183" s="1948"/>
      <c r="K183" s="1948" t="s">
        <v>225</v>
      </c>
      <c r="L183" s="1948"/>
      <c r="M183" s="1948" t="s">
        <v>118</v>
      </c>
      <c r="N183" s="1948"/>
      <c r="O183" s="1950" t="s">
        <v>119</v>
      </c>
      <c r="P183" s="1950"/>
      <c r="Q183" s="1950" t="s">
        <v>226</v>
      </c>
      <c r="R183" s="1950"/>
      <c r="S183" s="1950" t="s">
        <v>227</v>
      </c>
      <c r="T183" s="1950"/>
      <c r="U183" s="1816" t="s">
        <v>228</v>
      </c>
      <c r="V183" s="1950"/>
      <c r="CG183" s="13"/>
      <c r="CH183" s="13"/>
      <c r="CI183" s="13"/>
      <c r="CJ183" s="13"/>
      <c r="CK183" s="13"/>
      <c r="CL183" s="13"/>
      <c r="CM183" s="13"/>
    </row>
    <row r="184" spans="1:91" ht="16.350000000000001" customHeight="1" x14ac:dyDescent="0.2">
      <c r="A184" s="1818"/>
      <c r="B184" s="14" t="s">
        <v>32</v>
      </c>
      <c r="C184" s="15" t="s">
        <v>33</v>
      </c>
      <c r="D184" s="793" t="s">
        <v>34</v>
      </c>
      <c r="E184" s="971" t="s">
        <v>41</v>
      </c>
      <c r="F184" s="972" t="s">
        <v>34</v>
      </c>
      <c r="G184" s="971" t="s">
        <v>41</v>
      </c>
      <c r="H184" s="972" t="s">
        <v>34</v>
      </c>
      <c r="I184" s="971" t="s">
        <v>41</v>
      </c>
      <c r="J184" s="972" t="s">
        <v>34</v>
      </c>
      <c r="K184" s="971" t="s">
        <v>41</v>
      </c>
      <c r="L184" s="802" t="s">
        <v>34</v>
      </c>
      <c r="M184" s="971" t="s">
        <v>41</v>
      </c>
      <c r="N184" s="802" t="s">
        <v>34</v>
      </c>
      <c r="O184" s="971" t="s">
        <v>41</v>
      </c>
      <c r="P184" s="802" t="s">
        <v>34</v>
      </c>
      <c r="Q184" s="971" t="s">
        <v>41</v>
      </c>
      <c r="R184" s="972" t="s">
        <v>34</v>
      </c>
      <c r="S184" s="971" t="s">
        <v>41</v>
      </c>
      <c r="T184" s="972" t="s">
        <v>34</v>
      </c>
      <c r="U184" s="104" t="s">
        <v>41</v>
      </c>
      <c r="V184" s="972" t="s">
        <v>34</v>
      </c>
      <c r="CG184" s="13"/>
      <c r="CH184" s="13"/>
      <c r="CI184" s="13"/>
      <c r="CJ184" s="13"/>
      <c r="CK184" s="13"/>
      <c r="CL184" s="13"/>
      <c r="CM184" s="13"/>
    </row>
    <row r="185" spans="1:91" ht="16.350000000000001" customHeight="1" x14ac:dyDescent="0.2">
      <c r="A185" s="984" t="s">
        <v>229</v>
      </c>
      <c r="B185" s="985">
        <f>SUM(C185+D185)</f>
        <v>20</v>
      </c>
      <c r="C185" s="986">
        <f>SUM(E185+G185+I185+K185+M185+O185+Q185+S185+U185)</f>
        <v>4</v>
      </c>
      <c r="D185" s="124">
        <f>SUM(F185+H185+J185+L185+N185+P185+R185+T185+V185)</f>
        <v>16</v>
      </c>
      <c r="E185" s="987"/>
      <c r="F185" s="988"/>
      <c r="G185" s="987">
        <v>1</v>
      </c>
      <c r="H185" s="988">
        <v>4</v>
      </c>
      <c r="I185" s="987">
        <v>1</v>
      </c>
      <c r="J185" s="988">
        <v>1</v>
      </c>
      <c r="K185" s="987">
        <v>2</v>
      </c>
      <c r="L185" s="366">
        <v>8</v>
      </c>
      <c r="M185" s="987"/>
      <c r="N185" s="366">
        <v>3</v>
      </c>
      <c r="O185" s="987"/>
      <c r="P185" s="366"/>
      <c r="Q185" s="987"/>
      <c r="R185" s="988"/>
      <c r="S185" s="987"/>
      <c r="T185" s="988"/>
      <c r="U185" s="987"/>
      <c r="V185" s="366"/>
      <c r="W185" s="136"/>
      <c r="CG185" s="13"/>
      <c r="CH185" s="13"/>
      <c r="CI185" s="13"/>
      <c r="CJ185" s="13"/>
      <c r="CK185" s="13"/>
      <c r="CL185" s="13"/>
      <c r="CM185" s="13"/>
    </row>
    <row r="186" spans="1:91" ht="32.1" customHeight="1" x14ac:dyDescent="0.2">
      <c r="A186" s="82" t="s">
        <v>230</v>
      </c>
      <c r="B186" s="82"/>
      <c r="BX186" s="2"/>
      <c r="BY186" s="2"/>
      <c r="BZ186" s="2"/>
      <c r="CG186" s="13"/>
      <c r="CH186" s="13"/>
      <c r="CI186" s="13"/>
      <c r="CJ186" s="13"/>
      <c r="CK186" s="13"/>
      <c r="CL186" s="13"/>
      <c r="CM186" s="13"/>
    </row>
    <row r="187" spans="1:91" ht="16.350000000000001" customHeight="1" x14ac:dyDescent="0.2">
      <c r="A187" s="1793" t="s">
        <v>231</v>
      </c>
      <c r="B187" s="1796" t="s">
        <v>54</v>
      </c>
      <c r="C187" s="1797"/>
      <c r="D187" s="1798"/>
      <c r="E187" s="1802" t="s">
        <v>6</v>
      </c>
      <c r="F187" s="1803"/>
      <c r="G187" s="1803"/>
      <c r="H187" s="1803"/>
      <c r="I187" s="1803"/>
      <c r="J187" s="1803"/>
      <c r="K187" s="1803"/>
      <c r="L187" s="1804"/>
      <c r="M187" s="1797" t="s">
        <v>232</v>
      </c>
      <c r="N187" s="1805"/>
      <c r="O187" s="1798" t="s">
        <v>233</v>
      </c>
      <c r="BX187" s="2"/>
      <c r="BY187" s="2"/>
      <c r="BZ187" s="2"/>
      <c r="CG187" s="13"/>
      <c r="CH187" s="13"/>
      <c r="CI187" s="13"/>
      <c r="CJ187" s="13"/>
      <c r="CK187" s="13"/>
      <c r="CL187" s="13"/>
      <c r="CM187" s="13"/>
    </row>
    <row r="188" spans="1:91" ht="16.350000000000001" customHeight="1" x14ac:dyDescent="0.2">
      <c r="A188" s="1794"/>
      <c r="B188" s="1799"/>
      <c r="C188" s="1800"/>
      <c r="D188" s="1801"/>
      <c r="E188" s="1808" t="s">
        <v>11</v>
      </c>
      <c r="F188" s="1809"/>
      <c r="G188" s="1808" t="s">
        <v>12</v>
      </c>
      <c r="H188" s="1809"/>
      <c r="I188" s="1946" t="s">
        <v>13</v>
      </c>
      <c r="J188" s="1947"/>
      <c r="K188" s="1808" t="s">
        <v>234</v>
      </c>
      <c r="L188" s="1812"/>
      <c r="M188" s="1800"/>
      <c r="N188" s="1806"/>
      <c r="O188" s="1807"/>
      <c r="BX188" s="2"/>
      <c r="BY188" s="2"/>
      <c r="BZ188" s="2"/>
      <c r="CG188" s="13"/>
      <c r="CH188" s="13"/>
      <c r="CI188" s="13"/>
      <c r="CJ188" s="13"/>
      <c r="CK188" s="13"/>
      <c r="CL188" s="13"/>
      <c r="CM188" s="13"/>
    </row>
    <row r="189" spans="1:91" ht="16.350000000000001" customHeight="1" x14ac:dyDescent="0.2">
      <c r="A189" s="1794"/>
      <c r="B189" s="805" t="s">
        <v>32</v>
      </c>
      <c r="C189" s="984" t="s">
        <v>33</v>
      </c>
      <c r="D189" s="805" t="s">
        <v>34</v>
      </c>
      <c r="E189" s="971" t="s">
        <v>41</v>
      </c>
      <c r="F189" s="811" t="s">
        <v>34</v>
      </c>
      <c r="G189" s="971" t="s">
        <v>41</v>
      </c>
      <c r="H189" s="811" t="s">
        <v>34</v>
      </c>
      <c r="I189" s="818" t="s">
        <v>41</v>
      </c>
      <c r="J189" s="819" t="s">
        <v>34</v>
      </c>
      <c r="K189" s="971" t="s">
        <v>41</v>
      </c>
      <c r="L189" s="804" t="s">
        <v>34</v>
      </c>
      <c r="M189" s="989" t="s">
        <v>235</v>
      </c>
      <c r="N189" s="799" t="s">
        <v>236</v>
      </c>
      <c r="O189" s="1801"/>
      <c r="BX189" s="2"/>
      <c r="BY189" s="2"/>
      <c r="BZ189" s="2"/>
      <c r="CG189" s="13"/>
      <c r="CH189" s="13"/>
      <c r="CI189" s="13"/>
      <c r="CJ189" s="13"/>
      <c r="CK189" s="13"/>
      <c r="CL189" s="13"/>
      <c r="CM189" s="13"/>
    </row>
    <row r="190" spans="1:91" ht="16.350000000000001" customHeight="1" x14ac:dyDescent="0.2">
      <c r="A190" s="1795"/>
      <c r="B190" s="373">
        <f t="shared" ref="B190:B195" si="18">+C190+D190</f>
        <v>6</v>
      </c>
      <c r="C190" s="374">
        <f t="shared" ref="C190:D195" si="19">+E190+G190+I190+K190</f>
        <v>3</v>
      </c>
      <c r="D190" s="375">
        <f t="shared" si="19"/>
        <v>3</v>
      </c>
      <c r="E190" s="990">
        <f t="shared" ref="E190:O190" si="20">SUM(E191:E195)</f>
        <v>2</v>
      </c>
      <c r="F190" s="377">
        <f t="shared" si="20"/>
        <v>0</v>
      </c>
      <c r="G190" s="990">
        <f t="shared" si="20"/>
        <v>0</v>
      </c>
      <c r="H190" s="377">
        <f t="shared" si="20"/>
        <v>1</v>
      </c>
      <c r="I190" s="990">
        <f t="shared" si="20"/>
        <v>0</v>
      </c>
      <c r="J190" s="991">
        <f t="shared" si="20"/>
        <v>0</v>
      </c>
      <c r="K190" s="985">
        <f t="shared" si="20"/>
        <v>1</v>
      </c>
      <c r="L190" s="379">
        <f t="shared" si="20"/>
        <v>2</v>
      </c>
      <c r="M190" s="380">
        <f t="shared" si="20"/>
        <v>5</v>
      </c>
      <c r="N190" s="377">
        <f t="shared" si="20"/>
        <v>1</v>
      </c>
      <c r="O190" s="992">
        <f t="shared" si="20"/>
        <v>2</v>
      </c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BX190" s="2"/>
      <c r="BY190" s="2"/>
      <c r="BZ190" s="2"/>
      <c r="CG190" s="13"/>
      <c r="CH190" s="13"/>
      <c r="CI190" s="13"/>
      <c r="CJ190" s="13"/>
      <c r="CK190" s="13"/>
      <c r="CL190" s="13"/>
      <c r="CM190" s="13"/>
    </row>
    <row r="191" spans="1:91" ht="16.350000000000001" customHeight="1" x14ac:dyDescent="0.2">
      <c r="A191" s="973" t="s">
        <v>237</v>
      </c>
      <c r="B191" s="980">
        <f t="shared" si="18"/>
        <v>5</v>
      </c>
      <c r="C191" s="980">
        <f t="shared" si="19"/>
        <v>3</v>
      </c>
      <c r="D191" s="993">
        <f t="shared" si="19"/>
        <v>2</v>
      </c>
      <c r="E191" s="219">
        <v>2</v>
      </c>
      <c r="F191" s="223"/>
      <c r="G191" s="219"/>
      <c r="H191" s="223"/>
      <c r="I191" s="219"/>
      <c r="J191" s="220"/>
      <c r="K191" s="219">
        <v>1</v>
      </c>
      <c r="L191" s="383">
        <v>2</v>
      </c>
      <c r="M191" s="221">
        <v>4</v>
      </c>
      <c r="N191" s="223">
        <v>1</v>
      </c>
      <c r="O191" s="384">
        <v>2</v>
      </c>
      <c r="P191" s="71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12"/>
      <c r="AC191" s="12"/>
      <c r="AD191" s="12"/>
      <c r="AE191" s="12"/>
      <c r="BX191" s="2"/>
      <c r="BY191" s="2"/>
      <c r="BZ191" s="2"/>
      <c r="CG191" s="13">
        <v>0</v>
      </c>
      <c r="CH191" s="13">
        <v>0</v>
      </c>
      <c r="CI191" s="13"/>
      <c r="CJ191" s="13"/>
      <c r="CK191" s="13"/>
      <c r="CL191" s="13"/>
      <c r="CM191" s="13"/>
    </row>
    <row r="192" spans="1:91" ht="16.350000000000001" customHeight="1" x14ac:dyDescent="0.2">
      <c r="A192" s="30" t="s">
        <v>238</v>
      </c>
      <c r="B192" s="385">
        <f t="shared" si="18"/>
        <v>1</v>
      </c>
      <c r="C192" s="385">
        <f t="shared" si="19"/>
        <v>0</v>
      </c>
      <c r="D192" s="386">
        <f t="shared" si="19"/>
        <v>1</v>
      </c>
      <c r="E192" s="224"/>
      <c r="F192" s="228"/>
      <c r="G192" s="224"/>
      <c r="H192" s="228">
        <v>1</v>
      </c>
      <c r="I192" s="224"/>
      <c r="J192" s="225"/>
      <c r="K192" s="224"/>
      <c r="L192" s="387"/>
      <c r="M192" s="226">
        <v>1</v>
      </c>
      <c r="N192" s="228"/>
      <c r="O192" s="388"/>
      <c r="P192" s="71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12"/>
      <c r="AC192" s="12"/>
      <c r="AD192" s="12"/>
      <c r="AE192" s="12"/>
      <c r="BX192" s="2"/>
      <c r="BY192" s="2"/>
      <c r="BZ192" s="2"/>
      <c r="CG192" s="13">
        <v>0</v>
      </c>
      <c r="CH192" s="13">
        <v>0</v>
      </c>
      <c r="CI192" s="13"/>
      <c r="CJ192" s="13"/>
      <c r="CK192" s="13"/>
      <c r="CL192" s="13"/>
      <c r="CM192" s="13"/>
    </row>
    <row r="193" spans="1:104" ht="16.350000000000001" customHeight="1" x14ac:dyDescent="0.2">
      <c r="A193" s="30" t="s">
        <v>239</v>
      </c>
      <c r="B193" s="385">
        <f t="shared" si="18"/>
        <v>0</v>
      </c>
      <c r="C193" s="385">
        <f t="shared" si="19"/>
        <v>0</v>
      </c>
      <c r="D193" s="386">
        <f t="shared" si="19"/>
        <v>0</v>
      </c>
      <c r="E193" s="224"/>
      <c r="F193" s="228"/>
      <c r="G193" s="224"/>
      <c r="H193" s="228"/>
      <c r="I193" s="224"/>
      <c r="J193" s="225"/>
      <c r="K193" s="224"/>
      <c r="L193" s="387"/>
      <c r="M193" s="226"/>
      <c r="N193" s="228"/>
      <c r="O193" s="388"/>
      <c r="P193" s="71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12"/>
      <c r="AC193" s="12"/>
      <c r="AD193" s="12"/>
      <c r="AE193" s="12"/>
      <c r="CG193" s="13">
        <v>0</v>
      </c>
      <c r="CH193" s="13">
        <v>0</v>
      </c>
      <c r="CI193" s="13"/>
      <c r="CJ193" s="13"/>
      <c r="CK193" s="13"/>
      <c r="CL193" s="13"/>
      <c r="CM193" s="13"/>
    </row>
    <row r="194" spans="1:104" ht="16.350000000000001" customHeight="1" x14ac:dyDescent="0.2">
      <c r="A194" s="30" t="s">
        <v>240</v>
      </c>
      <c r="B194" s="385">
        <f t="shared" si="18"/>
        <v>0</v>
      </c>
      <c r="C194" s="385">
        <f t="shared" si="19"/>
        <v>0</v>
      </c>
      <c r="D194" s="386">
        <f t="shared" si="19"/>
        <v>0</v>
      </c>
      <c r="E194" s="389"/>
      <c r="F194" s="390"/>
      <c r="G194" s="389"/>
      <c r="H194" s="390"/>
      <c r="I194" s="389"/>
      <c r="J194" s="391"/>
      <c r="K194" s="389"/>
      <c r="L194" s="392"/>
      <c r="M194" s="393"/>
      <c r="N194" s="390"/>
      <c r="O194" s="394"/>
      <c r="P194" s="71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12"/>
      <c r="AC194" s="12"/>
      <c r="AD194" s="12"/>
      <c r="AE194" s="12"/>
      <c r="CG194" s="13">
        <v>0</v>
      </c>
      <c r="CH194" s="13">
        <v>0</v>
      </c>
      <c r="CI194" s="13"/>
      <c r="CJ194" s="13"/>
      <c r="CK194" s="13"/>
      <c r="CL194" s="13"/>
      <c r="CM194" s="13"/>
    </row>
    <row r="195" spans="1:104" ht="16.350000000000001" customHeight="1" x14ac:dyDescent="0.2">
      <c r="A195" s="76" t="s">
        <v>241</v>
      </c>
      <c r="B195" s="395">
        <f t="shared" si="18"/>
        <v>0</v>
      </c>
      <c r="C195" s="395">
        <f t="shared" si="19"/>
        <v>0</v>
      </c>
      <c r="D195" s="396">
        <f t="shared" si="19"/>
        <v>0</v>
      </c>
      <c r="E195" s="229"/>
      <c r="F195" s="230"/>
      <c r="G195" s="229"/>
      <c r="H195" s="230"/>
      <c r="I195" s="229"/>
      <c r="J195" s="230"/>
      <c r="K195" s="229"/>
      <c r="L195" s="397"/>
      <c r="M195" s="231"/>
      <c r="N195" s="230"/>
      <c r="O195" s="398"/>
      <c r="P195" s="71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12"/>
      <c r="AC195" s="12"/>
      <c r="AD195" s="12"/>
      <c r="AE195" s="12"/>
      <c r="CG195" s="13">
        <v>0</v>
      </c>
      <c r="CH195" s="13">
        <v>0</v>
      </c>
      <c r="CI195" s="13"/>
      <c r="CJ195" s="13"/>
      <c r="CK195" s="13"/>
      <c r="CL195" s="13"/>
      <c r="CM195" s="13"/>
    </row>
    <row r="200" spans="1:104" s="399" customFormat="1" hidden="1" x14ac:dyDescent="0.2">
      <c r="A200" s="399">
        <f>SUM(B12:B14,B20:B23,B28:B33,B64,B86,C91,D101:D103,C108:C110,C114:C115,C119:C120,B136,D143:D144,C147:C152,D156:D161,C166:C169,B179:B180,B185,B38:B43,B48:B53,E139:F139,C92:C98,C174:C175,B190)</f>
        <v>9433</v>
      </c>
      <c r="B200" s="399">
        <f>SUM(CG8:CM195)</f>
        <v>1</v>
      </c>
      <c r="BX200" s="400"/>
      <c r="BY200" s="400"/>
      <c r="BZ200" s="400"/>
      <c r="CA200" s="400"/>
      <c r="CB200" s="400"/>
      <c r="CC200" s="400"/>
      <c r="CD200" s="400"/>
      <c r="CE200" s="400"/>
      <c r="CF200" s="400"/>
      <c r="CG200" s="400"/>
      <c r="CH200" s="400"/>
      <c r="CI200" s="400"/>
      <c r="CJ200" s="400"/>
      <c r="CK200" s="400"/>
      <c r="CL200" s="400"/>
      <c r="CM200" s="400"/>
      <c r="CN200" s="400"/>
      <c r="CO200" s="400"/>
      <c r="CP200" s="400"/>
      <c r="CQ200" s="400"/>
      <c r="CR200" s="400"/>
      <c r="CS200" s="400"/>
      <c r="CT200" s="400"/>
      <c r="CU200" s="400"/>
      <c r="CV200" s="400"/>
      <c r="CW200" s="400"/>
      <c r="CX200" s="400"/>
      <c r="CY200" s="400"/>
      <c r="CZ200" s="400"/>
    </row>
  </sheetData>
  <mergeCells count="317">
    <mergeCell ref="A6:O6"/>
    <mergeCell ref="A9:A11"/>
    <mergeCell ref="B9:D10"/>
    <mergeCell ref="E9:AL9"/>
    <mergeCell ref="AM9:AM11"/>
    <mergeCell ref="AN9:AQ9"/>
    <mergeCell ref="U10:V10"/>
    <mergeCell ref="W10:X10"/>
    <mergeCell ref="Y10:Z10"/>
    <mergeCell ref="AA10:AB10"/>
    <mergeCell ref="AR9:AR11"/>
    <mergeCell ref="AS9:AS11"/>
    <mergeCell ref="E10:F10"/>
    <mergeCell ref="G10:H10"/>
    <mergeCell ref="I10:J10"/>
    <mergeCell ref="K10:L10"/>
    <mergeCell ref="M10:N10"/>
    <mergeCell ref="O10:P10"/>
    <mergeCell ref="Q10:R10"/>
    <mergeCell ref="S10:T10"/>
    <mergeCell ref="AO10:AO11"/>
    <mergeCell ref="AP10:AP11"/>
    <mergeCell ref="AQ10:AQ11"/>
    <mergeCell ref="A17:A19"/>
    <mergeCell ref="B17:D18"/>
    <mergeCell ref="E17:AL17"/>
    <mergeCell ref="AM17:AM19"/>
    <mergeCell ref="AN17:AN19"/>
    <mergeCell ref="E18:F18"/>
    <mergeCell ref="G18:H18"/>
    <mergeCell ref="AC10:AD10"/>
    <mergeCell ref="AE10:AF10"/>
    <mergeCell ref="AG10:AH10"/>
    <mergeCell ref="AI10:AJ10"/>
    <mergeCell ref="AK10:AL10"/>
    <mergeCell ref="AN10:AN11"/>
    <mergeCell ref="AG18:AH18"/>
    <mergeCell ref="AI18:AJ18"/>
    <mergeCell ref="AK18:AL18"/>
    <mergeCell ref="U18:V18"/>
    <mergeCell ref="W18:X18"/>
    <mergeCell ref="Y18:Z18"/>
    <mergeCell ref="AA18:AB18"/>
    <mergeCell ref="AC18:AD18"/>
    <mergeCell ref="AE18:AF18"/>
    <mergeCell ref="I18:J18"/>
    <mergeCell ref="K18:L18"/>
    <mergeCell ref="M18:N18"/>
    <mergeCell ref="O18:P18"/>
    <mergeCell ref="Q18:R18"/>
    <mergeCell ref="S18:T18"/>
    <mergeCell ref="AM25:AM27"/>
    <mergeCell ref="AN25:AN27"/>
    <mergeCell ref="E26:F26"/>
    <mergeCell ref="G26:H26"/>
    <mergeCell ref="I26:J26"/>
    <mergeCell ref="K26:L26"/>
    <mergeCell ref="M26:N26"/>
    <mergeCell ref="O26:P26"/>
    <mergeCell ref="Q26:R26"/>
    <mergeCell ref="S26:T26"/>
    <mergeCell ref="E25:AL25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35:A37"/>
    <mergeCell ref="B35:D36"/>
    <mergeCell ref="E35:AL35"/>
    <mergeCell ref="U36:V36"/>
    <mergeCell ref="W36:X36"/>
    <mergeCell ref="AK36:AL36"/>
    <mergeCell ref="Y36:Z36"/>
    <mergeCell ref="AA36:AB36"/>
    <mergeCell ref="AC36:AD36"/>
    <mergeCell ref="AE36:AF36"/>
    <mergeCell ref="AG36:AH36"/>
    <mergeCell ref="AI36:AJ36"/>
    <mergeCell ref="A25:A27"/>
    <mergeCell ref="B25:D26"/>
    <mergeCell ref="A45:A47"/>
    <mergeCell ref="B45:D46"/>
    <mergeCell ref="E45:AL45"/>
    <mergeCell ref="AM45:AM47"/>
    <mergeCell ref="AN45:AN47"/>
    <mergeCell ref="E46:F46"/>
    <mergeCell ref="G46:H46"/>
    <mergeCell ref="I46:J46"/>
    <mergeCell ref="K46:L46"/>
    <mergeCell ref="AM35:AM37"/>
    <mergeCell ref="AN35:AN37"/>
    <mergeCell ref="E36:F36"/>
    <mergeCell ref="G36:H36"/>
    <mergeCell ref="I36:J36"/>
    <mergeCell ref="K36:L36"/>
    <mergeCell ref="M36:N36"/>
    <mergeCell ref="O36:P36"/>
    <mergeCell ref="AK46:AL46"/>
    <mergeCell ref="Y46:Z46"/>
    <mergeCell ref="AA46:AB46"/>
    <mergeCell ref="AC46:AD46"/>
    <mergeCell ref="AE46:AF46"/>
    <mergeCell ref="AG46:AH46"/>
    <mergeCell ref="AI46:AJ46"/>
    <mergeCell ref="M46:N46"/>
    <mergeCell ref="O46:P46"/>
    <mergeCell ref="Q46:R46"/>
    <mergeCell ref="S46:T46"/>
    <mergeCell ref="U46:V46"/>
    <mergeCell ref="W46:X46"/>
    <mergeCell ref="Q36:R36"/>
    <mergeCell ref="S36:T36"/>
    <mergeCell ref="A55:A57"/>
    <mergeCell ref="B55:D56"/>
    <mergeCell ref="E55:AL55"/>
    <mergeCell ref="AM55:AN56"/>
    <mergeCell ref="E56:F56"/>
    <mergeCell ref="G56:H56"/>
    <mergeCell ref="I56:J56"/>
    <mergeCell ref="K56:L56"/>
    <mergeCell ref="M56:N56"/>
    <mergeCell ref="AN88:AN90"/>
    <mergeCell ref="AO88:AO90"/>
    <mergeCell ref="F89:G89"/>
    <mergeCell ref="H89:I89"/>
    <mergeCell ref="J89:K89"/>
    <mergeCell ref="L89:M89"/>
    <mergeCell ref="N89:O89"/>
    <mergeCell ref="AA56:AB56"/>
    <mergeCell ref="AC56:AD56"/>
    <mergeCell ref="AE56:AF56"/>
    <mergeCell ref="AG56:AH56"/>
    <mergeCell ref="AI56:AJ56"/>
    <mergeCell ref="AK56:AL56"/>
    <mergeCell ref="O56:P56"/>
    <mergeCell ref="Q56:R56"/>
    <mergeCell ref="S56:T56"/>
    <mergeCell ref="U56:V56"/>
    <mergeCell ref="W56:X56"/>
    <mergeCell ref="Y56:Z56"/>
    <mergeCell ref="AH89:AI89"/>
    <mergeCell ref="AJ89:AK89"/>
    <mergeCell ref="AL89:AM89"/>
    <mergeCell ref="P89:Q89"/>
    <mergeCell ref="R89:S89"/>
    <mergeCell ref="A98:B98"/>
    <mergeCell ref="AB89:AC89"/>
    <mergeCell ref="AD89:AE89"/>
    <mergeCell ref="AF89:AG89"/>
    <mergeCell ref="A88:B90"/>
    <mergeCell ref="C88:E89"/>
    <mergeCell ref="F88:AM88"/>
    <mergeCell ref="A100:C100"/>
    <mergeCell ref="A101:B103"/>
    <mergeCell ref="T89:U89"/>
    <mergeCell ref="V89:W89"/>
    <mergeCell ref="X89:Y89"/>
    <mergeCell ref="Z89:AA89"/>
    <mergeCell ref="A91:B91"/>
    <mergeCell ref="A92:A94"/>
    <mergeCell ref="A95:B95"/>
    <mergeCell ref="A96:B96"/>
    <mergeCell ref="A97:B97"/>
    <mergeCell ref="A105:B107"/>
    <mergeCell ref="C105:E106"/>
    <mergeCell ref="F105:AM105"/>
    <mergeCell ref="AN105:AN107"/>
    <mergeCell ref="F106:G106"/>
    <mergeCell ref="H106:I106"/>
    <mergeCell ref="J106:K106"/>
    <mergeCell ref="L106:M106"/>
    <mergeCell ref="AL106:AM106"/>
    <mergeCell ref="Z106:AA106"/>
    <mergeCell ref="AB106:AC106"/>
    <mergeCell ref="AD106:AE106"/>
    <mergeCell ref="AF106:AG106"/>
    <mergeCell ref="AH106:AI106"/>
    <mergeCell ref="AJ106:AK106"/>
    <mergeCell ref="N106:O106"/>
    <mergeCell ref="P106:Q106"/>
    <mergeCell ref="R106:S106"/>
    <mergeCell ref="T106:U106"/>
    <mergeCell ref="V106:W106"/>
    <mergeCell ref="X106:Y106"/>
    <mergeCell ref="A108:B108"/>
    <mergeCell ref="A109:B109"/>
    <mergeCell ref="A110:B110"/>
    <mergeCell ref="A112:B113"/>
    <mergeCell ref="C112:E112"/>
    <mergeCell ref="F112:G112"/>
    <mergeCell ref="H112:I112"/>
    <mergeCell ref="J112:K112"/>
    <mergeCell ref="L112:M112"/>
    <mergeCell ref="Y112:AB112"/>
    <mergeCell ref="AC112:AD112"/>
    <mergeCell ref="AE112:AH112"/>
    <mergeCell ref="AI112:AI113"/>
    <mergeCell ref="A114:B114"/>
    <mergeCell ref="A115:B115"/>
    <mergeCell ref="N112:O112"/>
    <mergeCell ref="P112:Q112"/>
    <mergeCell ref="R112:S112"/>
    <mergeCell ref="T112:U112"/>
    <mergeCell ref="V112:W112"/>
    <mergeCell ref="X112:X113"/>
    <mergeCell ref="A138:D138"/>
    <mergeCell ref="B139:D139"/>
    <mergeCell ref="A141:C142"/>
    <mergeCell ref="D141:F141"/>
    <mergeCell ref="G141:G142"/>
    <mergeCell ref="H141:J141"/>
    <mergeCell ref="A117:B118"/>
    <mergeCell ref="C117:C118"/>
    <mergeCell ref="D117:I117"/>
    <mergeCell ref="J117:J118"/>
    <mergeCell ref="A119:A120"/>
    <mergeCell ref="A122:A123"/>
    <mergeCell ref="B122:B123"/>
    <mergeCell ref="A156:A158"/>
    <mergeCell ref="B156:C156"/>
    <mergeCell ref="B157:C157"/>
    <mergeCell ref="B158:C158"/>
    <mergeCell ref="K141:M141"/>
    <mergeCell ref="A143:A144"/>
    <mergeCell ref="B143:C143"/>
    <mergeCell ref="A146:B146"/>
    <mergeCell ref="A147:A148"/>
    <mergeCell ref="A150:A152"/>
    <mergeCell ref="A159:A161"/>
    <mergeCell ref="B159:C159"/>
    <mergeCell ref="B160:C160"/>
    <mergeCell ref="B161:C161"/>
    <mergeCell ref="A163:B165"/>
    <mergeCell ref="C163:E164"/>
    <mergeCell ref="A154:C155"/>
    <mergeCell ref="D154:F154"/>
    <mergeCell ref="G154:G155"/>
    <mergeCell ref="F163:AM163"/>
    <mergeCell ref="F164:G164"/>
    <mergeCell ref="H164:I164"/>
    <mergeCell ref="J164:K164"/>
    <mergeCell ref="L164:M164"/>
    <mergeCell ref="N164:O164"/>
    <mergeCell ref="P164:Q164"/>
    <mergeCell ref="R164:S164"/>
    <mergeCell ref="T164:U164"/>
    <mergeCell ref="V164:W164"/>
    <mergeCell ref="AJ164:AK164"/>
    <mergeCell ref="AL164:AM164"/>
    <mergeCell ref="AH164:AI164"/>
    <mergeCell ref="H154:H155"/>
    <mergeCell ref="I154:I155"/>
    <mergeCell ref="A166:B166"/>
    <mergeCell ref="A167:B167"/>
    <mergeCell ref="A168:B168"/>
    <mergeCell ref="A169:B169"/>
    <mergeCell ref="X164:Y164"/>
    <mergeCell ref="Z164:AA164"/>
    <mergeCell ref="AB164:AC164"/>
    <mergeCell ref="AD164:AE164"/>
    <mergeCell ref="AF164:AG164"/>
    <mergeCell ref="AD172:AD173"/>
    <mergeCell ref="AE172:AE173"/>
    <mergeCell ref="AF172:AF173"/>
    <mergeCell ref="AG172:AG173"/>
    <mergeCell ref="Y171:Y173"/>
    <mergeCell ref="Z171:Z173"/>
    <mergeCell ref="AA171:AA173"/>
    <mergeCell ref="AB171:AE171"/>
    <mergeCell ref="AF171:AG171"/>
    <mergeCell ref="A174:A175"/>
    <mergeCell ref="A177:A178"/>
    <mergeCell ref="B177:B178"/>
    <mergeCell ref="C177:C178"/>
    <mergeCell ref="D177:D178"/>
    <mergeCell ref="A182:A184"/>
    <mergeCell ref="B182:D183"/>
    <mergeCell ref="AB172:AB173"/>
    <mergeCell ref="AC172:AC173"/>
    <mergeCell ref="F172:G172"/>
    <mergeCell ref="H172:I172"/>
    <mergeCell ref="J172:K172"/>
    <mergeCell ref="L172:M172"/>
    <mergeCell ref="N172:O172"/>
    <mergeCell ref="A171:B173"/>
    <mergeCell ref="C171:E172"/>
    <mergeCell ref="F171:U171"/>
    <mergeCell ref="V171:V173"/>
    <mergeCell ref="W171:W173"/>
    <mergeCell ref="X171:X173"/>
    <mergeCell ref="P172:Q172"/>
    <mergeCell ref="R172:S172"/>
    <mergeCell ref="T172:U172"/>
    <mergeCell ref="E182:V182"/>
    <mergeCell ref="E183:F183"/>
    <mergeCell ref="G183:H183"/>
    <mergeCell ref="I183:J183"/>
    <mergeCell ref="K183:L183"/>
    <mergeCell ref="M183:N183"/>
    <mergeCell ref="O183:P183"/>
    <mergeCell ref="Q183:R183"/>
    <mergeCell ref="S183:T183"/>
    <mergeCell ref="U183:V183"/>
    <mergeCell ref="A187:A190"/>
    <mergeCell ref="B187:D188"/>
    <mergeCell ref="E187:L187"/>
    <mergeCell ref="M187:N188"/>
    <mergeCell ref="O187:O189"/>
    <mergeCell ref="E188:F188"/>
    <mergeCell ref="G188:H188"/>
    <mergeCell ref="I188:J188"/>
    <mergeCell ref="K188:L188"/>
  </mergeCells>
  <dataValidations count="1">
    <dataValidation type="whole" operator="greaterThanOrEqual" allowBlank="1" showInputMessage="1" showErrorMessage="1" errorTitle="Error" error="Favor Ingrese sólo Números." sqref="E12:AS15 E20:AN23 E28:AN33 E38:AN43 E48:AN53 E58:AN63 C67:E85 F92:AO98 D101:D103 F108:AN110 F114:AI115 D119:J120 B124:B135 E139:F139 E143:M144 C147:F152 E156:I161 F166:AM169 F174:AG175 C179:D180 E185:V185 E191:O195" xr:uid="{00000000-0002-0000-0300-000000000000}">
      <formula1>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Z200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44.7109375" style="2" customWidth="1"/>
    <col min="2" max="2" width="31.140625" style="2" customWidth="1"/>
    <col min="3" max="3" width="14.140625" style="2" customWidth="1"/>
    <col min="4" max="4" width="12.42578125" style="2" customWidth="1"/>
    <col min="5" max="6" width="10.42578125" style="2" customWidth="1"/>
    <col min="7" max="7" width="11.85546875" style="2" customWidth="1"/>
    <col min="8" max="8" width="11" style="2" customWidth="1"/>
    <col min="9" max="22" width="11.42578125" style="2" customWidth="1"/>
    <col min="23" max="25" width="13.5703125" style="2" customWidth="1"/>
    <col min="26" max="26" width="13" style="2" customWidth="1"/>
    <col min="27" max="37" width="11.42578125" style="2" customWidth="1"/>
    <col min="38" max="40" width="11.42578125" style="2"/>
    <col min="41" max="41" width="11.42578125" style="2" customWidth="1"/>
    <col min="42" max="43" width="11.42578125" style="2"/>
    <col min="44" max="44" width="11.42578125" style="2" customWidth="1"/>
    <col min="45" max="72" width="11.42578125" style="2"/>
    <col min="73" max="74" width="15.42578125" style="2" customWidth="1"/>
    <col min="75" max="75" width="15.7109375" style="2" customWidth="1"/>
    <col min="76" max="77" width="15.7109375" style="3" customWidth="1"/>
    <col min="78" max="78" width="15.42578125" style="3" customWidth="1"/>
    <col min="79" max="104" width="15.42578125" style="4" hidden="1" customWidth="1"/>
    <col min="105" max="105" width="11.42578125" style="2" customWidth="1"/>
    <col min="106" max="16384" width="11.42578125" style="2"/>
  </cols>
  <sheetData>
    <row r="1" spans="1:91" ht="16.350000000000001" customHeight="1" x14ac:dyDescent="0.2">
      <c r="A1" s="1" t="s">
        <v>0</v>
      </c>
    </row>
    <row r="2" spans="1:91" ht="16.350000000000001" customHeight="1" x14ac:dyDescent="0.2">
      <c r="A2" s="1" t="str">
        <f>CONCATENATE("COMUNA: ",[5]NOMBRE!B2," - ","( ",[5]NOMBRE!C2,[5]NOMBRE!D2,[5]NOMBRE!E2,[5]NOMBRE!F2,[5]NOMBRE!G2," )")</f>
        <v>COMUNA: LINARES - ( 07401 )</v>
      </c>
    </row>
    <row r="3" spans="1:91" ht="16.350000000000001" customHeight="1" x14ac:dyDescent="0.2">
      <c r="A3" s="1" t="str">
        <f>CONCATENATE("ESTABLECIMIENTO/ESTRATEGIA: ",[5]NOMBRE!B3," - ","( ",[5]NOMBRE!C3,[5]NOMBRE!D3,[5]NOMBRE!E3,[5]NOMBRE!F3,[5]NOMBRE!G3,[5]NOMBRE!H3," )")</f>
        <v>ESTABLECIMIENTO/ESTRATEGIA: HOSPITAL PRESIDENTE CARLOS IBAÑEZ DEL CAMPO - ( 116108 )</v>
      </c>
    </row>
    <row r="4" spans="1:91" ht="16.350000000000001" customHeight="1" x14ac:dyDescent="0.2">
      <c r="A4" s="1" t="str">
        <f>CONCATENATE("MES: ",[5]NOMBRE!B6," - ","( ",[5]NOMBRE!C6,[5]NOMBRE!D6," )")</f>
        <v>MES: ABRIL - ( 04 )</v>
      </c>
    </row>
    <row r="5" spans="1:91" ht="16.350000000000001" customHeight="1" x14ac:dyDescent="0.2">
      <c r="A5" s="1" t="str">
        <f>CONCATENATE("AÑO: ",[5]NOMBRE!B7)</f>
        <v>AÑO: 2021</v>
      </c>
      <c r="AP5" s="5"/>
    </row>
    <row r="6" spans="1:91" ht="15" x14ac:dyDescent="0.2">
      <c r="A6" s="1910" t="s">
        <v>1</v>
      </c>
      <c r="B6" s="1910"/>
      <c r="C6" s="1910"/>
      <c r="D6" s="1910"/>
      <c r="E6" s="1910"/>
      <c r="F6" s="1910"/>
      <c r="G6" s="1910"/>
      <c r="H6" s="1910"/>
      <c r="I6" s="1910"/>
      <c r="J6" s="1910"/>
      <c r="K6" s="1910"/>
      <c r="L6" s="1910"/>
      <c r="M6" s="1910"/>
      <c r="N6" s="1910"/>
      <c r="O6" s="1910"/>
      <c r="P6" s="6"/>
      <c r="Q6" s="6"/>
      <c r="R6" s="6"/>
      <c r="S6" s="6"/>
      <c r="T6" s="7"/>
      <c r="U6" s="7"/>
      <c r="V6" s="7"/>
      <c r="W6" s="7"/>
      <c r="X6" s="7"/>
      <c r="Y6" s="7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</row>
    <row r="7" spans="1:91" ht="32.1" customHeight="1" x14ac:dyDescent="0.2">
      <c r="A7" s="9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BX7" s="2"/>
      <c r="BY7" s="2"/>
      <c r="BZ7" s="2"/>
    </row>
    <row r="8" spans="1:91" ht="32.1" customHeight="1" x14ac:dyDescent="0.2">
      <c r="A8" s="10" t="s"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1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X8" s="2"/>
      <c r="BY8" s="2"/>
      <c r="BZ8" s="2"/>
      <c r="CG8" s="13"/>
      <c r="CH8" s="13"/>
      <c r="CI8" s="13"/>
      <c r="CJ8" s="13"/>
      <c r="CK8" s="13"/>
      <c r="CL8" s="13"/>
      <c r="CM8" s="13"/>
    </row>
    <row r="9" spans="1:91" ht="32.1" customHeight="1" x14ac:dyDescent="0.2">
      <c r="A9" s="1817" t="s">
        <v>4</v>
      </c>
      <c r="B9" s="1796" t="s">
        <v>5</v>
      </c>
      <c r="C9" s="1797"/>
      <c r="D9" s="1798"/>
      <c r="E9" s="1808" t="s">
        <v>6</v>
      </c>
      <c r="F9" s="1869"/>
      <c r="G9" s="1869"/>
      <c r="H9" s="1869"/>
      <c r="I9" s="1869"/>
      <c r="J9" s="1869"/>
      <c r="K9" s="1869"/>
      <c r="L9" s="1869"/>
      <c r="M9" s="1869"/>
      <c r="N9" s="1869"/>
      <c r="O9" s="1869"/>
      <c r="P9" s="1869"/>
      <c r="Q9" s="1869"/>
      <c r="R9" s="1869"/>
      <c r="S9" s="1869"/>
      <c r="T9" s="1869"/>
      <c r="U9" s="1869"/>
      <c r="V9" s="1869"/>
      <c r="W9" s="1869"/>
      <c r="X9" s="1869"/>
      <c r="Y9" s="1869"/>
      <c r="Z9" s="1869"/>
      <c r="AA9" s="1869"/>
      <c r="AB9" s="1869"/>
      <c r="AC9" s="1869"/>
      <c r="AD9" s="1869"/>
      <c r="AE9" s="1869"/>
      <c r="AF9" s="1869"/>
      <c r="AG9" s="1869"/>
      <c r="AH9" s="1869"/>
      <c r="AI9" s="1869"/>
      <c r="AJ9" s="1869"/>
      <c r="AK9" s="1869"/>
      <c r="AL9" s="1809"/>
      <c r="AM9" s="1819" t="s">
        <v>7</v>
      </c>
      <c r="AN9" s="1808" t="s">
        <v>8</v>
      </c>
      <c r="AO9" s="1869"/>
      <c r="AP9" s="1869"/>
      <c r="AQ9" s="1809"/>
      <c r="AR9" s="1819" t="s">
        <v>9</v>
      </c>
      <c r="AS9" s="1819" t="s">
        <v>10</v>
      </c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CG9" s="13"/>
      <c r="CH9" s="13"/>
      <c r="CI9" s="13"/>
      <c r="CJ9" s="13"/>
      <c r="CK9" s="13"/>
      <c r="CL9" s="13"/>
      <c r="CM9" s="13"/>
    </row>
    <row r="10" spans="1:91" ht="16.350000000000001" customHeight="1" x14ac:dyDescent="0.2">
      <c r="A10" s="1821"/>
      <c r="B10" s="1799"/>
      <c r="C10" s="1800"/>
      <c r="D10" s="1801"/>
      <c r="E10" s="1808" t="s">
        <v>11</v>
      </c>
      <c r="F10" s="1809"/>
      <c r="G10" s="1808" t="s">
        <v>12</v>
      </c>
      <c r="H10" s="1809"/>
      <c r="I10" s="1808" t="s">
        <v>13</v>
      </c>
      <c r="J10" s="1809"/>
      <c r="K10" s="1808" t="s">
        <v>14</v>
      </c>
      <c r="L10" s="1809"/>
      <c r="M10" s="1808" t="s">
        <v>15</v>
      </c>
      <c r="N10" s="1809"/>
      <c r="O10" s="1828" t="s">
        <v>16</v>
      </c>
      <c r="P10" s="1816"/>
      <c r="Q10" s="1828" t="s">
        <v>17</v>
      </c>
      <c r="R10" s="1816"/>
      <c r="S10" s="1828" t="s">
        <v>18</v>
      </c>
      <c r="T10" s="1816"/>
      <c r="U10" s="1828" t="s">
        <v>19</v>
      </c>
      <c r="V10" s="1816"/>
      <c r="W10" s="1828" t="s">
        <v>20</v>
      </c>
      <c r="X10" s="1816"/>
      <c r="Y10" s="1828" t="s">
        <v>21</v>
      </c>
      <c r="Z10" s="1816"/>
      <c r="AA10" s="1828" t="s">
        <v>22</v>
      </c>
      <c r="AB10" s="1816"/>
      <c r="AC10" s="1828" t="s">
        <v>23</v>
      </c>
      <c r="AD10" s="1816"/>
      <c r="AE10" s="1828" t="s">
        <v>24</v>
      </c>
      <c r="AF10" s="1816"/>
      <c r="AG10" s="1829" t="s">
        <v>25</v>
      </c>
      <c r="AH10" s="1829"/>
      <c r="AI10" s="1828" t="s">
        <v>26</v>
      </c>
      <c r="AJ10" s="1816"/>
      <c r="AK10" s="1829" t="s">
        <v>27</v>
      </c>
      <c r="AL10" s="1816"/>
      <c r="AM10" s="1845"/>
      <c r="AN10" s="1906" t="s">
        <v>28</v>
      </c>
      <c r="AO10" s="1864" t="s">
        <v>29</v>
      </c>
      <c r="AP10" s="1864" t="s">
        <v>30</v>
      </c>
      <c r="AQ10" s="1908" t="s">
        <v>31</v>
      </c>
      <c r="AR10" s="1845"/>
      <c r="AS10" s="1845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CG10" s="13"/>
      <c r="CH10" s="13"/>
      <c r="CI10" s="13"/>
      <c r="CJ10" s="13"/>
      <c r="CK10" s="13"/>
      <c r="CL10" s="13"/>
      <c r="CM10" s="13"/>
    </row>
    <row r="11" spans="1:91" ht="32.1" customHeight="1" x14ac:dyDescent="0.2">
      <c r="A11" s="1818"/>
      <c r="B11" s="14" t="s">
        <v>32</v>
      </c>
      <c r="C11" s="15" t="s">
        <v>33</v>
      </c>
      <c r="D11" s="916" t="s">
        <v>34</v>
      </c>
      <c r="E11" s="914" t="s">
        <v>33</v>
      </c>
      <c r="F11" s="905" t="s">
        <v>34</v>
      </c>
      <c r="G11" s="914" t="s">
        <v>33</v>
      </c>
      <c r="H11" s="905" t="s">
        <v>34</v>
      </c>
      <c r="I11" s="914" t="s">
        <v>33</v>
      </c>
      <c r="J11" s="905" t="s">
        <v>34</v>
      </c>
      <c r="K11" s="914" t="s">
        <v>33</v>
      </c>
      <c r="L11" s="905" t="s">
        <v>34</v>
      </c>
      <c r="M11" s="914" t="s">
        <v>33</v>
      </c>
      <c r="N11" s="905" t="s">
        <v>34</v>
      </c>
      <c r="O11" s="914" t="s">
        <v>33</v>
      </c>
      <c r="P11" s="905" t="s">
        <v>34</v>
      </c>
      <c r="Q11" s="914" t="s">
        <v>33</v>
      </c>
      <c r="R11" s="905" t="s">
        <v>34</v>
      </c>
      <c r="S11" s="914" t="s">
        <v>33</v>
      </c>
      <c r="T11" s="905" t="s">
        <v>34</v>
      </c>
      <c r="U11" s="914" t="s">
        <v>33</v>
      </c>
      <c r="V11" s="905" t="s">
        <v>34</v>
      </c>
      <c r="W11" s="914" t="s">
        <v>33</v>
      </c>
      <c r="X11" s="905" t="s">
        <v>34</v>
      </c>
      <c r="Y11" s="914" t="s">
        <v>33</v>
      </c>
      <c r="Z11" s="905" t="s">
        <v>34</v>
      </c>
      <c r="AA11" s="914" t="s">
        <v>33</v>
      </c>
      <c r="AB11" s="905" t="s">
        <v>34</v>
      </c>
      <c r="AC11" s="914" t="s">
        <v>33</v>
      </c>
      <c r="AD11" s="905" t="s">
        <v>34</v>
      </c>
      <c r="AE11" s="914" t="s">
        <v>33</v>
      </c>
      <c r="AF11" s="905" t="s">
        <v>34</v>
      </c>
      <c r="AG11" s="921" t="s">
        <v>33</v>
      </c>
      <c r="AH11" s="904" t="s">
        <v>34</v>
      </c>
      <c r="AI11" s="914" t="s">
        <v>33</v>
      </c>
      <c r="AJ11" s="905" t="s">
        <v>34</v>
      </c>
      <c r="AK11" s="921" t="s">
        <v>33</v>
      </c>
      <c r="AL11" s="905" t="s">
        <v>34</v>
      </c>
      <c r="AM11" s="1820"/>
      <c r="AN11" s="1907"/>
      <c r="AO11" s="1865"/>
      <c r="AP11" s="1865"/>
      <c r="AQ11" s="1909"/>
      <c r="AR11" s="1820"/>
      <c r="AS11" s="1820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CG11" s="13"/>
      <c r="CH11" s="13"/>
      <c r="CI11" s="13"/>
      <c r="CJ11" s="13"/>
      <c r="CK11" s="13"/>
      <c r="CL11" s="13"/>
      <c r="CM11" s="13"/>
    </row>
    <row r="12" spans="1:91" ht="16.350000000000001" customHeight="1" x14ac:dyDescent="0.2">
      <c r="A12" s="1031" t="s">
        <v>35</v>
      </c>
      <c r="B12" s="1032">
        <f>SUM(C12+D12)</f>
        <v>2069</v>
      </c>
      <c r="C12" s="1025">
        <f>SUM(E12+G12+I12+K12+M12+O12+Q12+S12+U12+W12+Y12+AA12+AC12+AE12+AG12+AI12+AK12)</f>
        <v>1145</v>
      </c>
      <c r="D12" s="1033">
        <f t="shared" ref="C12:D15" si="0">SUM(F12+H12+J12+L12+N12+P12+R12+T12+V12+X12+Z12+AB12+AD12+AF12+AH12+AJ12+AL12)</f>
        <v>924</v>
      </c>
      <c r="E12" s="1034">
        <v>98</v>
      </c>
      <c r="F12" s="1035">
        <v>97</v>
      </c>
      <c r="G12" s="1034">
        <v>41</v>
      </c>
      <c r="H12" s="1035">
        <v>33</v>
      </c>
      <c r="I12" s="1034">
        <v>38</v>
      </c>
      <c r="J12" s="1035">
        <v>40</v>
      </c>
      <c r="K12" s="1034">
        <v>45</v>
      </c>
      <c r="L12" s="1035">
        <v>41</v>
      </c>
      <c r="M12" s="1034">
        <v>54</v>
      </c>
      <c r="N12" s="1035">
        <v>46</v>
      </c>
      <c r="O12" s="1034">
        <v>63</v>
      </c>
      <c r="P12" s="1035">
        <v>59</v>
      </c>
      <c r="Q12" s="1034">
        <v>86</v>
      </c>
      <c r="R12" s="1035">
        <v>57</v>
      </c>
      <c r="S12" s="1034">
        <v>71</v>
      </c>
      <c r="T12" s="1035">
        <v>53</v>
      </c>
      <c r="U12" s="1034">
        <v>61</v>
      </c>
      <c r="V12" s="1035">
        <v>56</v>
      </c>
      <c r="W12" s="1034">
        <v>63</v>
      </c>
      <c r="X12" s="1035">
        <v>60</v>
      </c>
      <c r="Y12" s="1034">
        <v>83</v>
      </c>
      <c r="Z12" s="1035">
        <v>43</v>
      </c>
      <c r="AA12" s="1034">
        <v>92</v>
      </c>
      <c r="AB12" s="1035">
        <v>61</v>
      </c>
      <c r="AC12" s="1034">
        <v>81</v>
      </c>
      <c r="AD12" s="1035">
        <v>60</v>
      </c>
      <c r="AE12" s="1034">
        <v>82</v>
      </c>
      <c r="AF12" s="1035">
        <v>55</v>
      </c>
      <c r="AG12" s="1034">
        <v>64</v>
      </c>
      <c r="AH12" s="1035">
        <v>52</v>
      </c>
      <c r="AI12" s="1034">
        <v>68</v>
      </c>
      <c r="AJ12" s="1035">
        <v>38</v>
      </c>
      <c r="AK12" s="1034">
        <v>55</v>
      </c>
      <c r="AL12" s="1035">
        <v>73</v>
      </c>
      <c r="AM12" s="1036">
        <v>1991</v>
      </c>
      <c r="AN12" s="1034">
        <v>49</v>
      </c>
      <c r="AO12" s="1037"/>
      <c r="AP12" s="1037">
        <v>182</v>
      </c>
      <c r="AQ12" s="1035">
        <v>315</v>
      </c>
      <c r="AR12" s="1036">
        <v>219</v>
      </c>
      <c r="AS12" s="1036">
        <v>2473</v>
      </c>
      <c r="AT12" s="480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12"/>
      <c r="BF12" s="12"/>
      <c r="BG12" s="12"/>
      <c r="CG12" s="13">
        <v>0</v>
      </c>
      <c r="CH12" s="13">
        <v>0</v>
      </c>
      <c r="CI12" s="13">
        <v>0</v>
      </c>
      <c r="CJ12" s="13">
        <v>0</v>
      </c>
      <c r="CK12" s="13"/>
      <c r="CL12" s="13"/>
      <c r="CM12" s="13"/>
    </row>
    <row r="13" spans="1:91" ht="16.350000000000001" customHeight="1" x14ac:dyDescent="0.2">
      <c r="A13" s="30" t="s">
        <v>36</v>
      </c>
      <c r="B13" s="31">
        <f>SUM(C13+D13)</f>
        <v>166</v>
      </c>
      <c r="C13" s="32">
        <f t="shared" si="0"/>
        <v>0</v>
      </c>
      <c r="D13" s="481">
        <f t="shared" si="0"/>
        <v>166</v>
      </c>
      <c r="E13" s="34"/>
      <c r="F13" s="35"/>
      <c r="G13" s="34"/>
      <c r="H13" s="35"/>
      <c r="I13" s="34"/>
      <c r="J13" s="35"/>
      <c r="K13" s="34"/>
      <c r="L13" s="35">
        <v>17</v>
      </c>
      <c r="M13" s="34"/>
      <c r="N13" s="35">
        <v>39</v>
      </c>
      <c r="O13" s="34"/>
      <c r="P13" s="35">
        <v>36</v>
      </c>
      <c r="Q13" s="34"/>
      <c r="R13" s="35">
        <v>35</v>
      </c>
      <c r="S13" s="34"/>
      <c r="T13" s="35">
        <v>20</v>
      </c>
      <c r="U13" s="34"/>
      <c r="V13" s="35">
        <v>13</v>
      </c>
      <c r="W13" s="34"/>
      <c r="X13" s="35">
        <v>2</v>
      </c>
      <c r="Y13" s="34"/>
      <c r="Z13" s="35"/>
      <c r="AA13" s="34"/>
      <c r="AB13" s="35">
        <v>3</v>
      </c>
      <c r="AC13" s="34"/>
      <c r="AD13" s="35"/>
      <c r="AE13" s="34"/>
      <c r="AF13" s="35">
        <v>1</v>
      </c>
      <c r="AG13" s="34"/>
      <c r="AH13" s="35"/>
      <c r="AI13" s="34"/>
      <c r="AJ13" s="35"/>
      <c r="AK13" s="34"/>
      <c r="AL13" s="35"/>
      <c r="AM13" s="36">
        <v>162</v>
      </c>
      <c r="AN13" s="34">
        <v>6</v>
      </c>
      <c r="AO13" s="37"/>
      <c r="AP13" s="37"/>
      <c r="AQ13" s="35">
        <v>16</v>
      </c>
      <c r="AR13" s="36">
        <v>10</v>
      </c>
      <c r="AS13" s="36">
        <v>325</v>
      </c>
      <c r="AT13" s="480" t="s">
        <v>242</v>
      </c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12"/>
      <c r="BF13" s="12"/>
      <c r="BG13" s="12"/>
      <c r="CD13" s="4" t="s">
        <v>242</v>
      </c>
      <c r="CG13" s="13">
        <v>0</v>
      </c>
      <c r="CH13" s="13">
        <v>0</v>
      </c>
      <c r="CI13" s="13">
        <v>0</v>
      </c>
      <c r="CJ13" s="13">
        <v>1</v>
      </c>
      <c r="CK13" s="13"/>
      <c r="CL13" s="13"/>
      <c r="CM13" s="13"/>
    </row>
    <row r="14" spans="1:91" ht="16.350000000000001" customHeight="1" x14ac:dyDescent="0.2">
      <c r="A14" s="38" t="s">
        <v>37</v>
      </c>
      <c r="B14" s="39">
        <f>SUM(C14+D14)</f>
        <v>143</v>
      </c>
      <c r="C14" s="40">
        <f t="shared" si="0"/>
        <v>0</v>
      </c>
      <c r="D14" s="41">
        <f t="shared" si="0"/>
        <v>143</v>
      </c>
      <c r="E14" s="34"/>
      <c r="F14" s="35"/>
      <c r="G14" s="34"/>
      <c r="H14" s="35"/>
      <c r="I14" s="34"/>
      <c r="J14" s="35"/>
      <c r="K14" s="34"/>
      <c r="L14" s="35">
        <v>6</v>
      </c>
      <c r="M14" s="34"/>
      <c r="N14" s="35">
        <v>32</v>
      </c>
      <c r="O14" s="34"/>
      <c r="P14" s="35">
        <v>31</v>
      </c>
      <c r="Q14" s="34"/>
      <c r="R14" s="35">
        <v>34</v>
      </c>
      <c r="S14" s="34"/>
      <c r="T14" s="35">
        <v>20</v>
      </c>
      <c r="U14" s="34"/>
      <c r="V14" s="35">
        <v>12</v>
      </c>
      <c r="W14" s="34"/>
      <c r="X14" s="35">
        <v>3</v>
      </c>
      <c r="Y14" s="34"/>
      <c r="Z14" s="35">
        <v>3</v>
      </c>
      <c r="AA14" s="34"/>
      <c r="AB14" s="35"/>
      <c r="AC14" s="34"/>
      <c r="AD14" s="35"/>
      <c r="AE14" s="34"/>
      <c r="AF14" s="35"/>
      <c r="AG14" s="34"/>
      <c r="AH14" s="35">
        <v>1</v>
      </c>
      <c r="AI14" s="34"/>
      <c r="AJ14" s="35">
        <v>1</v>
      </c>
      <c r="AK14" s="34"/>
      <c r="AL14" s="35"/>
      <c r="AM14" s="36">
        <v>139</v>
      </c>
      <c r="AN14" s="42"/>
      <c r="AO14" s="43"/>
      <c r="AP14" s="43"/>
      <c r="AQ14" s="44"/>
      <c r="AR14" s="45"/>
      <c r="AS14" s="45"/>
      <c r="AT14" s="480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12"/>
      <c r="BF14" s="12"/>
      <c r="BG14" s="12"/>
      <c r="CG14" s="13">
        <v>0</v>
      </c>
      <c r="CH14" s="13">
        <v>0</v>
      </c>
      <c r="CI14" s="13"/>
      <c r="CJ14" s="13"/>
      <c r="CK14" s="13"/>
      <c r="CL14" s="13"/>
      <c r="CM14" s="13"/>
    </row>
    <row r="15" spans="1:91" ht="16.350000000000001" customHeight="1" x14ac:dyDescent="0.2">
      <c r="A15" s="46" t="s">
        <v>38</v>
      </c>
      <c r="B15" s="47">
        <f>SUM(C15+D15)</f>
        <v>0</v>
      </c>
      <c r="C15" s="48">
        <f>SUM(E15+G15+I15+K15+M15+O15+Q15+S15+U15+W15+Y15+AA15+AC15+AE15+AG15+AI15+AK15)</f>
        <v>0</v>
      </c>
      <c r="D15" s="49">
        <f t="shared" si="0"/>
        <v>0</v>
      </c>
      <c r="E15" s="50"/>
      <c r="F15" s="51"/>
      <c r="G15" s="50"/>
      <c r="H15" s="51"/>
      <c r="I15" s="50"/>
      <c r="J15" s="51"/>
      <c r="K15" s="50"/>
      <c r="L15" s="51"/>
      <c r="M15" s="50"/>
      <c r="N15" s="51"/>
      <c r="O15" s="50"/>
      <c r="P15" s="51"/>
      <c r="Q15" s="50"/>
      <c r="R15" s="51"/>
      <c r="S15" s="50"/>
      <c r="T15" s="51"/>
      <c r="U15" s="50"/>
      <c r="V15" s="51"/>
      <c r="W15" s="50"/>
      <c r="X15" s="51"/>
      <c r="Y15" s="50"/>
      <c r="Z15" s="51"/>
      <c r="AA15" s="50"/>
      <c r="AB15" s="51"/>
      <c r="AC15" s="50"/>
      <c r="AD15" s="51"/>
      <c r="AE15" s="50"/>
      <c r="AF15" s="51"/>
      <c r="AG15" s="50"/>
      <c r="AH15" s="51"/>
      <c r="AI15" s="50"/>
      <c r="AJ15" s="51"/>
      <c r="AK15" s="50"/>
      <c r="AL15" s="51"/>
      <c r="AM15" s="52"/>
      <c r="AN15" s="53"/>
      <c r="AO15" s="54"/>
      <c r="AP15" s="54"/>
      <c r="AQ15" s="55"/>
      <c r="AR15" s="56"/>
      <c r="AS15" s="56"/>
      <c r="AT15" s="480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12"/>
      <c r="BF15" s="12"/>
      <c r="BG15" s="12"/>
      <c r="CG15" s="13">
        <v>0</v>
      </c>
      <c r="CH15" s="13">
        <v>0</v>
      </c>
      <c r="CI15" s="13">
        <v>0</v>
      </c>
      <c r="CJ15" s="13">
        <v>0</v>
      </c>
      <c r="CK15" s="13"/>
      <c r="CL15" s="13"/>
      <c r="CM15" s="13"/>
    </row>
    <row r="16" spans="1:91" ht="32.1" customHeight="1" x14ac:dyDescent="0.2">
      <c r="A16" s="57" t="s">
        <v>39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X16" s="2"/>
      <c r="BY16" s="2"/>
      <c r="BZ16" s="2"/>
      <c r="CG16" s="13"/>
      <c r="CH16" s="13"/>
      <c r="CI16" s="13"/>
      <c r="CJ16" s="13"/>
      <c r="CK16" s="13"/>
      <c r="CL16" s="13"/>
      <c r="CM16" s="13"/>
    </row>
    <row r="17" spans="1:91" ht="16.350000000000001" customHeight="1" x14ac:dyDescent="0.2">
      <c r="A17" s="1817" t="s">
        <v>40</v>
      </c>
      <c r="B17" s="1796" t="s">
        <v>5</v>
      </c>
      <c r="C17" s="1797"/>
      <c r="D17" s="1798"/>
      <c r="E17" s="1808" t="s">
        <v>6</v>
      </c>
      <c r="F17" s="1869"/>
      <c r="G17" s="1869"/>
      <c r="H17" s="1869"/>
      <c r="I17" s="1869"/>
      <c r="J17" s="1869"/>
      <c r="K17" s="1869"/>
      <c r="L17" s="1869"/>
      <c r="M17" s="1869"/>
      <c r="N17" s="1869"/>
      <c r="O17" s="1869"/>
      <c r="P17" s="1869"/>
      <c r="Q17" s="1869"/>
      <c r="R17" s="1869"/>
      <c r="S17" s="1869"/>
      <c r="T17" s="1869"/>
      <c r="U17" s="1869"/>
      <c r="V17" s="1869"/>
      <c r="W17" s="1869"/>
      <c r="X17" s="1869"/>
      <c r="Y17" s="1869"/>
      <c r="Z17" s="1869"/>
      <c r="AA17" s="1869"/>
      <c r="AB17" s="1869"/>
      <c r="AC17" s="1869"/>
      <c r="AD17" s="1869"/>
      <c r="AE17" s="1869"/>
      <c r="AF17" s="1869"/>
      <c r="AG17" s="1869"/>
      <c r="AH17" s="1869"/>
      <c r="AI17" s="1869"/>
      <c r="AJ17" s="1869"/>
      <c r="AK17" s="1869"/>
      <c r="AL17" s="1809"/>
      <c r="AM17" s="1819" t="s">
        <v>7</v>
      </c>
      <c r="AN17" s="1819" t="s">
        <v>10</v>
      </c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CG17" s="13"/>
      <c r="CH17" s="13"/>
      <c r="CI17" s="13"/>
      <c r="CJ17" s="13"/>
      <c r="CK17" s="13"/>
      <c r="CL17" s="13"/>
      <c r="CM17" s="13"/>
    </row>
    <row r="18" spans="1:91" ht="16.350000000000001" customHeight="1" x14ac:dyDescent="0.2">
      <c r="A18" s="1821"/>
      <c r="B18" s="1799"/>
      <c r="C18" s="1800"/>
      <c r="D18" s="1801"/>
      <c r="E18" s="1808" t="s">
        <v>11</v>
      </c>
      <c r="F18" s="1809"/>
      <c r="G18" s="1808" t="s">
        <v>12</v>
      </c>
      <c r="H18" s="1809"/>
      <c r="I18" s="1808" t="s">
        <v>13</v>
      </c>
      <c r="J18" s="1809"/>
      <c r="K18" s="1808" t="s">
        <v>14</v>
      </c>
      <c r="L18" s="1809"/>
      <c r="M18" s="1808" t="s">
        <v>15</v>
      </c>
      <c r="N18" s="1809"/>
      <c r="O18" s="1828" t="s">
        <v>16</v>
      </c>
      <c r="P18" s="1816"/>
      <c r="Q18" s="1828" t="s">
        <v>17</v>
      </c>
      <c r="R18" s="1816"/>
      <c r="S18" s="1828" t="s">
        <v>18</v>
      </c>
      <c r="T18" s="1816"/>
      <c r="U18" s="1828" t="s">
        <v>19</v>
      </c>
      <c r="V18" s="1816"/>
      <c r="W18" s="1828" t="s">
        <v>20</v>
      </c>
      <c r="X18" s="1816"/>
      <c r="Y18" s="1828" t="s">
        <v>21</v>
      </c>
      <c r="Z18" s="1816"/>
      <c r="AA18" s="1828" t="s">
        <v>22</v>
      </c>
      <c r="AB18" s="1816"/>
      <c r="AC18" s="1828" t="s">
        <v>23</v>
      </c>
      <c r="AD18" s="1816"/>
      <c r="AE18" s="1828" t="s">
        <v>24</v>
      </c>
      <c r="AF18" s="1816"/>
      <c r="AG18" s="1828" t="s">
        <v>25</v>
      </c>
      <c r="AH18" s="1816"/>
      <c r="AI18" s="1828" t="s">
        <v>26</v>
      </c>
      <c r="AJ18" s="1816"/>
      <c r="AK18" s="1828" t="s">
        <v>27</v>
      </c>
      <c r="AL18" s="1816"/>
      <c r="AM18" s="1845"/>
      <c r="AN18" s="1845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CG18" s="13"/>
      <c r="CH18" s="13"/>
      <c r="CI18" s="13"/>
      <c r="CJ18" s="13"/>
      <c r="CK18" s="13"/>
      <c r="CL18" s="13"/>
      <c r="CM18" s="13"/>
    </row>
    <row r="19" spans="1:91" ht="16.350000000000001" customHeight="1" x14ac:dyDescent="0.2">
      <c r="A19" s="1818"/>
      <c r="B19" s="1019" t="s">
        <v>32</v>
      </c>
      <c r="C19" s="1020" t="s">
        <v>41</v>
      </c>
      <c r="D19" s="908" t="s">
        <v>34</v>
      </c>
      <c r="E19" s="1021" t="s">
        <v>41</v>
      </c>
      <c r="F19" s="908" t="s">
        <v>34</v>
      </c>
      <c r="G19" s="1021" t="s">
        <v>41</v>
      </c>
      <c r="H19" s="908" t="s">
        <v>34</v>
      </c>
      <c r="I19" s="1021" t="s">
        <v>41</v>
      </c>
      <c r="J19" s="908" t="s">
        <v>34</v>
      </c>
      <c r="K19" s="1021" t="s">
        <v>41</v>
      </c>
      <c r="L19" s="908" t="s">
        <v>34</v>
      </c>
      <c r="M19" s="1021" t="s">
        <v>41</v>
      </c>
      <c r="N19" s="908" t="s">
        <v>34</v>
      </c>
      <c r="O19" s="1021" t="s">
        <v>41</v>
      </c>
      <c r="P19" s="908" t="s">
        <v>34</v>
      </c>
      <c r="Q19" s="1021" t="s">
        <v>41</v>
      </c>
      <c r="R19" s="908" t="s">
        <v>34</v>
      </c>
      <c r="S19" s="1021" t="s">
        <v>41</v>
      </c>
      <c r="T19" s="908" t="s">
        <v>34</v>
      </c>
      <c r="U19" s="1021" t="s">
        <v>41</v>
      </c>
      <c r="V19" s="908" t="s">
        <v>34</v>
      </c>
      <c r="W19" s="1021" t="s">
        <v>41</v>
      </c>
      <c r="X19" s="908" t="s">
        <v>34</v>
      </c>
      <c r="Y19" s="1021" t="s">
        <v>41</v>
      </c>
      <c r="Z19" s="908" t="s">
        <v>34</v>
      </c>
      <c r="AA19" s="1021" t="s">
        <v>41</v>
      </c>
      <c r="AB19" s="908" t="s">
        <v>34</v>
      </c>
      <c r="AC19" s="1021" t="s">
        <v>41</v>
      </c>
      <c r="AD19" s="908" t="s">
        <v>34</v>
      </c>
      <c r="AE19" s="1021" t="s">
        <v>41</v>
      </c>
      <c r="AF19" s="908" t="s">
        <v>34</v>
      </c>
      <c r="AG19" s="1021" t="s">
        <v>41</v>
      </c>
      <c r="AH19" s="908" t="s">
        <v>34</v>
      </c>
      <c r="AI19" s="1021" t="s">
        <v>41</v>
      </c>
      <c r="AJ19" s="908" t="s">
        <v>34</v>
      </c>
      <c r="AK19" s="1021" t="s">
        <v>41</v>
      </c>
      <c r="AL19" s="908" t="s">
        <v>34</v>
      </c>
      <c r="AM19" s="1820"/>
      <c r="AN19" s="1820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CG19" s="13"/>
      <c r="CH19" s="13"/>
      <c r="CI19" s="13"/>
      <c r="CJ19" s="13"/>
      <c r="CK19" s="13"/>
      <c r="CL19" s="13"/>
      <c r="CM19" s="13"/>
    </row>
    <row r="20" spans="1:91" ht="16.350000000000001" customHeight="1" x14ac:dyDescent="0.2">
      <c r="A20" s="62" t="s">
        <v>42</v>
      </c>
      <c r="B20" s="63">
        <f>SUM(C20+D20)</f>
        <v>0</v>
      </c>
      <c r="C20" s="64">
        <f t="shared" ref="C20:D23" si="1">SUM(E20+G20+I20+K20+M20+O20+Q20+S20+U20+W20+Y20+AA20+AC20+AE20+AG20+AI20+AK20)</f>
        <v>0</v>
      </c>
      <c r="D20" s="65">
        <f t="shared" si="1"/>
        <v>0</v>
      </c>
      <c r="E20" s="66"/>
      <c r="F20" s="67"/>
      <c r="G20" s="66"/>
      <c r="H20" s="67"/>
      <c r="I20" s="66"/>
      <c r="J20" s="68"/>
      <c r="K20" s="66"/>
      <c r="L20" s="68"/>
      <c r="M20" s="66"/>
      <c r="N20" s="68"/>
      <c r="O20" s="69"/>
      <c r="P20" s="68"/>
      <c r="Q20" s="69"/>
      <c r="R20" s="68"/>
      <c r="S20" s="69"/>
      <c r="T20" s="68"/>
      <c r="U20" s="69"/>
      <c r="V20" s="68"/>
      <c r="W20" s="69"/>
      <c r="X20" s="68"/>
      <c r="Y20" s="69"/>
      <c r="Z20" s="68"/>
      <c r="AA20" s="69"/>
      <c r="AB20" s="68"/>
      <c r="AC20" s="69"/>
      <c r="AD20" s="68"/>
      <c r="AE20" s="69"/>
      <c r="AF20" s="68"/>
      <c r="AG20" s="69"/>
      <c r="AH20" s="68"/>
      <c r="AI20" s="69"/>
      <c r="AJ20" s="68"/>
      <c r="AK20" s="69"/>
      <c r="AL20" s="68"/>
      <c r="AM20" s="70"/>
      <c r="AN20" s="70"/>
      <c r="AO20" s="71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CG20" s="13">
        <v>0</v>
      </c>
      <c r="CH20" s="13">
        <v>0</v>
      </c>
      <c r="CI20" s="13"/>
      <c r="CJ20" s="13"/>
      <c r="CK20" s="13"/>
      <c r="CL20" s="13"/>
      <c r="CM20" s="13"/>
    </row>
    <row r="21" spans="1:91" ht="16.350000000000001" customHeight="1" x14ac:dyDescent="0.2">
      <c r="A21" s="72" t="s">
        <v>43</v>
      </c>
      <c r="B21" s="63">
        <f>SUM(C21+D21)</f>
        <v>0</v>
      </c>
      <c r="C21" s="64">
        <f t="shared" si="1"/>
        <v>0</v>
      </c>
      <c r="D21" s="73">
        <f t="shared" si="1"/>
        <v>0</v>
      </c>
      <c r="E21" s="34"/>
      <c r="F21" s="74"/>
      <c r="G21" s="34"/>
      <c r="H21" s="74"/>
      <c r="I21" s="34"/>
      <c r="J21" s="35"/>
      <c r="K21" s="34"/>
      <c r="L21" s="35"/>
      <c r="M21" s="34"/>
      <c r="N21" s="35"/>
      <c r="O21" s="75"/>
      <c r="P21" s="35"/>
      <c r="Q21" s="75"/>
      <c r="R21" s="35"/>
      <c r="S21" s="75"/>
      <c r="T21" s="35"/>
      <c r="U21" s="75"/>
      <c r="V21" s="35"/>
      <c r="W21" s="75"/>
      <c r="X21" s="35"/>
      <c r="Y21" s="75"/>
      <c r="Z21" s="35"/>
      <c r="AA21" s="75"/>
      <c r="AB21" s="35"/>
      <c r="AC21" s="75"/>
      <c r="AD21" s="35"/>
      <c r="AE21" s="75"/>
      <c r="AF21" s="35"/>
      <c r="AG21" s="75"/>
      <c r="AH21" s="35"/>
      <c r="AI21" s="75"/>
      <c r="AJ21" s="35"/>
      <c r="AK21" s="75"/>
      <c r="AL21" s="35"/>
      <c r="AM21" s="36"/>
      <c r="AN21" s="36"/>
      <c r="AO21" s="71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CG21" s="13">
        <v>0</v>
      </c>
      <c r="CH21" s="13">
        <v>0</v>
      </c>
      <c r="CI21" s="13"/>
      <c r="CJ21" s="13"/>
      <c r="CK21" s="13"/>
      <c r="CL21" s="13"/>
      <c r="CM21" s="13"/>
    </row>
    <row r="22" spans="1:91" ht="16.350000000000001" customHeight="1" x14ac:dyDescent="0.2">
      <c r="A22" s="72" t="s">
        <v>44</v>
      </c>
      <c r="B22" s="63">
        <f>SUM(C22+D22)</f>
        <v>0</v>
      </c>
      <c r="C22" s="64">
        <f t="shared" si="1"/>
        <v>0</v>
      </c>
      <c r="D22" s="73">
        <f t="shared" si="1"/>
        <v>0</v>
      </c>
      <c r="E22" s="34"/>
      <c r="F22" s="74"/>
      <c r="G22" s="34"/>
      <c r="H22" s="74"/>
      <c r="I22" s="34"/>
      <c r="J22" s="35"/>
      <c r="K22" s="34"/>
      <c r="L22" s="35"/>
      <c r="M22" s="34"/>
      <c r="N22" s="35"/>
      <c r="O22" s="75"/>
      <c r="P22" s="35"/>
      <c r="Q22" s="75"/>
      <c r="R22" s="35"/>
      <c r="S22" s="75"/>
      <c r="T22" s="35"/>
      <c r="U22" s="75"/>
      <c r="V22" s="35"/>
      <c r="W22" s="75"/>
      <c r="X22" s="35"/>
      <c r="Y22" s="75"/>
      <c r="Z22" s="35"/>
      <c r="AA22" s="75"/>
      <c r="AB22" s="35"/>
      <c r="AC22" s="75"/>
      <c r="AD22" s="35"/>
      <c r="AE22" s="75"/>
      <c r="AF22" s="35"/>
      <c r="AG22" s="75"/>
      <c r="AH22" s="35"/>
      <c r="AI22" s="75"/>
      <c r="AJ22" s="35"/>
      <c r="AK22" s="75"/>
      <c r="AL22" s="35"/>
      <c r="AM22" s="36"/>
      <c r="AN22" s="36"/>
      <c r="AO22" s="71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CG22" s="13">
        <v>0</v>
      </c>
      <c r="CH22" s="13">
        <v>0</v>
      </c>
      <c r="CI22" s="13"/>
      <c r="CJ22" s="13"/>
      <c r="CK22" s="13"/>
      <c r="CL22" s="13"/>
      <c r="CM22" s="13"/>
    </row>
    <row r="23" spans="1:91" ht="16.350000000000001" customHeight="1" x14ac:dyDescent="0.2">
      <c r="A23" s="76" t="s">
        <v>45</v>
      </c>
      <c r="B23" s="77">
        <f>SUM(C23+D23)</f>
        <v>0</v>
      </c>
      <c r="C23" s="78">
        <f t="shared" si="1"/>
        <v>0</v>
      </c>
      <c r="D23" s="49">
        <f t="shared" si="1"/>
        <v>0</v>
      </c>
      <c r="E23" s="50"/>
      <c r="F23" s="79"/>
      <c r="G23" s="50"/>
      <c r="H23" s="79"/>
      <c r="I23" s="50"/>
      <c r="J23" s="51"/>
      <c r="K23" s="50"/>
      <c r="L23" s="51"/>
      <c r="M23" s="50"/>
      <c r="N23" s="51"/>
      <c r="O23" s="80"/>
      <c r="P23" s="51"/>
      <c r="Q23" s="80"/>
      <c r="R23" s="51"/>
      <c r="S23" s="80"/>
      <c r="T23" s="51"/>
      <c r="U23" s="80"/>
      <c r="V23" s="51"/>
      <c r="W23" s="80"/>
      <c r="X23" s="51"/>
      <c r="Y23" s="80"/>
      <c r="Z23" s="51"/>
      <c r="AA23" s="80"/>
      <c r="AB23" s="51"/>
      <c r="AC23" s="80"/>
      <c r="AD23" s="51"/>
      <c r="AE23" s="80"/>
      <c r="AF23" s="51"/>
      <c r="AG23" s="80"/>
      <c r="AH23" s="51"/>
      <c r="AI23" s="80"/>
      <c r="AJ23" s="51"/>
      <c r="AK23" s="80"/>
      <c r="AL23" s="51"/>
      <c r="AM23" s="52"/>
      <c r="AN23" s="52"/>
      <c r="AO23" s="71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CG23" s="13">
        <v>0</v>
      </c>
      <c r="CH23" s="13">
        <v>0</v>
      </c>
      <c r="CI23" s="13"/>
      <c r="CJ23" s="13"/>
      <c r="CK23" s="13"/>
      <c r="CL23" s="13"/>
      <c r="CM23" s="13"/>
    </row>
    <row r="24" spans="1:91" ht="32.1" customHeight="1" x14ac:dyDescent="0.2">
      <c r="A24" s="81" t="s">
        <v>46</v>
      </c>
      <c r="B24" s="81"/>
      <c r="C24" s="81"/>
      <c r="D24" s="81"/>
      <c r="E24" s="81"/>
      <c r="F24" s="81"/>
      <c r="G24" s="11"/>
      <c r="H24" s="11"/>
      <c r="I24" s="11"/>
      <c r="J24" s="11"/>
      <c r="K24" s="11"/>
      <c r="L24" s="82"/>
      <c r="M24" s="11"/>
      <c r="N24" s="11"/>
      <c r="O24" s="8"/>
      <c r="P24" s="8"/>
      <c r="Q24" s="8"/>
      <c r="R24" s="8"/>
      <c r="S24" s="8"/>
      <c r="T24" s="8"/>
      <c r="U24" s="8"/>
      <c r="V24" s="8"/>
      <c r="W24" s="8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4"/>
      <c r="AN24" s="85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X24" s="2"/>
      <c r="BY24" s="2"/>
      <c r="BZ24" s="2"/>
      <c r="CG24" s="13"/>
      <c r="CH24" s="13"/>
      <c r="CI24" s="13"/>
      <c r="CJ24" s="13"/>
      <c r="CK24" s="13"/>
      <c r="CL24" s="13"/>
      <c r="CM24" s="13"/>
    </row>
    <row r="25" spans="1:91" ht="16.350000000000001" customHeight="1" x14ac:dyDescent="0.2">
      <c r="A25" s="1822" t="s">
        <v>40</v>
      </c>
      <c r="B25" s="1796" t="s">
        <v>5</v>
      </c>
      <c r="C25" s="1797"/>
      <c r="D25" s="1798"/>
      <c r="E25" s="1808" t="s">
        <v>6</v>
      </c>
      <c r="F25" s="1869"/>
      <c r="G25" s="1869"/>
      <c r="H25" s="1869"/>
      <c r="I25" s="1869"/>
      <c r="J25" s="1869"/>
      <c r="K25" s="1869"/>
      <c r="L25" s="1869"/>
      <c r="M25" s="1869"/>
      <c r="N25" s="1869"/>
      <c r="O25" s="1869"/>
      <c r="P25" s="1869"/>
      <c r="Q25" s="1869"/>
      <c r="R25" s="1869"/>
      <c r="S25" s="1869"/>
      <c r="T25" s="1869"/>
      <c r="U25" s="1869"/>
      <c r="V25" s="1869"/>
      <c r="W25" s="1869"/>
      <c r="X25" s="1869"/>
      <c r="Y25" s="1869"/>
      <c r="Z25" s="1869"/>
      <c r="AA25" s="1869"/>
      <c r="AB25" s="1869"/>
      <c r="AC25" s="1869"/>
      <c r="AD25" s="1869"/>
      <c r="AE25" s="1869"/>
      <c r="AF25" s="1869"/>
      <c r="AG25" s="1869"/>
      <c r="AH25" s="1869"/>
      <c r="AI25" s="1869"/>
      <c r="AJ25" s="1869"/>
      <c r="AK25" s="1869"/>
      <c r="AL25" s="1809"/>
      <c r="AM25" s="1819" t="s">
        <v>7</v>
      </c>
      <c r="AN25" s="1819" t="s">
        <v>10</v>
      </c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CG25" s="13"/>
      <c r="CH25" s="13"/>
      <c r="CI25" s="13"/>
      <c r="CJ25" s="13"/>
      <c r="CK25" s="13"/>
      <c r="CL25" s="13"/>
      <c r="CM25" s="13"/>
    </row>
    <row r="26" spans="1:91" ht="16.350000000000001" customHeight="1" x14ac:dyDescent="0.2">
      <c r="A26" s="1826"/>
      <c r="B26" s="1799"/>
      <c r="C26" s="1800"/>
      <c r="D26" s="1801"/>
      <c r="E26" s="1808" t="s">
        <v>11</v>
      </c>
      <c r="F26" s="1809"/>
      <c r="G26" s="1808" t="s">
        <v>12</v>
      </c>
      <c r="H26" s="1809"/>
      <c r="I26" s="1808" t="s">
        <v>13</v>
      </c>
      <c r="J26" s="1809"/>
      <c r="K26" s="1808" t="s">
        <v>14</v>
      </c>
      <c r="L26" s="1809"/>
      <c r="M26" s="1808" t="s">
        <v>15</v>
      </c>
      <c r="N26" s="1809"/>
      <c r="O26" s="1828" t="s">
        <v>16</v>
      </c>
      <c r="P26" s="1816"/>
      <c r="Q26" s="1828" t="s">
        <v>17</v>
      </c>
      <c r="R26" s="1816"/>
      <c r="S26" s="1828" t="s">
        <v>18</v>
      </c>
      <c r="T26" s="1816"/>
      <c r="U26" s="1828" t="s">
        <v>19</v>
      </c>
      <c r="V26" s="1816"/>
      <c r="W26" s="1828" t="s">
        <v>20</v>
      </c>
      <c r="X26" s="1816"/>
      <c r="Y26" s="1828" t="s">
        <v>21</v>
      </c>
      <c r="Z26" s="1816"/>
      <c r="AA26" s="1828" t="s">
        <v>22</v>
      </c>
      <c r="AB26" s="1816"/>
      <c r="AC26" s="1828" t="s">
        <v>23</v>
      </c>
      <c r="AD26" s="1816"/>
      <c r="AE26" s="1828" t="s">
        <v>24</v>
      </c>
      <c r="AF26" s="1816"/>
      <c r="AG26" s="1828" t="s">
        <v>25</v>
      </c>
      <c r="AH26" s="1816"/>
      <c r="AI26" s="1828" t="s">
        <v>26</v>
      </c>
      <c r="AJ26" s="1816"/>
      <c r="AK26" s="1828" t="s">
        <v>27</v>
      </c>
      <c r="AL26" s="1816"/>
      <c r="AM26" s="1845"/>
      <c r="AN26" s="1845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CG26" s="13"/>
      <c r="CH26" s="13"/>
      <c r="CI26" s="13"/>
      <c r="CJ26" s="13"/>
      <c r="CK26" s="13"/>
      <c r="CL26" s="13"/>
      <c r="CM26" s="13"/>
    </row>
    <row r="27" spans="1:91" ht="16.350000000000001" customHeight="1" x14ac:dyDescent="0.2">
      <c r="A27" s="1824"/>
      <c r="B27" s="1019" t="s">
        <v>32</v>
      </c>
      <c r="C27" s="15" t="s">
        <v>41</v>
      </c>
      <c r="D27" s="916" t="s">
        <v>34</v>
      </c>
      <c r="E27" s="903" t="s">
        <v>41</v>
      </c>
      <c r="F27" s="905" t="s">
        <v>34</v>
      </c>
      <c r="G27" s="903" t="s">
        <v>41</v>
      </c>
      <c r="H27" s="905" t="s">
        <v>34</v>
      </c>
      <c r="I27" s="903" t="s">
        <v>41</v>
      </c>
      <c r="J27" s="905" t="s">
        <v>34</v>
      </c>
      <c r="K27" s="903" t="s">
        <v>41</v>
      </c>
      <c r="L27" s="905" t="s">
        <v>34</v>
      </c>
      <c r="M27" s="903" t="s">
        <v>41</v>
      </c>
      <c r="N27" s="905" t="s">
        <v>34</v>
      </c>
      <c r="O27" s="903" t="s">
        <v>41</v>
      </c>
      <c r="P27" s="905" t="s">
        <v>34</v>
      </c>
      <c r="Q27" s="903" t="s">
        <v>41</v>
      </c>
      <c r="R27" s="905" t="s">
        <v>34</v>
      </c>
      <c r="S27" s="903" t="s">
        <v>41</v>
      </c>
      <c r="T27" s="905" t="s">
        <v>34</v>
      </c>
      <c r="U27" s="903" t="s">
        <v>41</v>
      </c>
      <c r="V27" s="905" t="s">
        <v>34</v>
      </c>
      <c r="W27" s="903" t="s">
        <v>41</v>
      </c>
      <c r="X27" s="905" t="s">
        <v>34</v>
      </c>
      <c r="Y27" s="903" t="s">
        <v>41</v>
      </c>
      <c r="Z27" s="905" t="s">
        <v>34</v>
      </c>
      <c r="AA27" s="903" t="s">
        <v>41</v>
      </c>
      <c r="AB27" s="905" t="s">
        <v>34</v>
      </c>
      <c r="AC27" s="903" t="s">
        <v>41</v>
      </c>
      <c r="AD27" s="905" t="s">
        <v>34</v>
      </c>
      <c r="AE27" s="903" t="s">
        <v>41</v>
      </c>
      <c r="AF27" s="905" t="s">
        <v>34</v>
      </c>
      <c r="AG27" s="903" t="s">
        <v>41</v>
      </c>
      <c r="AH27" s="905" t="s">
        <v>34</v>
      </c>
      <c r="AI27" s="903" t="s">
        <v>41</v>
      </c>
      <c r="AJ27" s="905" t="s">
        <v>34</v>
      </c>
      <c r="AK27" s="903" t="s">
        <v>41</v>
      </c>
      <c r="AL27" s="905" t="s">
        <v>34</v>
      </c>
      <c r="AM27" s="1820"/>
      <c r="AN27" s="1820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CG27" s="13"/>
      <c r="CH27" s="13"/>
      <c r="CI27" s="13"/>
      <c r="CJ27" s="13"/>
      <c r="CK27" s="13"/>
      <c r="CL27" s="13"/>
      <c r="CM27" s="13"/>
    </row>
    <row r="28" spans="1:91" ht="16.350000000000001" customHeight="1" x14ac:dyDescent="0.2">
      <c r="A28" s="1023" t="s">
        <v>42</v>
      </c>
      <c r="B28" s="1024">
        <f t="shared" ref="B28:B33" si="2">SUM(C28+D28)</f>
        <v>0</v>
      </c>
      <c r="C28" s="1038">
        <f t="shared" ref="C28:D33" si="3">SUM(E28+G28+I28+K28+M28+O28+Q28+S28+U28+W28+Y28+AA28+AC28+AE28+AG28+AI28+AK28)</f>
        <v>0</v>
      </c>
      <c r="D28" s="1039">
        <f t="shared" si="3"/>
        <v>0</v>
      </c>
      <c r="E28" s="1034"/>
      <c r="F28" s="1040"/>
      <c r="G28" s="1034"/>
      <c r="H28" s="1040"/>
      <c r="I28" s="1034"/>
      <c r="J28" s="1035"/>
      <c r="K28" s="1034"/>
      <c r="L28" s="1035"/>
      <c r="M28" s="1034"/>
      <c r="N28" s="1035"/>
      <c r="O28" s="1041"/>
      <c r="P28" s="1035"/>
      <c r="Q28" s="1041"/>
      <c r="R28" s="1035"/>
      <c r="S28" s="1041"/>
      <c r="T28" s="1035"/>
      <c r="U28" s="1041"/>
      <c r="V28" s="1035"/>
      <c r="W28" s="1041"/>
      <c r="X28" s="1035"/>
      <c r="Y28" s="1041"/>
      <c r="Z28" s="1035"/>
      <c r="AA28" s="1041"/>
      <c r="AB28" s="1035"/>
      <c r="AC28" s="1041"/>
      <c r="AD28" s="1035"/>
      <c r="AE28" s="1041"/>
      <c r="AF28" s="1035"/>
      <c r="AG28" s="1041"/>
      <c r="AH28" s="1035"/>
      <c r="AI28" s="1041"/>
      <c r="AJ28" s="1035"/>
      <c r="AK28" s="1041"/>
      <c r="AL28" s="1035"/>
      <c r="AM28" s="1036"/>
      <c r="AN28" s="1036"/>
      <c r="AO28" s="71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CG28" s="13">
        <v>0</v>
      </c>
      <c r="CH28" s="13">
        <v>0</v>
      </c>
      <c r="CI28" s="13"/>
      <c r="CJ28" s="13"/>
      <c r="CK28" s="13"/>
      <c r="CL28" s="13"/>
      <c r="CM28" s="13"/>
    </row>
    <row r="29" spans="1:91" ht="16.350000000000001" customHeight="1" x14ac:dyDescent="0.2">
      <c r="A29" s="30" t="s">
        <v>43</v>
      </c>
      <c r="B29" s="63">
        <f t="shared" si="2"/>
        <v>0</v>
      </c>
      <c r="C29" s="64">
        <f t="shared" si="3"/>
        <v>0</v>
      </c>
      <c r="D29" s="73">
        <f t="shared" si="3"/>
        <v>0</v>
      </c>
      <c r="E29" s="34"/>
      <c r="F29" s="74"/>
      <c r="G29" s="34"/>
      <c r="H29" s="74"/>
      <c r="I29" s="34"/>
      <c r="J29" s="35"/>
      <c r="K29" s="34"/>
      <c r="L29" s="35"/>
      <c r="M29" s="34"/>
      <c r="N29" s="35"/>
      <c r="O29" s="75"/>
      <c r="P29" s="35"/>
      <c r="Q29" s="75"/>
      <c r="R29" s="35"/>
      <c r="S29" s="75"/>
      <c r="T29" s="35"/>
      <c r="U29" s="75"/>
      <c r="V29" s="35"/>
      <c r="W29" s="75"/>
      <c r="X29" s="35"/>
      <c r="Y29" s="75"/>
      <c r="Z29" s="35"/>
      <c r="AA29" s="75"/>
      <c r="AB29" s="35"/>
      <c r="AC29" s="75"/>
      <c r="AD29" s="35"/>
      <c r="AE29" s="75"/>
      <c r="AF29" s="35"/>
      <c r="AG29" s="75"/>
      <c r="AH29" s="35"/>
      <c r="AI29" s="75"/>
      <c r="AJ29" s="35"/>
      <c r="AK29" s="75"/>
      <c r="AL29" s="35"/>
      <c r="AM29" s="36"/>
      <c r="AN29" s="36"/>
      <c r="AO29" s="71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CG29" s="13">
        <v>0</v>
      </c>
      <c r="CH29" s="13">
        <v>0</v>
      </c>
      <c r="CI29" s="13"/>
      <c r="CJ29" s="13"/>
      <c r="CK29" s="13"/>
      <c r="CL29" s="13"/>
      <c r="CM29" s="13"/>
    </row>
    <row r="30" spans="1:91" ht="16.350000000000001" customHeight="1" x14ac:dyDescent="0.2">
      <c r="A30" s="30" t="s">
        <v>44</v>
      </c>
      <c r="B30" s="63">
        <f t="shared" si="2"/>
        <v>0</v>
      </c>
      <c r="C30" s="64">
        <f t="shared" si="3"/>
        <v>0</v>
      </c>
      <c r="D30" s="73">
        <f t="shared" si="3"/>
        <v>0</v>
      </c>
      <c r="E30" s="34"/>
      <c r="F30" s="74"/>
      <c r="G30" s="34"/>
      <c r="H30" s="74"/>
      <c r="I30" s="34"/>
      <c r="J30" s="35"/>
      <c r="K30" s="34"/>
      <c r="L30" s="35"/>
      <c r="M30" s="34"/>
      <c r="N30" s="35"/>
      <c r="O30" s="75"/>
      <c r="P30" s="35"/>
      <c r="Q30" s="75"/>
      <c r="R30" s="35"/>
      <c r="S30" s="75"/>
      <c r="T30" s="35"/>
      <c r="U30" s="75"/>
      <c r="V30" s="35"/>
      <c r="W30" s="75"/>
      <c r="X30" s="35"/>
      <c r="Y30" s="75"/>
      <c r="Z30" s="35"/>
      <c r="AA30" s="75"/>
      <c r="AB30" s="35"/>
      <c r="AC30" s="75"/>
      <c r="AD30" s="35"/>
      <c r="AE30" s="75"/>
      <c r="AF30" s="35"/>
      <c r="AG30" s="75"/>
      <c r="AH30" s="35"/>
      <c r="AI30" s="75"/>
      <c r="AJ30" s="35"/>
      <c r="AK30" s="75"/>
      <c r="AL30" s="35"/>
      <c r="AM30" s="36"/>
      <c r="AN30" s="36"/>
      <c r="AO30" s="71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CG30" s="13">
        <v>0</v>
      </c>
      <c r="CH30" s="13">
        <v>0</v>
      </c>
      <c r="CI30" s="13"/>
      <c r="CJ30" s="13"/>
      <c r="CK30" s="13"/>
      <c r="CL30" s="13"/>
      <c r="CM30" s="13"/>
    </row>
    <row r="31" spans="1:91" ht="16.350000000000001" customHeight="1" x14ac:dyDescent="0.2">
      <c r="A31" s="30" t="s">
        <v>47</v>
      </c>
      <c r="B31" s="63">
        <f t="shared" si="2"/>
        <v>0</v>
      </c>
      <c r="C31" s="64">
        <f t="shared" si="3"/>
        <v>0</v>
      </c>
      <c r="D31" s="73">
        <f t="shared" si="3"/>
        <v>0</v>
      </c>
      <c r="E31" s="34"/>
      <c r="F31" s="74"/>
      <c r="G31" s="34"/>
      <c r="H31" s="74"/>
      <c r="I31" s="34"/>
      <c r="J31" s="35"/>
      <c r="K31" s="34"/>
      <c r="L31" s="35"/>
      <c r="M31" s="34"/>
      <c r="N31" s="35"/>
      <c r="O31" s="75"/>
      <c r="P31" s="35"/>
      <c r="Q31" s="75"/>
      <c r="R31" s="35"/>
      <c r="S31" s="75"/>
      <c r="T31" s="35"/>
      <c r="U31" s="75"/>
      <c r="V31" s="35"/>
      <c r="W31" s="75"/>
      <c r="X31" s="35"/>
      <c r="Y31" s="75"/>
      <c r="Z31" s="35"/>
      <c r="AA31" s="75"/>
      <c r="AB31" s="35"/>
      <c r="AC31" s="75"/>
      <c r="AD31" s="35"/>
      <c r="AE31" s="75"/>
      <c r="AF31" s="35"/>
      <c r="AG31" s="75"/>
      <c r="AH31" s="35"/>
      <c r="AI31" s="75"/>
      <c r="AJ31" s="35"/>
      <c r="AK31" s="75"/>
      <c r="AL31" s="35"/>
      <c r="AM31" s="36"/>
      <c r="AN31" s="36"/>
      <c r="AO31" s="71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CG31" s="13">
        <v>0</v>
      </c>
      <c r="CH31" s="13">
        <v>0</v>
      </c>
      <c r="CI31" s="13"/>
      <c r="CJ31" s="13"/>
      <c r="CK31" s="13"/>
      <c r="CL31" s="13"/>
      <c r="CM31" s="13"/>
    </row>
    <row r="32" spans="1:91" ht="16.350000000000001" customHeight="1" x14ac:dyDescent="0.2">
      <c r="A32" s="30" t="s">
        <v>48</v>
      </c>
      <c r="B32" s="63">
        <f t="shared" si="2"/>
        <v>0</v>
      </c>
      <c r="C32" s="64">
        <f t="shared" si="3"/>
        <v>0</v>
      </c>
      <c r="D32" s="73">
        <f t="shared" si="3"/>
        <v>0</v>
      </c>
      <c r="E32" s="34"/>
      <c r="F32" s="74"/>
      <c r="G32" s="34"/>
      <c r="H32" s="74"/>
      <c r="I32" s="34"/>
      <c r="J32" s="35"/>
      <c r="K32" s="34"/>
      <c r="L32" s="35"/>
      <c r="M32" s="34"/>
      <c r="N32" s="35"/>
      <c r="O32" s="75"/>
      <c r="P32" s="35"/>
      <c r="Q32" s="75"/>
      <c r="R32" s="35"/>
      <c r="S32" s="75"/>
      <c r="T32" s="35"/>
      <c r="U32" s="75"/>
      <c r="V32" s="35"/>
      <c r="W32" s="75"/>
      <c r="X32" s="35"/>
      <c r="Y32" s="75"/>
      <c r="Z32" s="35"/>
      <c r="AA32" s="75"/>
      <c r="AB32" s="35"/>
      <c r="AC32" s="75"/>
      <c r="AD32" s="35"/>
      <c r="AE32" s="75"/>
      <c r="AF32" s="35"/>
      <c r="AG32" s="75"/>
      <c r="AH32" s="35"/>
      <c r="AI32" s="75"/>
      <c r="AJ32" s="35"/>
      <c r="AK32" s="75"/>
      <c r="AL32" s="35"/>
      <c r="AM32" s="36"/>
      <c r="AN32" s="36"/>
      <c r="AO32" s="71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CG32" s="13">
        <v>0</v>
      </c>
      <c r="CH32" s="13">
        <v>0</v>
      </c>
      <c r="CI32" s="13"/>
      <c r="CJ32" s="13"/>
      <c r="CK32" s="13"/>
      <c r="CL32" s="13"/>
      <c r="CM32" s="13"/>
    </row>
    <row r="33" spans="1:91" ht="16.350000000000001" customHeight="1" x14ac:dyDescent="0.2">
      <c r="A33" s="93" t="s">
        <v>49</v>
      </c>
      <c r="B33" s="77">
        <f t="shared" si="2"/>
        <v>0</v>
      </c>
      <c r="C33" s="78">
        <f t="shared" si="3"/>
        <v>0</v>
      </c>
      <c r="D33" s="49">
        <f t="shared" si="3"/>
        <v>0</v>
      </c>
      <c r="E33" s="50"/>
      <c r="F33" s="79"/>
      <c r="G33" s="50"/>
      <c r="H33" s="79"/>
      <c r="I33" s="50"/>
      <c r="J33" s="51"/>
      <c r="K33" s="50"/>
      <c r="L33" s="51"/>
      <c r="M33" s="50"/>
      <c r="N33" s="51"/>
      <c r="O33" s="80"/>
      <c r="P33" s="51"/>
      <c r="Q33" s="80"/>
      <c r="R33" s="51"/>
      <c r="S33" s="80"/>
      <c r="T33" s="51"/>
      <c r="U33" s="80"/>
      <c r="V33" s="51"/>
      <c r="W33" s="80"/>
      <c r="X33" s="51"/>
      <c r="Y33" s="80"/>
      <c r="Z33" s="51"/>
      <c r="AA33" s="80"/>
      <c r="AB33" s="51"/>
      <c r="AC33" s="80"/>
      <c r="AD33" s="51"/>
      <c r="AE33" s="80"/>
      <c r="AF33" s="51"/>
      <c r="AG33" s="80"/>
      <c r="AH33" s="51"/>
      <c r="AI33" s="80"/>
      <c r="AJ33" s="51"/>
      <c r="AK33" s="80"/>
      <c r="AL33" s="51"/>
      <c r="AM33" s="52"/>
      <c r="AN33" s="52"/>
      <c r="AO33" s="71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CG33" s="13">
        <v>0</v>
      </c>
      <c r="CH33" s="13">
        <v>0</v>
      </c>
      <c r="CI33" s="13"/>
      <c r="CJ33" s="13"/>
      <c r="CK33" s="13"/>
      <c r="CL33" s="13"/>
      <c r="CM33" s="13"/>
    </row>
    <row r="34" spans="1:91" ht="32.1" customHeight="1" x14ac:dyDescent="0.2">
      <c r="A34" s="81" t="s">
        <v>50</v>
      </c>
      <c r="B34" s="81"/>
      <c r="C34" s="81"/>
      <c r="D34" s="81"/>
      <c r="E34" s="81"/>
      <c r="F34" s="81"/>
      <c r="G34" s="11"/>
      <c r="H34" s="11"/>
      <c r="I34" s="11"/>
      <c r="J34" s="11"/>
      <c r="K34" s="81"/>
      <c r="L34" s="82"/>
      <c r="M34" s="11"/>
      <c r="N34" s="11"/>
      <c r="O34" s="8"/>
      <c r="P34" s="8"/>
      <c r="Q34" s="8"/>
      <c r="R34" s="8"/>
      <c r="S34" s="8"/>
      <c r="T34" s="8"/>
      <c r="U34" s="8"/>
      <c r="V34" s="8"/>
      <c r="W34" s="8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4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X34" s="2"/>
      <c r="BY34" s="2"/>
      <c r="BZ34" s="2"/>
      <c r="CG34" s="13"/>
      <c r="CH34" s="13"/>
      <c r="CI34" s="13"/>
      <c r="CJ34" s="13"/>
      <c r="CK34" s="13"/>
      <c r="CL34" s="13"/>
      <c r="CM34" s="13"/>
    </row>
    <row r="35" spans="1:91" ht="16.350000000000001" customHeight="1" x14ac:dyDescent="0.2">
      <c r="A35" s="1822" t="s">
        <v>40</v>
      </c>
      <c r="B35" s="1796" t="s">
        <v>5</v>
      </c>
      <c r="C35" s="1797"/>
      <c r="D35" s="1798"/>
      <c r="E35" s="1808" t="s">
        <v>6</v>
      </c>
      <c r="F35" s="1869"/>
      <c r="G35" s="1869"/>
      <c r="H35" s="1869"/>
      <c r="I35" s="1869"/>
      <c r="J35" s="1869"/>
      <c r="K35" s="1869"/>
      <c r="L35" s="1869"/>
      <c r="M35" s="1869"/>
      <c r="N35" s="1869"/>
      <c r="O35" s="1869"/>
      <c r="P35" s="1869"/>
      <c r="Q35" s="1869"/>
      <c r="R35" s="1869"/>
      <c r="S35" s="1869"/>
      <c r="T35" s="1869"/>
      <c r="U35" s="1869"/>
      <c r="V35" s="1869"/>
      <c r="W35" s="1869"/>
      <c r="X35" s="1869"/>
      <c r="Y35" s="1869"/>
      <c r="Z35" s="1869"/>
      <c r="AA35" s="1869"/>
      <c r="AB35" s="1869"/>
      <c r="AC35" s="1869"/>
      <c r="AD35" s="1869"/>
      <c r="AE35" s="1869"/>
      <c r="AF35" s="1869"/>
      <c r="AG35" s="1869"/>
      <c r="AH35" s="1869"/>
      <c r="AI35" s="1869"/>
      <c r="AJ35" s="1869"/>
      <c r="AK35" s="1869"/>
      <c r="AL35" s="1809"/>
      <c r="AM35" s="1819" t="s">
        <v>7</v>
      </c>
      <c r="AN35" s="1819" t="s">
        <v>10</v>
      </c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CG35" s="13"/>
      <c r="CH35" s="13"/>
      <c r="CI35" s="13"/>
      <c r="CJ35" s="13"/>
      <c r="CK35" s="13"/>
      <c r="CL35" s="13"/>
      <c r="CM35" s="13"/>
    </row>
    <row r="36" spans="1:91" ht="16.350000000000001" customHeight="1" x14ac:dyDescent="0.2">
      <c r="A36" s="1826"/>
      <c r="B36" s="1799"/>
      <c r="C36" s="1800"/>
      <c r="D36" s="1801"/>
      <c r="E36" s="1808" t="s">
        <v>11</v>
      </c>
      <c r="F36" s="1809"/>
      <c r="G36" s="1808" t="s">
        <v>12</v>
      </c>
      <c r="H36" s="1809"/>
      <c r="I36" s="1808" t="s">
        <v>13</v>
      </c>
      <c r="J36" s="1809"/>
      <c r="K36" s="1808" t="s">
        <v>14</v>
      </c>
      <c r="L36" s="1809"/>
      <c r="M36" s="1808" t="s">
        <v>15</v>
      </c>
      <c r="N36" s="1809"/>
      <c r="O36" s="1828" t="s">
        <v>16</v>
      </c>
      <c r="P36" s="1816"/>
      <c r="Q36" s="1828" t="s">
        <v>17</v>
      </c>
      <c r="R36" s="1816"/>
      <c r="S36" s="1828" t="s">
        <v>18</v>
      </c>
      <c r="T36" s="1816"/>
      <c r="U36" s="1828" t="s">
        <v>19</v>
      </c>
      <c r="V36" s="1816"/>
      <c r="W36" s="1828" t="s">
        <v>20</v>
      </c>
      <c r="X36" s="1816"/>
      <c r="Y36" s="1828" t="s">
        <v>21</v>
      </c>
      <c r="Z36" s="1816"/>
      <c r="AA36" s="1828" t="s">
        <v>22</v>
      </c>
      <c r="AB36" s="1816"/>
      <c r="AC36" s="1828" t="s">
        <v>23</v>
      </c>
      <c r="AD36" s="1816"/>
      <c r="AE36" s="1828" t="s">
        <v>24</v>
      </c>
      <c r="AF36" s="1816"/>
      <c r="AG36" s="1828" t="s">
        <v>25</v>
      </c>
      <c r="AH36" s="1816"/>
      <c r="AI36" s="1828" t="s">
        <v>26</v>
      </c>
      <c r="AJ36" s="1816"/>
      <c r="AK36" s="1828" t="s">
        <v>27</v>
      </c>
      <c r="AL36" s="1816"/>
      <c r="AM36" s="1845"/>
      <c r="AN36" s="1845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CG36" s="13"/>
      <c r="CH36" s="13"/>
      <c r="CI36" s="13"/>
      <c r="CJ36" s="13"/>
      <c r="CK36" s="13"/>
      <c r="CL36" s="13"/>
      <c r="CM36" s="13"/>
    </row>
    <row r="37" spans="1:91" ht="16.350000000000001" customHeight="1" x14ac:dyDescent="0.2">
      <c r="A37" s="1824"/>
      <c r="B37" s="1019" t="s">
        <v>32</v>
      </c>
      <c r="C37" s="15" t="s">
        <v>41</v>
      </c>
      <c r="D37" s="916" t="s">
        <v>34</v>
      </c>
      <c r="E37" s="906" t="s">
        <v>41</v>
      </c>
      <c r="F37" s="908" t="s">
        <v>34</v>
      </c>
      <c r="G37" s="906" t="s">
        <v>41</v>
      </c>
      <c r="H37" s="908" t="s">
        <v>34</v>
      </c>
      <c r="I37" s="906" t="s">
        <v>41</v>
      </c>
      <c r="J37" s="908" t="s">
        <v>34</v>
      </c>
      <c r="K37" s="906" t="s">
        <v>41</v>
      </c>
      <c r="L37" s="908" t="s">
        <v>34</v>
      </c>
      <c r="M37" s="906" t="s">
        <v>41</v>
      </c>
      <c r="N37" s="908" t="s">
        <v>34</v>
      </c>
      <c r="O37" s="906" t="s">
        <v>41</v>
      </c>
      <c r="P37" s="908" t="s">
        <v>34</v>
      </c>
      <c r="Q37" s="906" t="s">
        <v>41</v>
      </c>
      <c r="R37" s="908" t="s">
        <v>34</v>
      </c>
      <c r="S37" s="906" t="s">
        <v>41</v>
      </c>
      <c r="T37" s="908" t="s">
        <v>34</v>
      </c>
      <c r="U37" s="906" t="s">
        <v>41</v>
      </c>
      <c r="V37" s="908" t="s">
        <v>34</v>
      </c>
      <c r="W37" s="906" t="s">
        <v>41</v>
      </c>
      <c r="X37" s="908" t="s">
        <v>34</v>
      </c>
      <c r="Y37" s="906" t="s">
        <v>41</v>
      </c>
      <c r="Z37" s="908" t="s">
        <v>34</v>
      </c>
      <c r="AA37" s="906" t="s">
        <v>41</v>
      </c>
      <c r="AB37" s="908" t="s">
        <v>34</v>
      </c>
      <c r="AC37" s="906" t="s">
        <v>41</v>
      </c>
      <c r="AD37" s="908" t="s">
        <v>34</v>
      </c>
      <c r="AE37" s="906" t="s">
        <v>41</v>
      </c>
      <c r="AF37" s="908" t="s">
        <v>34</v>
      </c>
      <c r="AG37" s="906" t="s">
        <v>41</v>
      </c>
      <c r="AH37" s="908" t="s">
        <v>34</v>
      </c>
      <c r="AI37" s="906" t="s">
        <v>41</v>
      </c>
      <c r="AJ37" s="908" t="s">
        <v>34</v>
      </c>
      <c r="AK37" s="906" t="s">
        <v>41</v>
      </c>
      <c r="AL37" s="908" t="s">
        <v>34</v>
      </c>
      <c r="AM37" s="1820"/>
      <c r="AN37" s="1820"/>
      <c r="AO37" s="95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CG37" s="13"/>
      <c r="CH37" s="13"/>
      <c r="CI37" s="13"/>
      <c r="CJ37" s="13"/>
      <c r="CK37" s="13"/>
      <c r="CL37" s="13"/>
      <c r="CM37" s="13"/>
    </row>
    <row r="38" spans="1:91" ht="16.350000000000001" customHeight="1" x14ac:dyDescent="0.2">
      <c r="A38" s="1023" t="s">
        <v>42</v>
      </c>
      <c r="B38" s="1024">
        <f t="shared" ref="B38:B43" si="4">SUM(C38+D38)</f>
        <v>0</v>
      </c>
      <c r="C38" s="1038">
        <f t="shared" ref="C38:D43" si="5">SUM(E38+G38+I38+K38+M38+O38+Q38+S38+U38+W38+Y38+AA38+AC38+AE38+AG38+AI38+AK38)</f>
        <v>0</v>
      </c>
      <c r="D38" s="1039">
        <f t="shared" si="5"/>
        <v>0</v>
      </c>
      <c r="E38" s="66"/>
      <c r="F38" s="67"/>
      <c r="G38" s="66"/>
      <c r="H38" s="67"/>
      <c r="I38" s="66"/>
      <c r="J38" s="68"/>
      <c r="K38" s="66"/>
      <c r="L38" s="68"/>
      <c r="M38" s="66"/>
      <c r="N38" s="68"/>
      <c r="O38" s="69"/>
      <c r="P38" s="68"/>
      <c r="Q38" s="69"/>
      <c r="R38" s="68"/>
      <c r="S38" s="69"/>
      <c r="T38" s="68"/>
      <c r="U38" s="69"/>
      <c r="V38" s="68"/>
      <c r="W38" s="69"/>
      <c r="X38" s="68"/>
      <c r="Y38" s="69"/>
      <c r="Z38" s="68"/>
      <c r="AA38" s="69"/>
      <c r="AB38" s="68"/>
      <c r="AC38" s="69"/>
      <c r="AD38" s="68"/>
      <c r="AE38" s="69"/>
      <c r="AF38" s="68"/>
      <c r="AG38" s="69"/>
      <c r="AH38" s="68"/>
      <c r="AI38" s="69"/>
      <c r="AJ38" s="68"/>
      <c r="AK38" s="69"/>
      <c r="AL38" s="68"/>
      <c r="AM38" s="36"/>
      <c r="AN38" s="1036"/>
      <c r="AO38" s="71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CG38" s="13">
        <v>0</v>
      </c>
      <c r="CH38" s="13">
        <v>0</v>
      </c>
      <c r="CI38" s="13"/>
      <c r="CJ38" s="13"/>
      <c r="CK38" s="13"/>
      <c r="CL38" s="13"/>
      <c r="CM38" s="13"/>
    </row>
    <row r="39" spans="1:91" ht="16.350000000000001" customHeight="1" x14ac:dyDescent="0.2">
      <c r="A39" s="30" t="s">
        <v>43</v>
      </c>
      <c r="B39" s="63">
        <f t="shared" si="4"/>
        <v>0</v>
      </c>
      <c r="C39" s="64">
        <f t="shared" si="5"/>
        <v>0</v>
      </c>
      <c r="D39" s="73">
        <f t="shared" si="5"/>
        <v>0</v>
      </c>
      <c r="E39" s="34"/>
      <c r="F39" s="74"/>
      <c r="G39" s="34"/>
      <c r="H39" s="74"/>
      <c r="I39" s="34"/>
      <c r="J39" s="35"/>
      <c r="K39" s="34"/>
      <c r="L39" s="35"/>
      <c r="M39" s="34"/>
      <c r="N39" s="35"/>
      <c r="O39" s="75"/>
      <c r="P39" s="35"/>
      <c r="Q39" s="75"/>
      <c r="R39" s="35"/>
      <c r="S39" s="75"/>
      <c r="T39" s="35"/>
      <c r="U39" s="75"/>
      <c r="V39" s="35"/>
      <c r="W39" s="75"/>
      <c r="X39" s="35"/>
      <c r="Y39" s="75"/>
      <c r="Z39" s="35"/>
      <c r="AA39" s="75"/>
      <c r="AB39" s="35"/>
      <c r="AC39" s="75"/>
      <c r="AD39" s="35"/>
      <c r="AE39" s="75"/>
      <c r="AF39" s="35"/>
      <c r="AG39" s="75"/>
      <c r="AH39" s="35"/>
      <c r="AI39" s="75"/>
      <c r="AJ39" s="35"/>
      <c r="AK39" s="75"/>
      <c r="AL39" s="35"/>
      <c r="AM39" s="36"/>
      <c r="AN39" s="36"/>
      <c r="AO39" s="71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CG39" s="13">
        <v>0</v>
      </c>
      <c r="CH39" s="13">
        <v>0</v>
      </c>
      <c r="CI39" s="13"/>
      <c r="CJ39" s="13"/>
      <c r="CK39" s="13"/>
      <c r="CL39" s="13"/>
      <c r="CM39" s="13"/>
    </row>
    <row r="40" spans="1:91" ht="16.350000000000001" customHeight="1" x14ac:dyDescent="0.2">
      <c r="A40" s="30" t="s">
        <v>44</v>
      </c>
      <c r="B40" s="63">
        <f t="shared" si="4"/>
        <v>0</v>
      </c>
      <c r="C40" s="64">
        <f t="shared" si="5"/>
        <v>0</v>
      </c>
      <c r="D40" s="73">
        <f t="shared" si="5"/>
        <v>0</v>
      </c>
      <c r="E40" s="34"/>
      <c r="F40" s="74"/>
      <c r="G40" s="34"/>
      <c r="H40" s="74"/>
      <c r="I40" s="34"/>
      <c r="J40" s="35"/>
      <c r="K40" s="34"/>
      <c r="L40" s="35"/>
      <c r="M40" s="34"/>
      <c r="N40" s="35"/>
      <c r="O40" s="75"/>
      <c r="P40" s="35"/>
      <c r="Q40" s="75"/>
      <c r="R40" s="35"/>
      <c r="S40" s="75"/>
      <c r="T40" s="35"/>
      <c r="U40" s="75"/>
      <c r="V40" s="35"/>
      <c r="W40" s="75"/>
      <c r="X40" s="35"/>
      <c r="Y40" s="75"/>
      <c r="Z40" s="35"/>
      <c r="AA40" s="75"/>
      <c r="AB40" s="35"/>
      <c r="AC40" s="75"/>
      <c r="AD40" s="35"/>
      <c r="AE40" s="75"/>
      <c r="AF40" s="35"/>
      <c r="AG40" s="75"/>
      <c r="AH40" s="35"/>
      <c r="AI40" s="75"/>
      <c r="AJ40" s="35"/>
      <c r="AK40" s="75"/>
      <c r="AL40" s="35"/>
      <c r="AM40" s="36"/>
      <c r="AN40" s="36"/>
      <c r="AO40" s="71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CG40" s="13">
        <v>0</v>
      </c>
      <c r="CH40" s="13">
        <v>0</v>
      </c>
      <c r="CI40" s="13"/>
      <c r="CJ40" s="13"/>
      <c r="CK40" s="13"/>
      <c r="CL40" s="13"/>
      <c r="CM40" s="13"/>
    </row>
    <row r="41" spans="1:91" ht="16.350000000000001" customHeight="1" x14ac:dyDescent="0.2">
      <c r="A41" s="30" t="s">
        <v>47</v>
      </c>
      <c r="B41" s="63">
        <f t="shared" si="4"/>
        <v>0</v>
      </c>
      <c r="C41" s="64">
        <f t="shared" si="5"/>
        <v>0</v>
      </c>
      <c r="D41" s="73">
        <f t="shared" si="5"/>
        <v>0</v>
      </c>
      <c r="E41" s="34"/>
      <c r="F41" s="74"/>
      <c r="G41" s="34"/>
      <c r="H41" s="74"/>
      <c r="I41" s="34"/>
      <c r="J41" s="35"/>
      <c r="K41" s="34"/>
      <c r="L41" s="35"/>
      <c r="M41" s="34"/>
      <c r="N41" s="35"/>
      <c r="O41" s="75"/>
      <c r="P41" s="35"/>
      <c r="Q41" s="75"/>
      <c r="R41" s="35"/>
      <c r="S41" s="75"/>
      <c r="T41" s="35"/>
      <c r="U41" s="75"/>
      <c r="V41" s="35"/>
      <c r="W41" s="75"/>
      <c r="X41" s="35"/>
      <c r="Y41" s="75"/>
      <c r="Z41" s="35"/>
      <c r="AA41" s="75"/>
      <c r="AB41" s="35"/>
      <c r="AC41" s="75"/>
      <c r="AD41" s="35"/>
      <c r="AE41" s="75"/>
      <c r="AF41" s="35"/>
      <c r="AG41" s="75"/>
      <c r="AH41" s="35"/>
      <c r="AI41" s="75"/>
      <c r="AJ41" s="35"/>
      <c r="AK41" s="75"/>
      <c r="AL41" s="35"/>
      <c r="AM41" s="36"/>
      <c r="AN41" s="36"/>
      <c r="AO41" s="71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CG41" s="13">
        <v>0</v>
      </c>
      <c r="CH41" s="13">
        <v>0</v>
      </c>
      <c r="CI41" s="13"/>
      <c r="CJ41" s="13"/>
      <c r="CK41" s="13"/>
      <c r="CL41" s="13"/>
      <c r="CM41" s="13"/>
    </row>
    <row r="42" spans="1:91" ht="16.350000000000001" customHeight="1" x14ac:dyDescent="0.2">
      <c r="A42" s="30" t="s">
        <v>48</v>
      </c>
      <c r="B42" s="63">
        <f t="shared" si="4"/>
        <v>0</v>
      </c>
      <c r="C42" s="64">
        <f t="shared" si="5"/>
        <v>0</v>
      </c>
      <c r="D42" s="73">
        <f t="shared" si="5"/>
        <v>0</v>
      </c>
      <c r="E42" s="34"/>
      <c r="F42" s="74"/>
      <c r="G42" s="34"/>
      <c r="H42" s="74"/>
      <c r="I42" s="34"/>
      <c r="J42" s="35"/>
      <c r="K42" s="34"/>
      <c r="L42" s="35"/>
      <c r="M42" s="34"/>
      <c r="N42" s="35"/>
      <c r="O42" s="75"/>
      <c r="P42" s="35"/>
      <c r="Q42" s="75"/>
      <c r="R42" s="35"/>
      <c r="S42" s="75"/>
      <c r="T42" s="35"/>
      <c r="U42" s="75"/>
      <c r="V42" s="35"/>
      <c r="W42" s="75"/>
      <c r="X42" s="35"/>
      <c r="Y42" s="75"/>
      <c r="Z42" s="35"/>
      <c r="AA42" s="75"/>
      <c r="AB42" s="35"/>
      <c r="AC42" s="75"/>
      <c r="AD42" s="35"/>
      <c r="AE42" s="75"/>
      <c r="AF42" s="35"/>
      <c r="AG42" s="75"/>
      <c r="AH42" s="35"/>
      <c r="AI42" s="75"/>
      <c r="AJ42" s="35"/>
      <c r="AK42" s="75"/>
      <c r="AL42" s="35"/>
      <c r="AM42" s="36"/>
      <c r="AN42" s="36"/>
      <c r="AO42" s="71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CG42" s="13">
        <v>0</v>
      </c>
      <c r="CH42" s="13">
        <v>0</v>
      </c>
      <c r="CI42" s="13"/>
      <c r="CJ42" s="13"/>
      <c r="CK42" s="13"/>
      <c r="CL42" s="13"/>
      <c r="CM42" s="13"/>
    </row>
    <row r="43" spans="1:91" ht="16.350000000000001" customHeight="1" x14ac:dyDescent="0.2">
      <c r="A43" s="93" t="s">
        <v>49</v>
      </c>
      <c r="B43" s="77">
        <f t="shared" si="4"/>
        <v>0</v>
      </c>
      <c r="C43" s="78">
        <f t="shared" si="5"/>
        <v>0</v>
      </c>
      <c r="D43" s="49">
        <f t="shared" si="5"/>
        <v>0</v>
      </c>
      <c r="E43" s="50"/>
      <c r="F43" s="79"/>
      <c r="G43" s="50"/>
      <c r="H43" s="79"/>
      <c r="I43" s="50"/>
      <c r="J43" s="51"/>
      <c r="K43" s="50"/>
      <c r="L43" s="51"/>
      <c r="M43" s="50"/>
      <c r="N43" s="51"/>
      <c r="O43" s="80"/>
      <c r="P43" s="51"/>
      <c r="Q43" s="80"/>
      <c r="R43" s="51"/>
      <c r="S43" s="80"/>
      <c r="T43" s="51"/>
      <c r="U43" s="80"/>
      <c r="V43" s="51"/>
      <c r="W43" s="80"/>
      <c r="X43" s="51"/>
      <c r="Y43" s="80"/>
      <c r="Z43" s="51"/>
      <c r="AA43" s="80"/>
      <c r="AB43" s="51"/>
      <c r="AC43" s="80"/>
      <c r="AD43" s="51"/>
      <c r="AE43" s="80"/>
      <c r="AF43" s="51"/>
      <c r="AG43" s="80"/>
      <c r="AH43" s="51"/>
      <c r="AI43" s="80"/>
      <c r="AJ43" s="51"/>
      <c r="AK43" s="80"/>
      <c r="AL43" s="51"/>
      <c r="AM43" s="52"/>
      <c r="AN43" s="52"/>
      <c r="AO43" s="71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CG43" s="13">
        <v>0</v>
      </c>
      <c r="CH43" s="13">
        <v>0</v>
      </c>
      <c r="CI43" s="13"/>
      <c r="CJ43" s="13"/>
      <c r="CK43" s="13"/>
      <c r="CL43" s="13"/>
      <c r="CM43" s="13"/>
    </row>
    <row r="44" spans="1:91" ht="32.1" customHeight="1" x14ac:dyDescent="0.2">
      <c r="A44" s="81" t="s">
        <v>51</v>
      </c>
      <c r="B44" s="81"/>
      <c r="C44" s="81"/>
      <c r="D44" s="81"/>
      <c r="E44" s="81"/>
      <c r="F44" s="81"/>
      <c r="G44" s="81"/>
      <c r="H44" s="11"/>
      <c r="I44" s="11"/>
      <c r="J44" s="11"/>
      <c r="K44" s="11"/>
      <c r="L44" s="82"/>
      <c r="M44" s="11"/>
      <c r="N44" s="11"/>
      <c r="O44" s="8"/>
      <c r="P44" s="8"/>
      <c r="Q44" s="8"/>
      <c r="R44" s="8"/>
      <c r="S44" s="8"/>
      <c r="T44" s="8"/>
      <c r="U44" s="8"/>
      <c r="V44" s="8"/>
      <c r="W44" s="8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4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X44" s="2"/>
      <c r="BY44" s="2"/>
      <c r="BZ44" s="2"/>
      <c r="CG44" s="13"/>
      <c r="CH44" s="13"/>
      <c r="CI44" s="13"/>
      <c r="CJ44" s="13"/>
      <c r="CK44" s="13"/>
      <c r="CL44" s="13"/>
      <c r="CM44" s="13"/>
    </row>
    <row r="45" spans="1:91" ht="16.350000000000001" customHeight="1" x14ac:dyDescent="0.2">
      <c r="A45" s="1822" t="s">
        <v>40</v>
      </c>
      <c r="B45" s="1796" t="s">
        <v>5</v>
      </c>
      <c r="C45" s="1797"/>
      <c r="D45" s="1798"/>
      <c r="E45" s="1808" t="s">
        <v>6</v>
      </c>
      <c r="F45" s="1869"/>
      <c r="G45" s="1869"/>
      <c r="H45" s="1869"/>
      <c r="I45" s="1869"/>
      <c r="J45" s="1869"/>
      <c r="K45" s="1869"/>
      <c r="L45" s="1869"/>
      <c r="M45" s="1869"/>
      <c r="N45" s="1869"/>
      <c r="O45" s="1869"/>
      <c r="P45" s="1869"/>
      <c r="Q45" s="1869"/>
      <c r="R45" s="1869"/>
      <c r="S45" s="1869"/>
      <c r="T45" s="1869"/>
      <c r="U45" s="1869"/>
      <c r="V45" s="1869"/>
      <c r="W45" s="1869"/>
      <c r="X45" s="1869"/>
      <c r="Y45" s="1869"/>
      <c r="Z45" s="1869"/>
      <c r="AA45" s="1869"/>
      <c r="AB45" s="1869"/>
      <c r="AC45" s="1869"/>
      <c r="AD45" s="1869"/>
      <c r="AE45" s="1869"/>
      <c r="AF45" s="1869"/>
      <c r="AG45" s="1869"/>
      <c r="AH45" s="1869"/>
      <c r="AI45" s="1869"/>
      <c r="AJ45" s="1869"/>
      <c r="AK45" s="1869"/>
      <c r="AL45" s="1809"/>
      <c r="AM45" s="1819" t="s">
        <v>7</v>
      </c>
      <c r="AN45" s="1819" t="s">
        <v>10</v>
      </c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CG45" s="13"/>
      <c r="CH45" s="13"/>
      <c r="CI45" s="13"/>
      <c r="CJ45" s="13"/>
      <c r="CK45" s="13"/>
      <c r="CL45" s="13"/>
      <c r="CM45" s="13"/>
    </row>
    <row r="46" spans="1:91" ht="16.350000000000001" customHeight="1" x14ac:dyDescent="0.2">
      <c r="A46" s="1826"/>
      <c r="B46" s="1799"/>
      <c r="C46" s="1800"/>
      <c r="D46" s="1801"/>
      <c r="E46" s="1808" t="s">
        <v>11</v>
      </c>
      <c r="F46" s="1809"/>
      <c r="G46" s="1808" t="s">
        <v>12</v>
      </c>
      <c r="H46" s="1809"/>
      <c r="I46" s="1808" t="s">
        <v>13</v>
      </c>
      <c r="J46" s="1809"/>
      <c r="K46" s="1808" t="s">
        <v>14</v>
      </c>
      <c r="L46" s="1809"/>
      <c r="M46" s="1808" t="s">
        <v>15</v>
      </c>
      <c r="N46" s="1809"/>
      <c r="O46" s="1828" t="s">
        <v>16</v>
      </c>
      <c r="P46" s="1816"/>
      <c r="Q46" s="1828" t="s">
        <v>17</v>
      </c>
      <c r="R46" s="1816"/>
      <c r="S46" s="1828" t="s">
        <v>18</v>
      </c>
      <c r="T46" s="1816"/>
      <c r="U46" s="1828" t="s">
        <v>19</v>
      </c>
      <c r="V46" s="1816"/>
      <c r="W46" s="1828" t="s">
        <v>20</v>
      </c>
      <c r="X46" s="1816"/>
      <c r="Y46" s="1828" t="s">
        <v>21</v>
      </c>
      <c r="Z46" s="1816"/>
      <c r="AA46" s="1828" t="s">
        <v>22</v>
      </c>
      <c r="AB46" s="1816"/>
      <c r="AC46" s="1828" t="s">
        <v>23</v>
      </c>
      <c r="AD46" s="1816"/>
      <c r="AE46" s="1828" t="s">
        <v>24</v>
      </c>
      <c r="AF46" s="1816"/>
      <c r="AG46" s="1828" t="s">
        <v>25</v>
      </c>
      <c r="AH46" s="1816"/>
      <c r="AI46" s="1828" t="s">
        <v>26</v>
      </c>
      <c r="AJ46" s="1816"/>
      <c r="AK46" s="1828" t="s">
        <v>27</v>
      </c>
      <c r="AL46" s="1816"/>
      <c r="AM46" s="1845"/>
      <c r="AN46" s="1845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CG46" s="13"/>
      <c r="CH46" s="13"/>
      <c r="CI46" s="13"/>
      <c r="CJ46" s="13"/>
      <c r="CK46" s="13"/>
      <c r="CL46" s="13"/>
      <c r="CM46" s="13"/>
    </row>
    <row r="47" spans="1:91" ht="16.350000000000001" customHeight="1" x14ac:dyDescent="0.2">
      <c r="A47" s="1824"/>
      <c r="B47" s="1019" t="s">
        <v>32</v>
      </c>
      <c r="C47" s="15" t="s">
        <v>41</v>
      </c>
      <c r="D47" s="916" t="s">
        <v>34</v>
      </c>
      <c r="E47" s="903" t="s">
        <v>41</v>
      </c>
      <c r="F47" s="905" t="s">
        <v>34</v>
      </c>
      <c r="G47" s="903" t="s">
        <v>41</v>
      </c>
      <c r="H47" s="905" t="s">
        <v>34</v>
      </c>
      <c r="I47" s="903" t="s">
        <v>41</v>
      </c>
      <c r="J47" s="905" t="s">
        <v>34</v>
      </c>
      <c r="K47" s="903" t="s">
        <v>41</v>
      </c>
      <c r="L47" s="905" t="s">
        <v>34</v>
      </c>
      <c r="M47" s="903" t="s">
        <v>41</v>
      </c>
      <c r="N47" s="905" t="s">
        <v>34</v>
      </c>
      <c r="O47" s="903" t="s">
        <v>41</v>
      </c>
      <c r="P47" s="905" t="s">
        <v>34</v>
      </c>
      <c r="Q47" s="903" t="s">
        <v>41</v>
      </c>
      <c r="R47" s="905" t="s">
        <v>34</v>
      </c>
      <c r="S47" s="903" t="s">
        <v>41</v>
      </c>
      <c r="T47" s="905" t="s">
        <v>34</v>
      </c>
      <c r="U47" s="903" t="s">
        <v>41</v>
      </c>
      <c r="V47" s="905" t="s">
        <v>34</v>
      </c>
      <c r="W47" s="903" t="s">
        <v>41</v>
      </c>
      <c r="X47" s="905" t="s">
        <v>34</v>
      </c>
      <c r="Y47" s="903" t="s">
        <v>41</v>
      </c>
      <c r="Z47" s="905" t="s">
        <v>34</v>
      </c>
      <c r="AA47" s="903" t="s">
        <v>41</v>
      </c>
      <c r="AB47" s="905" t="s">
        <v>34</v>
      </c>
      <c r="AC47" s="903" t="s">
        <v>41</v>
      </c>
      <c r="AD47" s="905" t="s">
        <v>34</v>
      </c>
      <c r="AE47" s="903" t="s">
        <v>41</v>
      </c>
      <c r="AF47" s="905" t="s">
        <v>34</v>
      </c>
      <c r="AG47" s="903" t="s">
        <v>41</v>
      </c>
      <c r="AH47" s="905" t="s">
        <v>34</v>
      </c>
      <c r="AI47" s="903" t="s">
        <v>41</v>
      </c>
      <c r="AJ47" s="905" t="s">
        <v>34</v>
      </c>
      <c r="AK47" s="903" t="s">
        <v>41</v>
      </c>
      <c r="AL47" s="905" t="s">
        <v>34</v>
      </c>
      <c r="AM47" s="1820"/>
      <c r="AN47" s="1820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CG47" s="13"/>
      <c r="CH47" s="13"/>
      <c r="CI47" s="13"/>
      <c r="CJ47" s="13"/>
      <c r="CK47" s="13"/>
      <c r="CL47" s="13"/>
      <c r="CM47" s="13"/>
    </row>
    <row r="48" spans="1:91" ht="16.350000000000001" customHeight="1" x14ac:dyDescent="0.2">
      <c r="A48" s="1023" t="s">
        <v>42</v>
      </c>
      <c r="B48" s="1024">
        <f t="shared" ref="B48:B53" si="6">SUM(C48+D48)</f>
        <v>0</v>
      </c>
      <c r="C48" s="1038">
        <f t="shared" ref="C48:D53" si="7">SUM(E48+G48+I48+K48+M48+O48+Q48+S48+U48+W48+Y48+AA48+AC48+AE48+AG48+AI48+AK48)</f>
        <v>0</v>
      </c>
      <c r="D48" s="1039">
        <f t="shared" si="7"/>
        <v>0</v>
      </c>
      <c r="E48" s="1034"/>
      <c r="F48" s="1040"/>
      <c r="G48" s="1034"/>
      <c r="H48" s="1040"/>
      <c r="I48" s="1034"/>
      <c r="J48" s="1035"/>
      <c r="K48" s="1034"/>
      <c r="L48" s="1035"/>
      <c r="M48" s="1034"/>
      <c r="N48" s="1035"/>
      <c r="O48" s="1041"/>
      <c r="P48" s="1035"/>
      <c r="Q48" s="1041"/>
      <c r="R48" s="1035"/>
      <c r="S48" s="1041"/>
      <c r="T48" s="1035"/>
      <c r="U48" s="1041"/>
      <c r="V48" s="1035"/>
      <c r="W48" s="1041"/>
      <c r="X48" s="1035"/>
      <c r="Y48" s="1041"/>
      <c r="Z48" s="1035"/>
      <c r="AA48" s="1041"/>
      <c r="AB48" s="1035"/>
      <c r="AC48" s="1041"/>
      <c r="AD48" s="1035"/>
      <c r="AE48" s="1041"/>
      <c r="AF48" s="1035"/>
      <c r="AG48" s="1041"/>
      <c r="AH48" s="1035"/>
      <c r="AI48" s="1041"/>
      <c r="AJ48" s="1035"/>
      <c r="AK48" s="1041"/>
      <c r="AL48" s="1035"/>
      <c r="AM48" s="1036"/>
      <c r="AN48" s="1036"/>
      <c r="AO48" s="71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CG48" s="13">
        <v>0</v>
      </c>
      <c r="CH48" s="13">
        <v>0</v>
      </c>
      <c r="CI48" s="13"/>
      <c r="CJ48" s="13"/>
      <c r="CK48" s="13"/>
      <c r="CL48" s="13"/>
      <c r="CM48" s="13"/>
    </row>
    <row r="49" spans="1:104" ht="16.350000000000001" customHeight="1" x14ac:dyDescent="0.2">
      <c r="A49" s="30" t="s">
        <v>43</v>
      </c>
      <c r="B49" s="63">
        <f t="shared" si="6"/>
        <v>0</v>
      </c>
      <c r="C49" s="64">
        <f t="shared" si="7"/>
        <v>0</v>
      </c>
      <c r="D49" s="73">
        <f t="shared" si="7"/>
        <v>0</v>
      </c>
      <c r="E49" s="34"/>
      <c r="F49" s="74"/>
      <c r="G49" s="34"/>
      <c r="H49" s="74"/>
      <c r="I49" s="34"/>
      <c r="J49" s="35"/>
      <c r="K49" s="34"/>
      <c r="L49" s="35"/>
      <c r="M49" s="34"/>
      <c r="N49" s="35"/>
      <c r="O49" s="75"/>
      <c r="P49" s="35"/>
      <c r="Q49" s="75"/>
      <c r="R49" s="35"/>
      <c r="S49" s="75"/>
      <c r="T49" s="35"/>
      <c r="U49" s="75"/>
      <c r="V49" s="35"/>
      <c r="W49" s="75"/>
      <c r="X49" s="35"/>
      <c r="Y49" s="75"/>
      <c r="Z49" s="35"/>
      <c r="AA49" s="75"/>
      <c r="AB49" s="35"/>
      <c r="AC49" s="75"/>
      <c r="AD49" s="35"/>
      <c r="AE49" s="75"/>
      <c r="AF49" s="35"/>
      <c r="AG49" s="75"/>
      <c r="AH49" s="35"/>
      <c r="AI49" s="75"/>
      <c r="AJ49" s="35"/>
      <c r="AK49" s="75"/>
      <c r="AL49" s="35"/>
      <c r="AM49" s="36"/>
      <c r="AN49" s="36"/>
      <c r="AO49" s="71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CG49" s="13">
        <v>0</v>
      </c>
      <c r="CH49" s="13">
        <v>0</v>
      </c>
      <c r="CI49" s="13"/>
      <c r="CJ49" s="13"/>
      <c r="CK49" s="13"/>
      <c r="CL49" s="13"/>
      <c r="CM49" s="13"/>
    </row>
    <row r="50" spans="1:104" ht="16.350000000000001" customHeight="1" x14ac:dyDescent="0.2">
      <c r="A50" s="30" t="s">
        <v>44</v>
      </c>
      <c r="B50" s="63">
        <f t="shared" si="6"/>
        <v>0</v>
      </c>
      <c r="C50" s="64">
        <f t="shared" si="7"/>
        <v>0</v>
      </c>
      <c r="D50" s="73">
        <f t="shared" si="7"/>
        <v>0</v>
      </c>
      <c r="E50" s="34"/>
      <c r="F50" s="74"/>
      <c r="G50" s="34"/>
      <c r="H50" s="74"/>
      <c r="I50" s="34"/>
      <c r="J50" s="35"/>
      <c r="K50" s="34"/>
      <c r="L50" s="35"/>
      <c r="M50" s="34"/>
      <c r="N50" s="35"/>
      <c r="O50" s="75"/>
      <c r="P50" s="35"/>
      <c r="Q50" s="75"/>
      <c r="R50" s="35"/>
      <c r="S50" s="75"/>
      <c r="T50" s="35"/>
      <c r="U50" s="75"/>
      <c r="V50" s="35"/>
      <c r="W50" s="75"/>
      <c r="X50" s="35"/>
      <c r="Y50" s="75"/>
      <c r="Z50" s="35"/>
      <c r="AA50" s="75"/>
      <c r="AB50" s="35"/>
      <c r="AC50" s="75"/>
      <c r="AD50" s="35"/>
      <c r="AE50" s="75"/>
      <c r="AF50" s="35"/>
      <c r="AG50" s="75"/>
      <c r="AH50" s="35"/>
      <c r="AI50" s="75"/>
      <c r="AJ50" s="35"/>
      <c r="AK50" s="75"/>
      <c r="AL50" s="35"/>
      <c r="AM50" s="36"/>
      <c r="AN50" s="36"/>
      <c r="AO50" s="71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CG50" s="13">
        <v>0</v>
      </c>
      <c r="CH50" s="13">
        <v>0</v>
      </c>
      <c r="CI50" s="13"/>
      <c r="CJ50" s="13"/>
      <c r="CK50" s="13"/>
      <c r="CL50" s="13"/>
      <c r="CM50" s="13"/>
    </row>
    <row r="51" spans="1:104" ht="16.350000000000001" customHeight="1" x14ac:dyDescent="0.2">
      <c r="A51" s="30" t="s">
        <v>47</v>
      </c>
      <c r="B51" s="63">
        <f t="shared" si="6"/>
        <v>0</v>
      </c>
      <c r="C51" s="64">
        <f t="shared" si="7"/>
        <v>0</v>
      </c>
      <c r="D51" s="73">
        <f t="shared" si="7"/>
        <v>0</v>
      </c>
      <c r="E51" s="34"/>
      <c r="F51" s="74"/>
      <c r="G51" s="34"/>
      <c r="H51" s="74"/>
      <c r="I51" s="34"/>
      <c r="J51" s="35"/>
      <c r="K51" s="34"/>
      <c r="L51" s="35"/>
      <c r="M51" s="34"/>
      <c r="N51" s="35"/>
      <c r="O51" s="75"/>
      <c r="P51" s="35"/>
      <c r="Q51" s="75"/>
      <c r="R51" s="35"/>
      <c r="S51" s="75"/>
      <c r="T51" s="35"/>
      <c r="U51" s="75"/>
      <c r="V51" s="35"/>
      <c r="W51" s="75"/>
      <c r="X51" s="35"/>
      <c r="Y51" s="75"/>
      <c r="Z51" s="35"/>
      <c r="AA51" s="75"/>
      <c r="AB51" s="35"/>
      <c r="AC51" s="75"/>
      <c r="AD51" s="35"/>
      <c r="AE51" s="75"/>
      <c r="AF51" s="35"/>
      <c r="AG51" s="75"/>
      <c r="AH51" s="35"/>
      <c r="AI51" s="75"/>
      <c r="AJ51" s="35"/>
      <c r="AK51" s="75"/>
      <c r="AL51" s="35"/>
      <c r="AM51" s="36"/>
      <c r="AN51" s="36"/>
      <c r="AO51" s="71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CG51" s="13">
        <v>0</v>
      </c>
      <c r="CH51" s="13">
        <v>0</v>
      </c>
      <c r="CI51" s="13"/>
      <c r="CJ51" s="13"/>
      <c r="CK51" s="13"/>
      <c r="CL51" s="13"/>
      <c r="CM51" s="13"/>
    </row>
    <row r="52" spans="1:104" ht="16.350000000000001" customHeight="1" x14ac:dyDescent="0.2">
      <c r="A52" s="30" t="s">
        <v>48</v>
      </c>
      <c r="B52" s="63">
        <f t="shared" si="6"/>
        <v>0</v>
      </c>
      <c r="C52" s="64">
        <f t="shared" si="7"/>
        <v>0</v>
      </c>
      <c r="D52" s="73">
        <f t="shared" si="7"/>
        <v>0</v>
      </c>
      <c r="E52" s="34"/>
      <c r="F52" s="74"/>
      <c r="G52" s="34"/>
      <c r="H52" s="74"/>
      <c r="I52" s="34"/>
      <c r="J52" s="35"/>
      <c r="K52" s="34"/>
      <c r="L52" s="35"/>
      <c r="M52" s="34"/>
      <c r="N52" s="35"/>
      <c r="O52" s="75"/>
      <c r="P52" s="35"/>
      <c r="Q52" s="75"/>
      <c r="R52" s="35"/>
      <c r="S52" s="75"/>
      <c r="T52" s="35"/>
      <c r="U52" s="75"/>
      <c r="V52" s="35"/>
      <c r="W52" s="75"/>
      <c r="X52" s="35"/>
      <c r="Y52" s="75"/>
      <c r="Z52" s="35"/>
      <c r="AA52" s="75"/>
      <c r="AB52" s="35"/>
      <c r="AC52" s="75"/>
      <c r="AD52" s="35"/>
      <c r="AE52" s="75"/>
      <c r="AF52" s="35"/>
      <c r="AG52" s="75"/>
      <c r="AH52" s="35"/>
      <c r="AI52" s="75"/>
      <c r="AJ52" s="35"/>
      <c r="AK52" s="75"/>
      <c r="AL52" s="35"/>
      <c r="AM52" s="36"/>
      <c r="AN52" s="36"/>
      <c r="AO52" s="71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CG52" s="13">
        <v>0</v>
      </c>
      <c r="CH52" s="13">
        <v>0</v>
      </c>
      <c r="CI52" s="13"/>
      <c r="CJ52" s="13"/>
      <c r="CK52" s="13"/>
      <c r="CL52" s="13"/>
      <c r="CM52" s="13"/>
    </row>
    <row r="53" spans="1:104" ht="16.350000000000001" customHeight="1" x14ac:dyDescent="0.2">
      <c r="A53" s="93" t="s">
        <v>49</v>
      </c>
      <c r="B53" s="77">
        <f t="shared" si="6"/>
        <v>0</v>
      </c>
      <c r="C53" s="78">
        <f t="shared" si="7"/>
        <v>0</v>
      </c>
      <c r="D53" s="49">
        <f t="shared" si="7"/>
        <v>0</v>
      </c>
      <c r="E53" s="50"/>
      <c r="F53" s="79"/>
      <c r="G53" s="50"/>
      <c r="H53" s="79"/>
      <c r="I53" s="50"/>
      <c r="J53" s="51"/>
      <c r="K53" s="50"/>
      <c r="L53" s="51"/>
      <c r="M53" s="50"/>
      <c r="N53" s="51"/>
      <c r="O53" s="80"/>
      <c r="P53" s="51"/>
      <c r="Q53" s="80"/>
      <c r="R53" s="51"/>
      <c r="S53" s="80"/>
      <c r="T53" s="51"/>
      <c r="U53" s="80"/>
      <c r="V53" s="51"/>
      <c r="W53" s="80"/>
      <c r="X53" s="51"/>
      <c r="Y53" s="80"/>
      <c r="Z53" s="51"/>
      <c r="AA53" s="80"/>
      <c r="AB53" s="51"/>
      <c r="AC53" s="80"/>
      <c r="AD53" s="51"/>
      <c r="AE53" s="80"/>
      <c r="AF53" s="51"/>
      <c r="AG53" s="80"/>
      <c r="AH53" s="51"/>
      <c r="AI53" s="80"/>
      <c r="AJ53" s="51"/>
      <c r="AK53" s="80"/>
      <c r="AL53" s="51"/>
      <c r="AM53" s="52"/>
      <c r="AN53" s="52"/>
      <c r="AO53" s="71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CG53" s="13">
        <v>0</v>
      </c>
      <c r="CH53" s="13">
        <v>0</v>
      </c>
      <c r="CI53" s="13"/>
      <c r="CJ53" s="13"/>
      <c r="CK53" s="13"/>
      <c r="CL53" s="13"/>
      <c r="CM53" s="13"/>
    </row>
    <row r="54" spans="1:104" s="100" customFormat="1" ht="32.1" customHeight="1" x14ac:dyDescent="0.2">
      <c r="A54" s="96" t="s">
        <v>52</v>
      </c>
      <c r="B54" s="96"/>
      <c r="C54" s="96"/>
      <c r="D54" s="96"/>
      <c r="E54" s="96"/>
      <c r="F54" s="96"/>
      <c r="G54" s="96"/>
      <c r="H54" s="96"/>
      <c r="I54" s="96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8"/>
      <c r="AP54" s="8"/>
      <c r="AQ54" s="8"/>
      <c r="AR54" s="85"/>
      <c r="AS54" s="85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98"/>
      <c r="CB54" s="98"/>
      <c r="CC54" s="98"/>
      <c r="CD54" s="98"/>
      <c r="CE54" s="98"/>
      <c r="CF54" s="98"/>
      <c r="CG54" s="99"/>
      <c r="CH54" s="99"/>
      <c r="CI54" s="99"/>
      <c r="CJ54" s="99"/>
      <c r="CK54" s="99"/>
      <c r="CL54" s="99"/>
      <c r="CM54" s="99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</row>
    <row r="55" spans="1:104" ht="16.350000000000001" customHeight="1" x14ac:dyDescent="0.2">
      <c r="A55" s="1797" t="s">
        <v>53</v>
      </c>
      <c r="B55" s="1893" t="s">
        <v>54</v>
      </c>
      <c r="C55" s="1894"/>
      <c r="D55" s="1895"/>
      <c r="E55" s="1899" t="s">
        <v>6</v>
      </c>
      <c r="F55" s="1900"/>
      <c r="G55" s="1900"/>
      <c r="H55" s="1900"/>
      <c r="I55" s="1900"/>
      <c r="J55" s="1900"/>
      <c r="K55" s="1900"/>
      <c r="L55" s="1900"/>
      <c r="M55" s="1900"/>
      <c r="N55" s="1900"/>
      <c r="O55" s="1900"/>
      <c r="P55" s="1900"/>
      <c r="Q55" s="1900"/>
      <c r="R55" s="1900"/>
      <c r="S55" s="1900"/>
      <c r="T55" s="1900"/>
      <c r="U55" s="1900"/>
      <c r="V55" s="1900"/>
      <c r="W55" s="1900"/>
      <c r="X55" s="1900"/>
      <c r="Y55" s="1900"/>
      <c r="Z55" s="1900"/>
      <c r="AA55" s="1900"/>
      <c r="AB55" s="1900"/>
      <c r="AC55" s="1900"/>
      <c r="AD55" s="1900"/>
      <c r="AE55" s="1900"/>
      <c r="AF55" s="1900"/>
      <c r="AG55" s="1900"/>
      <c r="AH55" s="1900"/>
      <c r="AI55" s="1900"/>
      <c r="AJ55" s="1900"/>
      <c r="AK55" s="1900"/>
      <c r="AL55" s="1901"/>
      <c r="AM55" s="1902" t="s">
        <v>55</v>
      </c>
      <c r="AN55" s="1903"/>
      <c r="AO55" s="7"/>
      <c r="AP55" s="7"/>
      <c r="AQ55" s="7"/>
      <c r="AR55" s="101"/>
      <c r="AS55" s="101"/>
      <c r="AT55" s="7"/>
      <c r="BX55" s="2"/>
      <c r="BY55" s="2"/>
      <c r="CG55" s="13"/>
      <c r="CH55" s="13"/>
      <c r="CI55" s="13"/>
      <c r="CJ55" s="13"/>
      <c r="CK55" s="13"/>
      <c r="CL55" s="13"/>
      <c r="CM55" s="13"/>
    </row>
    <row r="56" spans="1:104" ht="16.350000000000001" customHeight="1" x14ac:dyDescent="0.2">
      <c r="A56" s="1892"/>
      <c r="B56" s="1896"/>
      <c r="C56" s="1897"/>
      <c r="D56" s="1898"/>
      <c r="E56" s="1808" t="s">
        <v>11</v>
      </c>
      <c r="F56" s="1809"/>
      <c r="G56" s="1808" t="s">
        <v>12</v>
      </c>
      <c r="H56" s="1809"/>
      <c r="I56" s="1808" t="s">
        <v>13</v>
      </c>
      <c r="J56" s="1809"/>
      <c r="K56" s="1808" t="s">
        <v>14</v>
      </c>
      <c r="L56" s="1809"/>
      <c r="M56" s="1808" t="s">
        <v>15</v>
      </c>
      <c r="N56" s="1809"/>
      <c r="O56" s="1828" t="s">
        <v>16</v>
      </c>
      <c r="P56" s="1816"/>
      <c r="Q56" s="1828" t="s">
        <v>17</v>
      </c>
      <c r="R56" s="1816"/>
      <c r="S56" s="1828" t="s">
        <v>18</v>
      </c>
      <c r="T56" s="1816"/>
      <c r="U56" s="1828" t="s">
        <v>19</v>
      </c>
      <c r="V56" s="1829"/>
      <c r="W56" s="1828" t="s">
        <v>20</v>
      </c>
      <c r="X56" s="1816"/>
      <c r="Y56" s="1828" t="s">
        <v>21</v>
      </c>
      <c r="Z56" s="1816"/>
      <c r="AA56" s="1828" t="s">
        <v>22</v>
      </c>
      <c r="AB56" s="1816"/>
      <c r="AC56" s="1828" t="s">
        <v>23</v>
      </c>
      <c r="AD56" s="1816"/>
      <c r="AE56" s="1828" t="s">
        <v>24</v>
      </c>
      <c r="AF56" s="1816"/>
      <c r="AG56" s="1828" t="s">
        <v>25</v>
      </c>
      <c r="AH56" s="1816"/>
      <c r="AI56" s="1828" t="s">
        <v>26</v>
      </c>
      <c r="AJ56" s="1816"/>
      <c r="AK56" s="1828" t="s">
        <v>27</v>
      </c>
      <c r="AL56" s="1816"/>
      <c r="AM56" s="1904"/>
      <c r="AN56" s="1905"/>
      <c r="AO56" s="101"/>
      <c r="AP56" s="101"/>
      <c r="AQ56" s="101"/>
      <c r="AR56" s="101"/>
      <c r="AS56" s="101"/>
      <c r="AT56" s="101"/>
      <c r="AU56" s="12"/>
      <c r="AV56" s="12"/>
      <c r="AW56" s="12"/>
      <c r="AX56" s="12"/>
      <c r="AY56" s="12"/>
      <c r="AZ56" s="12"/>
      <c r="BA56" s="12"/>
      <c r="BB56" s="12"/>
      <c r="BC56" s="12"/>
      <c r="BX56" s="2"/>
      <c r="BY56" s="2"/>
      <c r="CG56" s="13"/>
      <c r="CH56" s="13"/>
      <c r="CI56" s="13"/>
      <c r="CJ56" s="13"/>
      <c r="CK56" s="13"/>
      <c r="CL56" s="13"/>
      <c r="CM56" s="13"/>
    </row>
    <row r="57" spans="1:104" ht="32.1" customHeight="1" x14ac:dyDescent="0.2">
      <c r="A57" s="1800"/>
      <c r="B57" s="914" t="s">
        <v>32</v>
      </c>
      <c r="C57" s="912" t="s">
        <v>33</v>
      </c>
      <c r="D57" s="908" t="s">
        <v>34</v>
      </c>
      <c r="E57" s="1021" t="s">
        <v>33</v>
      </c>
      <c r="F57" s="908" t="s">
        <v>34</v>
      </c>
      <c r="G57" s="1021" t="s">
        <v>33</v>
      </c>
      <c r="H57" s="908" t="s">
        <v>34</v>
      </c>
      <c r="I57" s="1021" t="s">
        <v>33</v>
      </c>
      <c r="J57" s="908" t="s">
        <v>34</v>
      </c>
      <c r="K57" s="1021" t="s">
        <v>33</v>
      </c>
      <c r="L57" s="908" t="s">
        <v>34</v>
      </c>
      <c r="M57" s="1021" t="s">
        <v>33</v>
      </c>
      <c r="N57" s="908" t="s">
        <v>34</v>
      </c>
      <c r="O57" s="1021" t="s">
        <v>33</v>
      </c>
      <c r="P57" s="908" t="s">
        <v>34</v>
      </c>
      <c r="Q57" s="1021" t="s">
        <v>33</v>
      </c>
      <c r="R57" s="908" t="s">
        <v>34</v>
      </c>
      <c r="S57" s="1021" t="s">
        <v>33</v>
      </c>
      <c r="T57" s="908" t="s">
        <v>34</v>
      </c>
      <c r="U57" s="1021" t="s">
        <v>33</v>
      </c>
      <c r="V57" s="907" t="s">
        <v>34</v>
      </c>
      <c r="W57" s="1021" t="s">
        <v>33</v>
      </c>
      <c r="X57" s="908" t="s">
        <v>34</v>
      </c>
      <c r="Y57" s="1021" t="s">
        <v>33</v>
      </c>
      <c r="Z57" s="908" t="s">
        <v>34</v>
      </c>
      <c r="AA57" s="1021" t="s">
        <v>33</v>
      </c>
      <c r="AB57" s="908" t="s">
        <v>34</v>
      </c>
      <c r="AC57" s="1021" t="s">
        <v>33</v>
      </c>
      <c r="AD57" s="908" t="s">
        <v>34</v>
      </c>
      <c r="AE57" s="1021" t="s">
        <v>33</v>
      </c>
      <c r="AF57" s="908" t="s">
        <v>34</v>
      </c>
      <c r="AG57" s="1021" t="s">
        <v>33</v>
      </c>
      <c r="AH57" s="908" t="s">
        <v>34</v>
      </c>
      <c r="AI57" s="1021" t="s">
        <v>33</v>
      </c>
      <c r="AJ57" s="908" t="s">
        <v>34</v>
      </c>
      <c r="AK57" s="1021" t="s">
        <v>33</v>
      </c>
      <c r="AL57" s="908" t="s">
        <v>34</v>
      </c>
      <c r="AM57" s="104" t="s">
        <v>56</v>
      </c>
      <c r="AN57" s="908" t="s">
        <v>57</v>
      </c>
      <c r="AO57" s="101"/>
      <c r="AP57" s="101"/>
      <c r="AQ57" s="101"/>
      <c r="AR57" s="101"/>
      <c r="AS57" s="101"/>
      <c r="AT57" s="101"/>
      <c r="AU57" s="12"/>
      <c r="AV57" s="12"/>
      <c r="AW57" s="12"/>
      <c r="AX57" s="12"/>
      <c r="AY57" s="12"/>
      <c r="AZ57" s="12"/>
      <c r="BA57" s="12"/>
      <c r="BB57" s="12"/>
      <c r="BC57" s="12"/>
      <c r="BX57" s="2"/>
      <c r="BY57" s="2"/>
      <c r="CG57" s="13"/>
      <c r="CH57" s="13"/>
      <c r="CI57" s="13"/>
      <c r="CJ57" s="13"/>
      <c r="CK57" s="13"/>
      <c r="CL57" s="13"/>
      <c r="CM57" s="13"/>
    </row>
    <row r="58" spans="1:104" ht="16.350000000000001" customHeight="1" x14ac:dyDescent="0.2">
      <c r="A58" s="1042" t="s">
        <v>58</v>
      </c>
      <c r="B58" s="1024">
        <f t="shared" ref="B58:B63" si="8">SUM(C58+D58)</f>
        <v>42</v>
      </c>
      <c r="C58" s="1038">
        <f t="shared" ref="C58:D63" si="9">SUM(E58+G58+I58+K58+M58+O58+Q58+S58+U58+W58+Y58+AA58+AC58+AE58+AG58+AI58+AK58)</f>
        <v>25</v>
      </c>
      <c r="D58" s="1039">
        <f t="shared" si="9"/>
        <v>17</v>
      </c>
      <c r="E58" s="1034"/>
      <c r="F58" s="1040">
        <v>1</v>
      </c>
      <c r="G58" s="1034"/>
      <c r="H58" s="1035"/>
      <c r="I58" s="1034"/>
      <c r="J58" s="1035"/>
      <c r="K58" s="1034"/>
      <c r="L58" s="1035"/>
      <c r="M58" s="1034">
        <v>2</v>
      </c>
      <c r="N58" s="1035">
        <v>1</v>
      </c>
      <c r="O58" s="1034"/>
      <c r="P58" s="1035"/>
      <c r="Q58" s="1034"/>
      <c r="R58" s="1035"/>
      <c r="S58" s="1034">
        <v>1</v>
      </c>
      <c r="T58" s="1035">
        <v>1</v>
      </c>
      <c r="U58" s="1034">
        <v>4</v>
      </c>
      <c r="V58" s="1043">
        <v>1</v>
      </c>
      <c r="W58" s="1034">
        <v>2</v>
      </c>
      <c r="X58" s="1035">
        <v>1</v>
      </c>
      <c r="Y58" s="1034">
        <v>2</v>
      </c>
      <c r="Z58" s="1035"/>
      <c r="AA58" s="1034">
        <v>3</v>
      </c>
      <c r="AB58" s="1035">
        <v>5</v>
      </c>
      <c r="AC58" s="1034">
        <v>5</v>
      </c>
      <c r="AD58" s="1035">
        <v>5</v>
      </c>
      <c r="AE58" s="1034">
        <v>3</v>
      </c>
      <c r="AF58" s="1035"/>
      <c r="AG58" s="1034">
        <v>1</v>
      </c>
      <c r="AH58" s="1035">
        <v>2</v>
      </c>
      <c r="AI58" s="1034"/>
      <c r="AJ58" s="1035"/>
      <c r="AK58" s="1041">
        <v>2</v>
      </c>
      <c r="AL58" s="1035"/>
      <c r="AM58" s="1041"/>
      <c r="AN58" s="1035">
        <v>42</v>
      </c>
      <c r="AO58" s="487" t="str">
        <f>CA58</f>
        <v/>
      </c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12"/>
      <c r="BB58" s="12"/>
      <c r="BC58" s="12"/>
      <c r="BX58" s="2"/>
      <c r="BY58" s="2"/>
      <c r="CA58" s="488" t="str">
        <f>IF(CG58=1,"* La suma de las Herramientas de Categorización debe ser igual al total. ","")</f>
        <v/>
      </c>
      <c r="CG58" s="489">
        <f>IF(B58&lt;&gt;(AM58+AN58),1,0)</f>
        <v>0</v>
      </c>
      <c r="CH58" s="13"/>
      <c r="CI58" s="13"/>
      <c r="CJ58" s="13"/>
      <c r="CK58" s="13"/>
      <c r="CL58" s="13"/>
      <c r="CM58" s="13"/>
    </row>
    <row r="59" spans="1:104" ht="16.350000000000001" customHeight="1" x14ac:dyDescent="0.2">
      <c r="A59" s="109" t="s">
        <v>59</v>
      </c>
      <c r="B59" s="63">
        <f t="shared" si="8"/>
        <v>441</v>
      </c>
      <c r="C59" s="64">
        <f t="shared" si="9"/>
        <v>220</v>
      </c>
      <c r="D59" s="73">
        <f t="shared" si="9"/>
        <v>221</v>
      </c>
      <c r="E59" s="34">
        <v>8</v>
      </c>
      <c r="F59" s="74">
        <v>13</v>
      </c>
      <c r="G59" s="34">
        <v>4</v>
      </c>
      <c r="H59" s="35">
        <v>6</v>
      </c>
      <c r="I59" s="34">
        <v>2</v>
      </c>
      <c r="J59" s="35">
        <v>5</v>
      </c>
      <c r="K59" s="34">
        <v>2</v>
      </c>
      <c r="L59" s="35">
        <v>11</v>
      </c>
      <c r="M59" s="34">
        <v>9</v>
      </c>
      <c r="N59" s="35">
        <v>6</v>
      </c>
      <c r="O59" s="34">
        <v>16</v>
      </c>
      <c r="P59" s="35">
        <v>8</v>
      </c>
      <c r="Q59" s="34">
        <v>23</v>
      </c>
      <c r="R59" s="35">
        <v>16</v>
      </c>
      <c r="S59" s="34">
        <v>17</v>
      </c>
      <c r="T59" s="35">
        <v>14</v>
      </c>
      <c r="U59" s="34">
        <v>18</v>
      </c>
      <c r="V59" s="110">
        <v>14</v>
      </c>
      <c r="W59" s="34">
        <v>17</v>
      </c>
      <c r="X59" s="35">
        <v>17</v>
      </c>
      <c r="Y59" s="34">
        <v>16</v>
      </c>
      <c r="Z59" s="35">
        <v>11</v>
      </c>
      <c r="AA59" s="34">
        <v>22</v>
      </c>
      <c r="AB59" s="35">
        <v>16</v>
      </c>
      <c r="AC59" s="34">
        <v>14</v>
      </c>
      <c r="AD59" s="35">
        <v>16</v>
      </c>
      <c r="AE59" s="34">
        <v>15</v>
      </c>
      <c r="AF59" s="35">
        <v>22</v>
      </c>
      <c r="AG59" s="34">
        <v>9</v>
      </c>
      <c r="AH59" s="35">
        <v>16</v>
      </c>
      <c r="AI59" s="34">
        <v>12</v>
      </c>
      <c r="AJ59" s="35">
        <v>10</v>
      </c>
      <c r="AK59" s="75">
        <v>16</v>
      </c>
      <c r="AL59" s="35">
        <v>20</v>
      </c>
      <c r="AM59" s="75"/>
      <c r="AN59" s="35">
        <v>441</v>
      </c>
      <c r="AO59" s="487" t="str">
        <f>CA59</f>
        <v/>
      </c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12"/>
      <c r="BB59" s="12"/>
      <c r="BC59" s="12"/>
      <c r="BX59" s="2"/>
      <c r="BY59" s="2"/>
      <c r="CA59" s="488" t="str">
        <f>IF(CG59=1,"* La suma de las Herramientas de Categorización debe ser igual al total. ","")</f>
        <v/>
      </c>
      <c r="CG59" s="489">
        <f>IF(B59&lt;&gt;(AM59+AN59),1,0)</f>
        <v>0</v>
      </c>
      <c r="CH59" s="13"/>
      <c r="CI59" s="13"/>
      <c r="CJ59" s="13"/>
      <c r="CK59" s="13"/>
      <c r="CL59" s="13"/>
      <c r="CM59" s="13"/>
    </row>
    <row r="60" spans="1:104" ht="16.350000000000001" customHeight="1" x14ac:dyDescent="0.2">
      <c r="A60" s="109" t="s">
        <v>60</v>
      </c>
      <c r="B60" s="63">
        <f t="shared" si="8"/>
        <v>1326</v>
      </c>
      <c r="C60" s="64">
        <f t="shared" si="9"/>
        <v>746</v>
      </c>
      <c r="D60" s="73">
        <f t="shared" si="9"/>
        <v>580</v>
      </c>
      <c r="E60" s="34">
        <v>73</v>
      </c>
      <c r="F60" s="74">
        <v>71</v>
      </c>
      <c r="G60" s="34">
        <v>30</v>
      </c>
      <c r="H60" s="35">
        <v>25</v>
      </c>
      <c r="I60" s="34">
        <v>31</v>
      </c>
      <c r="J60" s="35">
        <v>26</v>
      </c>
      <c r="K60" s="34">
        <v>31</v>
      </c>
      <c r="L60" s="35">
        <v>27</v>
      </c>
      <c r="M60" s="34">
        <v>29</v>
      </c>
      <c r="N60" s="35">
        <v>31</v>
      </c>
      <c r="O60" s="34">
        <v>34</v>
      </c>
      <c r="P60" s="35">
        <v>37</v>
      </c>
      <c r="Q60" s="34">
        <v>48</v>
      </c>
      <c r="R60" s="35">
        <v>28</v>
      </c>
      <c r="S60" s="34">
        <v>45</v>
      </c>
      <c r="T60" s="35">
        <v>29</v>
      </c>
      <c r="U60" s="34">
        <v>34</v>
      </c>
      <c r="V60" s="110">
        <v>34</v>
      </c>
      <c r="W60" s="34">
        <v>37</v>
      </c>
      <c r="X60" s="35">
        <v>35</v>
      </c>
      <c r="Y60" s="34">
        <v>55</v>
      </c>
      <c r="Z60" s="35">
        <v>29</v>
      </c>
      <c r="AA60" s="34">
        <v>57</v>
      </c>
      <c r="AB60" s="35">
        <v>35</v>
      </c>
      <c r="AC60" s="34">
        <v>52</v>
      </c>
      <c r="AD60" s="35">
        <v>31</v>
      </c>
      <c r="AE60" s="34">
        <v>57</v>
      </c>
      <c r="AF60" s="35">
        <v>32</v>
      </c>
      <c r="AG60" s="34">
        <v>48</v>
      </c>
      <c r="AH60" s="35">
        <v>32</v>
      </c>
      <c r="AI60" s="34">
        <v>54</v>
      </c>
      <c r="AJ60" s="35">
        <v>26</v>
      </c>
      <c r="AK60" s="75">
        <v>31</v>
      </c>
      <c r="AL60" s="35">
        <v>52</v>
      </c>
      <c r="AM60" s="75"/>
      <c r="AN60" s="35">
        <v>1326</v>
      </c>
      <c r="AO60" s="487" t="str">
        <f>CA60</f>
        <v/>
      </c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12"/>
      <c r="BB60" s="12"/>
      <c r="BC60" s="12"/>
      <c r="BX60" s="2"/>
      <c r="BY60" s="2"/>
      <c r="CA60" s="488" t="str">
        <f>IF(CG60=1,"* La suma de las Herramientas de Categorización debe ser igual al total. ","")</f>
        <v/>
      </c>
      <c r="CG60" s="489">
        <f>IF(B60&lt;&gt;(AM60+AN60),1,0)</f>
        <v>0</v>
      </c>
      <c r="CH60" s="13"/>
      <c r="CI60" s="13"/>
      <c r="CJ60" s="13"/>
      <c r="CK60" s="13"/>
      <c r="CL60" s="13"/>
      <c r="CM60" s="13"/>
    </row>
    <row r="61" spans="1:104" ht="16.350000000000001" customHeight="1" x14ac:dyDescent="0.2">
      <c r="A61" s="109" t="s">
        <v>61</v>
      </c>
      <c r="B61" s="63">
        <f t="shared" si="8"/>
        <v>246</v>
      </c>
      <c r="C61" s="64">
        <f t="shared" si="9"/>
        <v>148</v>
      </c>
      <c r="D61" s="73">
        <f t="shared" si="9"/>
        <v>98</v>
      </c>
      <c r="E61" s="34">
        <v>17</v>
      </c>
      <c r="F61" s="74">
        <v>12</v>
      </c>
      <c r="G61" s="34">
        <v>6</v>
      </c>
      <c r="H61" s="35">
        <v>2</v>
      </c>
      <c r="I61" s="34">
        <v>5</v>
      </c>
      <c r="J61" s="35">
        <v>9</v>
      </c>
      <c r="K61" s="34">
        <v>12</v>
      </c>
      <c r="L61" s="35">
        <v>2</v>
      </c>
      <c r="M61" s="34">
        <v>13</v>
      </c>
      <c r="N61" s="35">
        <v>8</v>
      </c>
      <c r="O61" s="34">
        <v>12</v>
      </c>
      <c r="P61" s="35">
        <v>13</v>
      </c>
      <c r="Q61" s="34">
        <v>14</v>
      </c>
      <c r="R61" s="35">
        <v>11</v>
      </c>
      <c r="S61" s="34">
        <v>7</v>
      </c>
      <c r="T61" s="35">
        <v>8</v>
      </c>
      <c r="U61" s="34">
        <v>5</v>
      </c>
      <c r="V61" s="110">
        <v>7</v>
      </c>
      <c r="W61" s="34">
        <v>7</v>
      </c>
      <c r="X61" s="35">
        <v>5</v>
      </c>
      <c r="Y61" s="34">
        <v>9</v>
      </c>
      <c r="Z61" s="35">
        <v>2</v>
      </c>
      <c r="AA61" s="34">
        <v>10</v>
      </c>
      <c r="AB61" s="35">
        <v>5</v>
      </c>
      <c r="AC61" s="34">
        <v>10</v>
      </c>
      <c r="AD61" s="35">
        <v>8</v>
      </c>
      <c r="AE61" s="34">
        <v>7</v>
      </c>
      <c r="AF61" s="35">
        <v>1</v>
      </c>
      <c r="AG61" s="34">
        <v>6</v>
      </c>
      <c r="AH61" s="35">
        <v>2</v>
      </c>
      <c r="AI61" s="34">
        <v>2</v>
      </c>
      <c r="AJ61" s="35">
        <v>2</v>
      </c>
      <c r="AK61" s="75">
        <v>6</v>
      </c>
      <c r="AL61" s="35">
        <v>1</v>
      </c>
      <c r="AM61" s="75"/>
      <c r="AN61" s="35">
        <v>246</v>
      </c>
      <c r="AO61" s="487" t="str">
        <f>CA61</f>
        <v/>
      </c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12"/>
      <c r="BB61" s="12"/>
      <c r="BC61" s="12"/>
      <c r="BX61" s="2"/>
      <c r="BY61" s="2"/>
      <c r="CA61" s="488" t="str">
        <f>IF(CG61=1,"* La suma de las Herramientas de Categorización debe ser igual al total. ","")</f>
        <v/>
      </c>
      <c r="CG61" s="489">
        <f>IF(B61&lt;&gt;(AM61+AN61),1,0)</f>
        <v>0</v>
      </c>
      <c r="CH61" s="13"/>
      <c r="CI61" s="13"/>
      <c r="CJ61" s="13"/>
      <c r="CK61" s="13"/>
      <c r="CL61" s="13"/>
      <c r="CM61" s="13"/>
    </row>
    <row r="62" spans="1:104" ht="16.350000000000001" customHeight="1" x14ac:dyDescent="0.2">
      <c r="A62" s="111" t="s">
        <v>62</v>
      </c>
      <c r="B62" s="112">
        <f t="shared" si="8"/>
        <v>14</v>
      </c>
      <c r="C62" s="113">
        <f t="shared" si="9"/>
        <v>6</v>
      </c>
      <c r="D62" s="114">
        <f t="shared" si="9"/>
        <v>8</v>
      </c>
      <c r="E62" s="115"/>
      <c r="F62" s="116"/>
      <c r="G62" s="115">
        <v>1</v>
      </c>
      <c r="H62" s="117"/>
      <c r="I62" s="115"/>
      <c r="J62" s="117"/>
      <c r="K62" s="115"/>
      <c r="L62" s="117">
        <v>1</v>
      </c>
      <c r="M62" s="115">
        <v>1</v>
      </c>
      <c r="N62" s="117"/>
      <c r="O62" s="115">
        <v>1</v>
      </c>
      <c r="P62" s="117">
        <v>1</v>
      </c>
      <c r="Q62" s="115">
        <v>1</v>
      </c>
      <c r="R62" s="117">
        <v>2</v>
      </c>
      <c r="S62" s="115">
        <v>1</v>
      </c>
      <c r="T62" s="117">
        <v>1</v>
      </c>
      <c r="U62" s="115"/>
      <c r="V62" s="118"/>
      <c r="W62" s="115"/>
      <c r="X62" s="117">
        <v>2</v>
      </c>
      <c r="Y62" s="115">
        <v>1</v>
      </c>
      <c r="Z62" s="117">
        <v>1</v>
      </c>
      <c r="AA62" s="115"/>
      <c r="AB62" s="117"/>
      <c r="AC62" s="115"/>
      <c r="AD62" s="117"/>
      <c r="AE62" s="115"/>
      <c r="AF62" s="117"/>
      <c r="AG62" s="115"/>
      <c r="AH62" s="117"/>
      <c r="AI62" s="115"/>
      <c r="AJ62" s="117"/>
      <c r="AK62" s="119"/>
      <c r="AL62" s="117"/>
      <c r="AM62" s="119"/>
      <c r="AN62" s="117">
        <v>14</v>
      </c>
      <c r="AO62" s="487" t="str">
        <f>CA62</f>
        <v/>
      </c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12"/>
      <c r="BB62" s="12"/>
      <c r="BC62" s="12"/>
      <c r="BX62" s="2"/>
      <c r="BY62" s="2"/>
      <c r="CA62" s="488" t="str">
        <f>IF(CG62=1,"* La suma de las Herramientas de Categorización debe ser igual al total. ","")</f>
        <v/>
      </c>
      <c r="CG62" s="489">
        <f>IF(B62&lt;&gt;(AM62+AN62),1,0)</f>
        <v>0</v>
      </c>
      <c r="CH62" s="13"/>
      <c r="CI62" s="13"/>
      <c r="CJ62" s="13"/>
      <c r="CK62" s="13"/>
      <c r="CL62" s="13"/>
      <c r="CM62" s="13"/>
    </row>
    <row r="63" spans="1:104" ht="16.350000000000001" customHeight="1" x14ac:dyDescent="0.2">
      <c r="A63" s="120" t="s">
        <v>63</v>
      </c>
      <c r="B63" s="77">
        <f t="shared" si="8"/>
        <v>0</v>
      </c>
      <c r="C63" s="78">
        <f t="shared" si="9"/>
        <v>0</v>
      </c>
      <c r="D63" s="49">
        <f t="shared" si="9"/>
        <v>0</v>
      </c>
      <c r="E63" s="50"/>
      <c r="F63" s="79"/>
      <c r="G63" s="50"/>
      <c r="H63" s="51"/>
      <c r="I63" s="50"/>
      <c r="J63" s="51"/>
      <c r="K63" s="50"/>
      <c r="L63" s="51"/>
      <c r="M63" s="50"/>
      <c r="N63" s="51"/>
      <c r="O63" s="50"/>
      <c r="P63" s="51"/>
      <c r="Q63" s="50"/>
      <c r="R63" s="51"/>
      <c r="S63" s="50"/>
      <c r="T63" s="51"/>
      <c r="U63" s="50"/>
      <c r="V63" s="121"/>
      <c r="W63" s="50"/>
      <c r="X63" s="51"/>
      <c r="Y63" s="50"/>
      <c r="Z63" s="51"/>
      <c r="AA63" s="50"/>
      <c r="AB63" s="51"/>
      <c r="AC63" s="50"/>
      <c r="AD63" s="51"/>
      <c r="AE63" s="50"/>
      <c r="AF63" s="51"/>
      <c r="AG63" s="50"/>
      <c r="AH63" s="51"/>
      <c r="AI63" s="50"/>
      <c r="AJ63" s="51"/>
      <c r="AK63" s="80"/>
      <c r="AL63" s="51"/>
      <c r="AM63" s="54"/>
      <c r="AN63" s="54"/>
      <c r="AO63" s="71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12"/>
      <c r="BB63" s="12"/>
      <c r="BC63" s="12"/>
      <c r="BX63" s="2"/>
      <c r="BY63" s="2"/>
      <c r="CG63" s="13">
        <v>0</v>
      </c>
      <c r="CH63" s="13"/>
      <c r="CI63" s="13"/>
      <c r="CJ63" s="13"/>
      <c r="CK63" s="13"/>
      <c r="CL63" s="13"/>
      <c r="CM63" s="13"/>
    </row>
    <row r="64" spans="1:104" ht="16.350000000000001" customHeight="1" x14ac:dyDescent="0.2">
      <c r="A64" s="906" t="s">
        <v>54</v>
      </c>
      <c r="B64" s="1044">
        <f t="shared" ref="B64:AL64" si="10">SUM(B58:B63)</f>
        <v>2069</v>
      </c>
      <c r="C64" s="1045">
        <f t="shared" si="10"/>
        <v>1145</v>
      </c>
      <c r="D64" s="124">
        <f t="shared" si="10"/>
        <v>924</v>
      </c>
      <c r="E64" s="1046">
        <f t="shared" si="10"/>
        <v>98</v>
      </c>
      <c r="F64" s="126">
        <f t="shared" si="10"/>
        <v>97</v>
      </c>
      <c r="G64" s="1046">
        <f t="shared" si="10"/>
        <v>41</v>
      </c>
      <c r="H64" s="1047">
        <f t="shared" si="10"/>
        <v>33</v>
      </c>
      <c r="I64" s="1046">
        <f t="shared" si="10"/>
        <v>38</v>
      </c>
      <c r="J64" s="1047">
        <f t="shared" si="10"/>
        <v>40</v>
      </c>
      <c r="K64" s="1046">
        <f t="shared" si="10"/>
        <v>45</v>
      </c>
      <c r="L64" s="1047">
        <f t="shared" si="10"/>
        <v>41</v>
      </c>
      <c r="M64" s="1046">
        <f t="shared" si="10"/>
        <v>54</v>
      </c>
      <c r="N64" s="1047">
        <f t="shared" si="10"/>
        <v>46</v>
      </c>
      <c r="O64" s="1046">
        <f t="shared" si="10"/>
        <v>63</v>
      </c>
      <c r="P64" s="1047">
        <f t="shared" si="10"/>
        <v>59</v>
      </c>
      <c r="Q64" s="1046">
        <f t="shared" si="10"/>
        <v>86</v>
      </c>
      <c r="R64" s="1047">
        <f t="shared" si="10"/>
        <v>57</v>
      </c>
      <c r="S64" s="1046">
        <f t="shared" si="10"/>
        <v>71</v>
      </c>
      <c r="T64" s="1047">
        <f t="shared" si="10"/>
        <v>53</v>
      </c>
      <c r="U64" s="128">
        <f t="shared" si="10"/>
        <v>61</v>
      </c>
      <c r="V64" s="1048">
        <f t="shared" si="10"/>
        <v>56</v>
      </c>
      <c r="W64" s="1046">
        <f t="shared" si="10"/>
        <v>63</v>
      </c>
      <c r="X64" s="1047">
        <f t="shared" si="10"/>
        <v>60</v>
      </c>
      <c r="Y64" s="1046">
        <f t="shared" si="10"/>
        <v>83</v>
      </c>
      <c r="Z64" s="1047">
        <f t="shared" si="10"/>
        <v>43</v>
      </c>
      <c r="AA64" s="1046">
        <f t="shared" si="10"/>
        <v>92</v>
      </c>
      <c r="AB64" s="1047">
        <f t="shared" si="10"/>
        <v>61</v>
      </c>
      <c r="AC64" s="1046">
        <f t="shared" si="10"/>
        <v>81</v>
      </c>
      <c r="AD64" s="1047">
        <f t="shared" si="10"/>
        <v>60</v>
      </c>
      <c r="AE64" s="1046">
        <f t="shared" si="10"/>
        <v>82</v>
      </c>
      <c r="AF64" s="1047">
        <f t="shared" si="10"/>
        <v>55</v>
      </c>
      <c r="AG64" s="1046">
        <f t="shared" si="10"/>
        <v>64</v>
      </c>
      <c r="AH64" s="1047">
        <f t="shared" si="10"/>
        <v>52</v>
      </c>
      <c r="AI64" s="1046">
        <f t="shared" si="10"/>
        <v>68</v>
      </c>
      <c r="AJ64" s="1047">
        <f t="shared" si="10"/>
        <v>38</v>
      </c>
      <c r="AK64" s="130">
        <f t="shared" si="10"/>
        <v>55</v>
      </c>
      <c r="AL64" s="1047">
        <f t="shared" si="10"/>
        <v>73</v>
      </c>
      <c r="AM64" s="130">
        <f>SUM(AM58:AM62)</f>
        <v>0</v>
      </c>
      <c r="AN64" s="1047">
        <f>SUM(AN58:AN62)</f>
        <v>2069</v>
      </c>
      <c r="AO64" s="13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7"/>
      <c r="BE64" s="7"/>
      <c r="BX64" s="2"/>
      <c r="BY64" s="2"/>
      <c r="CG64" s="13"/>
      <c r="CH64" s="13"/>
      <c r="CI64" s="13"/>
      <c r="CJ64" s="13"/>
      <c r="CK64" s="13"/>
      <c r="CL64" s="13"/>
      <c r="CM64" s="13"/>
    </row>
    <row r="65" spans="1:91" ht="32.1" customHeight="1" x14ac:dyDescent="0.2">
      <c r="A65" s="96" t="s">
        <v>64</v>
      </c>
      <c r="B65" s="132"/>
      <c r="C65" s="132"/>
      <c r="D65" s="132"/>
      <c r="E65" s="132"/>
      <c r="F65" s="132"/>
      <c r="G65" s="132"/>
      <c r="H65" s="132"/>
      <c r="I65" s="82"/>
      <c r="J65" s="82"/>
      <c r="K65" s="82"/>
      <c r="L65" s="82"/>
      <c r="M65" s="82"/>
      <c r="N65" s="82"/>
      <c r="O65" s="82"/>
      <c r="P65" s="8"/>
      <c r="Q65" s="8"/>
      <c r="R65" s="8"/>
      <c r="S65" s="8"/>
      <c r="T65" s="8"/>
      <c r="U65" s="8"/>
      <c r="V65" s="8"/>
      <c r="W65" s="8"/>
      <c r="X65" s="8"/>
      <c r="Y65" s="8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X65" s="2"/>
      <c r="BY65" s="2"/>
      <c r="BZ65" s="2"/>
      <c r="CG65" s="13"/>
      <c r="CH65" s="13"/>
      <c r="CI65" s="13"/>
      <c r="CJ65" s="13"/>
      <c r="CK65" s="13"/>
      <c r="CL65" s="13"/>
      <c r="CM65" s="13"/>
    </row>
    <row r="66" spans="1:91" ht="32.1" customHeight="1" x14ac:dyDescent="0.2">
      <c r="A66" s="903" t="s">
        <v>65</v>
      </c>
      <c r="B66" s="1030" t="s">
        <v>5</v>
      </c>
      <c r="C66" s="1030" t="s">
        <v>66</v>
      </c>
      <c r="D66" s="1030" t="s">
        <v>67</v>
      </c>
      <c r="E66" s="1030" t="s">
        <v>68</v>
      </c>
      <c r="F66" s="1"/>
      <c r="G66" s="8"/>
      <c r="H66" s="8"/>
      <c r="I66" s="8"/>
      <c r="J66" s="8"/>
      <c r="K66" s="8"/>
      <c r="L66" s="8"/>
      <c r="M66" s="8"/>
      <c r="N66" s="97" t="s">
        <v>69</v>
      </c>
      <c r="O66" s="8"/>
      <c r="P66" s="8"/>
      <c r="Q66" s="8"/>
      <c r="R66" s="7"/>
      <c r="S66" s="7"/>
      <c r="T66" s="7"/>
      <c r="U66" s="7"/>
      <c r="V66" s="7"/>
      <c r="W66" s="7"/>
      <c r="X66" s="8"/>
      <c r="Y66" s="8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CG66" s="13"/>
      <c r="CH66" s="13"/>
      <c r="CI66" s="13"/>
      <c r="CJ66" s="13"/>
      <c r="CK66" s="13"/>
      <c r="CL66" s="13"/>
      <c r="CM66" s="13"/>
    </row>
    <row r="67" spans="1:91" ht="16.350000000000001" customHeight="1" x14ac:dyDescent="0.2">
      <c r="A67" s="1049" t="s">
        <v>70</v>
      </c>
      <c r="B67" s="1050">
        <f t="shared" ref="B67:B85" si="11">SUM(C67:E67)</f>
        <v>1</v>
      </c>
      <c r="C67" s="1036">
        <v>1</v>
      </c>
      <c r="D67" s="1036"/>
      <c r="E67" s="1036"/>
      <c r="F67" s="136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7"/>
      <c r="S67" s="7"/>
      <c r="T67" s="7"/>
      <c r="U67" s="7"/>
      <c r="V67" s="7"/>
      <c r="W67" s="7"/>
      <c r="X67" s="8"/>
      <c r="Y67" s="8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CG67" s="13"/>
      <c r="CH67" s="13"/>
      <c r="CI67" s="13"/>
      <c r="CJ67" s="13"/>
      <c r="CK67" s="13"/>
      <c r="CL67" s="13"/>
      <c r="CM67" s="13"/>
    </row>
    <row r="68" spans="1:91" ht="16.350000000000001" customHeight="1" x14ac:dyDescent="0.2">
      <c r="A68" s="137" t="s">
        <v>71</v>
      </c>
      <c r="B68" s="138">
        <f t="shared" si="11"/>
        <v>0</v>
      </c>
      <c r="C68" s="36"/>
      <c r="D68" s="36"/>
      <c r="E68" s="36"/>
      <c r="F68" s="136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7"/>
      <c r="S68" s="7"/>
      <c r="T68" s="7"/>
      <c r="U68" s="7"/>
      <c r="V68" s="7"/>
      <c r="W68" s="7"/>
      <c r="X68" s="8"/>
      <c r="Y68" s="8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CG68" s="13"/>
      <c r="CH68" s="13"/>
      <c r="CI68" s="13"/>
      <c r="CJ68" s="13"/>
      <c r="CK68" s="13"/>
      <c r="CL68" s="13"/>
      <c r="CM68" s="13"/>
    </row>
    <row r="69" spans="1:91" ht="16.350000000000001" customHeight="1" x14ac:dyDescent="0.2">
      <c r="A69" s="137" t="s">
        <v>72</v>
      </c>
      <c r="B69" s="138">
        <f t="shared" si="11"/>
        <v>0</v>
      </c>
      <c r="C69" s="36"/>
      <c r="D69" s="36"/>
      <c r="E69" s="36"/>
      <c r="F69" s="136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7"/>
      <c r="S69" s="7"/>
      <c r="T69" s="7"/>
      <c r="U69" s="7"/>
      <c r="V69" s="7"/>
      <c r="W69" s="7"/>
      <c r="X69" s="8"/>
      <c r="Y69" s="8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CG69" s="13"/>
      <c r="CH69" s="13"/>
      <c r="CI69" s="13"/>
      <c r="CJ69" s="13"/>
      <c r="CK69" s="13"/>
      <c r="CL69" s="13"/>
      <c r="CM69" s="13"/>
    </row>
    <row r="70" spans="1:91" ht="16.350000000000001" customHeight="1" x14ac:dyDescent="0.2">
      <c r="A70" s="137" t="s">
        <v>73</v>
      </c>
      <c r="B70" s="138">
        <f t="shared" si="11"/>
        <v>70</v>
      </c>
      <c r="C70" s="36">
        <v>70</v>
      </c>
      <c r="D70" s="36"/>
      <c r="E70" s="36"/>
      <c r="F70" s="136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7"/>
      <c r="S70" s="7"/>
      <c r="T70" s="7"/>
      <c r="U70" s="7"/>
      <c r="V70" s="7"/>
      <c r="W70" s="7"/>
      <c r="X70" s="8"/>
      <c r="Y70" s="8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CG70" s="13"/>
      <c r="CH70" s="13"/>
      <c r="CI70" s="13"/>
      <c r="CJ70" s="13"/>
      <c r="CK70" s="13"/>
      <c r="CL70" s="13"/>
      <c r="CM70" s="13"/>
    </row>
    <row r="71" spans="1:91" ht="16.350000000000001" customHeight="1" x14ac:dyDescent="0.2">
      <c r="A71" s="137" t="s">
        <v>74</v>
      </c>
      <c r="B71" s="138">
        <f t="shared" si="11"/>
        <v>0</v>
      </c>
      <c r="C71" s="36"/>
      <c r="D71" s="36"/>
      <c r="E71" s="36"/>
      <c r="F71" s="136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7"/>
      <c r="S71" s="7"/>
      <c r="T71" s="7"/>
      <c r="U71" s="7"/>
      <c r="V71" s="7"/>
      <c r="W71" s="7"/>
      <c r="X71" s="8"/>
      <c r="Y71" s="8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CG71" s="13"/>
      <c r="CH71" s="13"/>
      <c r="CI71" s="13"/>
      <c r="CJ71" s="13"/>
      <c r="CK71" s="13"/>
      <c r="CL71" s="13"/>
      <c r="CM71" s="13"/>
    </row>
    <row r="72" spans="1:91" ht="16.350000000000001" customHeight="1" x14ac:dyDescent="0.2">
      <c r="A72" s="137" t="s">
        <v>75</v>
      </c>
      <c r="B72" s="138">
        <f t="shared" si="11"/>
        <v>0</v>
      </c>
      <c r="C72" s="36"/>
      <c r="D72" s="36"/>
      <c r="E72" s="36"/>
      <c r="F72" s="136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7"/>
      <c r="S72" s="7"/>
      <c r="T72" s="7"/>
      <c r="U72" s="7"/>
      <c r="V72" s="7"/>
      <c r="W72" s="7"/>
      <c r="X72" s="8"/>
      <c r="Y72" s="8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CG72" s="13"/>
      <c r="CH72" s="13"/>
      <c r="CI72" s="13"/>
      <c r="CJ72" s="13"/>
      <c r="CK72" s="13"/>
      <c r="CL72" s="13"/>
      <c r="CM72" s="13"/>
    </row>
    <row r="73" spans="1:91" ht="16.350000000000001" customHeight="1" x14ac:dyDescent="0.2">
      <c r="A73" s="137" t="s">
        <v>76</v>
      </c>
      <c r="B73" s="138">
        <f t="shared" si="11"/>
        <v>56</v>
      </c>
      <c r="C73" s="36">
        <v>56</v>
      </c>
      <c r="D73" s="36"/>
      <c r="E73" s="36"/>
      <c r="F73" s="136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7"/>
      <c r="S73" s="7"/>
      <c r="T73" s="7"/>
      <c r="U73" s="7"/>
      <c r="V73" s="7"/>
      <c r="W73" s="7"/>
      <c r="X73" s="8"/>
      <c r="Y73" s="8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CG73" s="13"/>
      <c r="CH73" s="13"/>
      <c r="CI73" s="13"/>
      <c r="CJ73" s="13"/>
      <c r="CK73" s="13"/>
      <c r="CL73" s="13"/>
      <c r="CM73" s="13"/>
    </row>
    <row r="74" spans="1:91" ht="16.350000000000001" customHeight="1" x14ac:dyDescent="0.2">
      <c r="A74" s="137" t="s">
        <v>77</v>
      </c>
      <c r="B74" s="138">
        <f t="shared" si="11"/>
        <v>0</v>
      </c>
      <c r="C74" s="36"/>
      <c r="D74" s="36"/>
      <c r="E74" s="36"/>
      <c r="F74" s="136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7"/>
      <c r="S74" s="7"/>
      <c r="T74" s="7"/>
      <c r="U74" s="7"/>
      <c r="V74" s="7"/>
      <c r="W74" s="7"/>
      <c r="X74" s="8"/>
      <c r="Y74" s="8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CG74" s="13"/>
      <c r="CH74" s="13"/>
      <c r="CI74" s="13"/>
      <c r="CJ74" s="13"/>
      <c r="CK74" s="13"/>
      <c r="CL74" s="13"/>
      <c r="CM74" s="13"/>
    </row>
    <row r="75" spans="1:91" ht="16.350000000000001" customHeight="1" x14ac:dyDescent="0.2">
      <c r="A75" s="137" t="s">
        <v>78</v>
      </c>
      <c r="B75" s="138">
        <f t="shared" si="11"/>
        <v>0</v>
      </c>
      <c r="C75" s="36"/>
      <c r="D75" s="36"/>
      <c r="E75" s="36"/>
      <c r="F75" s="136"/>
      <c r="G75" s="139"/>
      <c r="H75" s="139"/>
      <c r="I75" s="8"/>
      <c r="J75" s="8"/>
      <c r="K75" s="8"/>
      <c r="L75" s="8"/>
      <c r="M75" s="8"/>
      <c r="N75" s="8"/>
      <c r="O75" s="8"/>
      <c r="P75" s="8"/>
      <c r="Q75" s="8"/>
      <c r="R75" s="7"/>
      <c r="S75" s="7"/>
      <c r="T75" s="7"/>
      <c r="U75" s="7"/>
      <c r="V75" s="7"/>
      <c r="W75" s="7"/>
      <c r="X75" s="8"/>
      <c r="Y75" s="8"/>
      <c r="CG75" s="13"/>
      <c r="CH75" s="13"/>
      <c r="CI75" s="13"/>
      <c r="CJ75" s="13"/>
      <c r="CK75" s="13"/>
      <c r="CL75" s="13"/>
      <c r="CM75" s="13"/>
    </row>
    <row r="76" spans="1:91" ht="16.350000000000001" customHeight="1" x14ac:dyDescent="0.2">
      <c r="A76" s="137" t="s">
        <v>79</v>
      </c>
      <c r="B76" s="138">
        <f t="shared" si="11"/>
        <v>0</v>
      </c>
      <c r="C76" s="36"/>
      <c r="D76" s="36"/>
      <c r="E76" s="36"/>
      <c r="F76" s="136"/>
      <c r="G76" s="139"/>
      <c r="H76" s="139"/>
      <c r="I76" s="8"/>
      <c r="J76" s="8"/>
      <c r="K76" s="8"/>
      <c r="L76" s="8"/>
      <c r="M76" s="8"/>
      <c r="N76" s="8"/>
      <c r="O76" s="8"/>
      <c r="P76" s="8"/>
      <c r="Q76" s="8"/>
      <c r="R76" s="7"/>
      <c r="S76" s="7"/>
      <c r="T76" s="7"/>
      <c r="U76" s="7"/>
      <c r="V76" s="7"/>
      <c r="W76" s="7"/>
      <c r="X76" s="8"/>
      <c r="Y76" s="8"/>
      <c r="CG76" s="13"/>
      <c r="CH76" s="13"/>
      <c r="CI76" s="13"/>
      <c r="CJ76" s="13"/>
      <c r="CK76" s="13"/>
      <c r="CL76" s="13"/>
      <c r="CM76" s="13"/>
    </row>
    <row r="77" spans="1:91" ht="16.350000000000001" customHeight="1" x14ac:dyDescent="0.2">
      <c r="A77" s="137" t="s">
        <v>80</v>
      </c>
      <c r="B77" s="138">
        <f t="shared" si="11"/>
        <v>0</v>
      </c>
      <c r="C77" s="36"/>
      <c r="D77" s="36"/>
      <c r="E77" s="36"/>
      <c r="F77" s="136"/>
      <c r="G77" s="139"/>
      <c r="H77" s="139"/>
      <c r="I77" s="8"/>
      <c r="J77" s="8"/>
      <c r="K77" s="8"/>
      <c r="L77" s="8"/>
      <c r="M77" s="8"/>
      <c r="N77" s="8"/>
      <c r="O77" s="8"/>
      <c r="P77" s="8"/>
      <c r="Q77" s="8"/>
      <c r="R77" s="7"/>
      <c r="S77" s="7"/>
      <c r="T77" s="7"/>
      <c r="U77" s="7"/>
      <c r="V77" s="7"/>
      <c r="W77" s="7"/>
      <c r="X77" s="8"/>
      <c r="Y77" s="8"/>
      <c r="CG77" s="13"/>
      <c r="CH77" s="13"/>
      <c r="CI77" s="13"/>
      <c r="CJ77" s="13"/>
      <c r="CK77" s="13"/>
      <c r="CL77" s="13"/>
      <c r="CM77" s="13"/>
    </row>
    <row r="78" spans="1:91" ht="16.350000000000001" customHeight="1" x14ac:dyDescent="0.2">
      <c r="A78" s="140" t="s">
        <v>81</v>
      </c>
      <c r="B78" s="138">
        <f t="shared" si="11"/>
        <v>0</v>
      </c>
      <c r="C78" s="36"/>
      <c r="D78" s="36"/>
      <c r="E78" s="36"/>
      <c r="F78" s="136"/>
      <c r="G78" s="139"/>
      <c r="H78" s="139"/>
      <c r="I78" s="8"/>
      <c r="J78" s="8"/>
      <c r="K78" s="8"/>
      <c r="L78" s="8"/>
      <c r="M78" s="8"/>
      <c r="N78" s="8"/>
      <c r="O78" s="8"/>
      <c r="P78" s="8"/>
      <c r="Q78" s="8"/>
      <c r="R78" s="7"/>
      <c r="S78" s="7"/>
      <c r="T78" s="7"/>
      <c r="U78" s="7"/>
      <c r="V78" s="7"/>
      <c r="W78" s="7"/>
      <c r="X78" s="8"/>
      <c r="Y78" s="8"/>
      <c r="CG78" s="13"/>
      <c r="CH78" s="13"/>
      <c r="CI78" s="13"/>
      <c r="CJ78" s="13"/>
      <c r="CK78" s="13"/>
      <c r="CL78" s="13"/>
      <c r="CM78" s="13"/>
    </row>
    <row r="79" spans="1:91" ht="16.350000000000001" customHeight="1" x14ac:dyDescent="0.2">
      <c r="A79" s="137" t="s">
        <v>82</v>
      </c>
      <c r="B79" s="138">
        <f t="shared" si="11"/>
        <v>123</v>
      </c>
      <c r="C79" s="36">
        <v>123</v>
      </c>
      <c r="D79" s="36"/>
      <c r="E79" s="36"/>
      <c r="F79" s="136"/>
      <c r="G79" s="139"/>
      <c r="H79" s="139"/>
      <c r="I79" s="8"/>
      <c r="J79" s="8"/>
      <c r="K79" s="8"/>
      <c r="L79" s="8"/>
      <c r="M79" s="8"/>
      <c r="N79" s="8"/>
      <c r="O79" s="8"/>
      <c r="P79" s="8"/>
      <c r="Q79" s="8"/>
      <c r="R79" s="7"/>
      <c r="S79" s="7"/>
      <c r="T79" s="7"/>
      <c r="U79" s="7"/>
      <c r="V79" s="7"/>
      <c r="W79" s="7"/>
      <c r="X79" s="8"/>
      <c r="Y79" s="8"/>
      <c r="CG79" s="13"/>
      <c r="CH79" s="13"/>
      <c r="CI79" s="13"/>
      <c r="CJ79" s="13"/>
      <c r="CK79" s="13"/>
      <c r="CL79" s="13"/>
      <c r="CM79" s="13"/>
    </row>
    <row r="80" spans="1:91" ht="16.350000000000001" customHeight="1" x14ac:dyDescent="0.2">
      <c r="A80" s="137" t="s">
        <v>83</v>
      </c>
      <c r="B80" s="138">
        <f t="shared" si="11"/>
        <v>0</v>
      </c>
      <c r="C80" s="36"/>
      <c r="D80" s="36"/>
      <c r="E80" s="36"/>
      <c r="F80" s="136"/>
      <c r="G80" s="139"/>
      <c r="H80" s="139"/>
      <c r="I80" s="8"/>
      <c r="J80" s="8"/>
      <c r="K80" s="8"/>
      <c r="L80" s="8"/>
      <c r="M80" s="8"/>
      <c r="N80" s="8"/>
      <c r="O80" s="8"/>
      <c r="P80" s="8"/>
      <c r="Q80" s="8"/>
      <c r="R80" s="7"/>
      <c r="S80" s="7"/>
      <c r="T80" s="7"/>
      <c r="U80" s="7"/>
      <c r="V80" s="7"/>
      <c r="W80" s="7"/>
      <c r="X80" s="8"/>
      <c r="Y80" s="8"/>
      <c r="CG80" s="13"/>
      <c r="CH80" s="13"/>
      <c r="CI80" s="13"/>
      <c r="CJ80" s="13"/>
      <c r="CK80" s="13"/>
      <c r="CL80" s="13"/>
      <c r="CM80" s="13"/>
    </row>
    <row r="81" spans="1:91" ht="16.350000000000001" customHeight="1" x14ac:dyDescent="0.2">
      <c r="A81" s="137" t="s">
        <v>84</v>
      </c>
      <c r="B81" s="138">
        <f t="shared" si="11"/>
        <v>211</v>
      </c>
      <c r="C81" s="36">
        <v>211</v>
      </c>
      <c r="D81" s="36"/>
      <c r="E81" s="36"/>
      <c r="F81" s="136"/>
      <c r="G81" s="139"/>
      <c r="H81" s="139"/>
      <c r="I81" s="8"/>
      <c r="J81" s="8"/>
      <c r="K81" s="8"/>
      <c r="L81" s="8"/>
      <c r="M81" s="8"/>
      <c r="N81" s="8"/>
      <c r="O81" s="8"/>
      <c r="P81" s="8"/>
      <c r="Q81" s="8"/>
      <c r="R81" s="7"/>
      <c r="S81" s="7"/>
      <c r="T81" s="7"/>
      <c r="U81" s="7"/>
      <c r="V81" s="7"/>
      <c r="W81" s="7"/>
      <c r="X81" s="8"/>
      <c r="Y81" s="8"/>
      <c r="CG81" s="13"/>
      <c r="CH81" s="13"/>
      <c r="CI81" s="13"/>
      <c r="CJ81" s="13"/>
      <c r="CK81" s="13"/>
      <c r="CL81" s="13"/>
      <c r="CM81" s="13"/>
    </row>
    <row r="82" spans="1:91" ht="16.350000000000001" customHeight="1" x14ac:dyDescent="0.2">
      <c r="A82" s="137" t="s">
        <v>85</v>
      </c>
      <c r="B82" s="138">
        <f t="shared" si="11"/>
        <v>0</v>
      </c>
      <c r="C82" s="36"/>
      <c r="D82" s="36"/>
      <c r="E82" s="36"/>
      <c r="F82" s="136"/>
      <c r="G82" s="139"/>
      <c r="H82" s="139"/>
      <c r="I82" s="8"/>
      <c r="J82" s="8"/>
      <c r="K82" s="8"/>
      <c r="L82" s="8"/>
      <c r="M82" s="8"/>
      <c r="N82" s="8"/>
      <c r="O82" s="8"/>
      <c r="P82" s="8"/>
      <c r="Q82" s="8"/>
      <c r="R82" s="7"/>
      <c r="S82" s="7"/>
      <c r="T82" s="7"/>
      <c r="U82" s="7"/>
      <c r="V82" s="7"/>
      <c r="W82" s="7"/>
      <c r="X82" s="8"/>
      <c r="Y82" s="8"/>
      <c r="CG82" s="13"/>
      <c r="CH82" s="13"/>
      <c r="CI82" s="13"/>
      <c r="CJ82" s="13"/>
      <c r="CK82" s="13"/>
      <c r="CL82" s="13"/>
      <c r="CM82" s="13"/>
    </row>
    <row r="83" spans="1:91" ht="16.350000000000001" customHeight="1" x14ac:dyDescent="0.2">
      <c r="A83" s="137" t="s">
        <v>86</v>
      </c>
      <c r="B83" s="138">
        <f t="shared" si="11"/>
        <v>0</v>
      </c>
      <c r="C83" s="36"/>
      <c r="D83" s="36"/>
      <c r="E83" s="36"/>
      <c r="F83" s="136"/>
      <c r="G83" s="139"/>
      <c r="H83" s="139"/>
      <c r="I83" s="8"/>
      <c r="J83" s="8"/>
      <c r="K83" s="8"/>
      <c r="L83" s="8"/>
      <c r="M83" s="8"/>
      <c r="N83" s="8"/>
      <c r="O83" s="8"/>
      <c r="P83" s="8"/>
      <c r="Q83" s="8"/>
      <c r="R83" s="7"/>
      <c r="S83" s="7"/>
      <c r="T83" s="7"/>
      <c r="U83" s="7"/>
      <c r="V83" s="7"/>
      <c r="W83" s="7"/>
      <c r="X83" s="8"/>
      <c r="Y83" s="8"/>
      <c r="CG83" s="13"/>
      <c r="CH83" s="13"/>
      <c r="CI83" s="13"/>
      <c r="CJ83" s="13"/>
      <c r="CK83" s="13"/>
      <c r="CL83" s="13"/>
      <c r="CM83" s="13"/>
    </row>
    <row r="84" spans="1:91" ht="16.350000000000001" customHeight="1" x14ac:dyDescent="0.2">
      <c r="A84" s="137" t="s">
        <v>87</v>
      </c>
      <c r="B84" s="138">
        <f t="shared" si="11"/>
        <v>0</v>
      </c>
      <c r="C84" s="36"/>
      <c r="D84" s="36"/>
      <c r="E84" s="36"/>
      <c r="F84" s="136"/>
      <c r="G84" s="139"/>
      <c r="H84" s="139"/>
      <c r="I84" s="8"/>
      <c r="J84" s="8"/>
      <c r="K84" s="8"/>
      <c r="L84" s="8"/>
      <c r="M84" s="8"/>
      <c r="N84" s="8"/>
      <c r="O84" s="8"/>
      <c r="P84" s="8"/>
      <c r="Q84" s="8"/>
      <c r="R84" s="7"/>
      <c r="S84" s="7"/>
      <c r="T84" s="7"/>
      <c r="U84" s="7"/>
      <c r="V84" s="7"/>
      <c r="W84" s="7"/>
      <c r="X84" s="8"/>
      <c r="Y84" s="8"/>
      <c r="CG84" s="13"/>
      <c r="CH84" s="13"/>
      <c r="CI84" s="13"/>
      <c r="CJ84" s="13"/>
      <c r="CK84" s="13"/>
      <c r="CL84" s="13"/>
      <c r="CM84" s="13"/>
    </row>
    <row r="85" spans="1:91" ht="16.350000000000001" customHeight="1" x14ac:dyDescent="0.2">
      <c r="A85" s="137" t="s">
        <v>88</v>
      </c>
      <c r="B85" s="141">
        <f t="shared" si="11"/>
        <v>0</v>
      </c>
      <c r="C85" s="142"/>
      <c r="D85" s="142"/>
      <c r="E85" s="142"/>
      <c r="F85" s="136"/>
      <c r="G85" s="139"/>
      <c r="H85" s="139"/>
      <c r="I85" s="8"/>
      <c r="J85" s="8"/>
      <c r="K85" s="8"/>
      <c r="L85" s="8"/>
      <c r="M85" s="8"/>
      <c r="N85" s="8"/>
      <c r="O85" s="8"/>
      <c r="P85" s="8"/>
      <c r="Q85" s="8"/>
      <c r="R85" s="7"/>
      <c r="S85" s="7"/>
      <c r="T85" s="7"/>
      <c r="U85" s="7"/>
      <c r="V85" s="7"/>
      <c r="W85" s="7"/>
      <c r="X85" s="8"/>
      <c r="Y85" s="8"/>
      <c r="CG85" s="13"/>
      <c r="CH85" s="13"/>
      <c r="CI85" s="13"/>
      <c r="CJ85" s="13"/>
      <c r="CK85" s="13"/>
      <c r="CL85" s="13"/>
      <c r="CM85" s="13"/>
    </row>
    <row r="86" spans="1:91" ht="16.350000000000001" customHeight="1" x14ac:dyDescent="0.2">
      <c r="A86" s="906" t="s">
        <v>54</v>
      </c>
      <c r="B86" s="1051">
        <f>SUM(B67:B85)</f>
        <v>461</v>
      </c>
      <c r="C86" s="1051">
        <f>SUM(C67:C85)</f>
        <v>461</v>
      </c>
      <c r="D86" s="1051">
        <f>SUM(D67:D85)</f>
        <v>0</v>
      </c>
      <c r="E86" s="1051">
        <f>SUM(E67:E85)</f>
        <v>0</v>
      </c>
      <c r="F86" s="136"/>
      <c r="G86" s="139"/>
      <c r="H86" s="139"/>
      <c r="I86" s="8"/>
      <c r="J86" s="8"/>
      <c r="K86" s="8"/>
      <c r="L86" s="8"/>
      <c r="M86" s="8"/>
      <c r="N86" s="8"/>
      <c r="O86" s="8"/>
      <c r="P86" s="8"/>
      <c r="Q86" s="8"/>
      <c r="R86" s="7"/>
      <c r="S86" s="7"/>
      <c r="T86" s="7"/>
      <c r="U86" s="7"/>
      <c r="V86" s="83"/>
      <c r="W86" s="7"/>
      <c r="X86" s="8"/>
      <c r="Y86" s="8"/>
      <c r="CG86" s="13"/>
      <c r="CH86" s="13"/>
      <c r="CI86" s="13"/>
      <c r="CJ86" s="13"/>
      <c r="CK86" s="13"/>
      <c r="CL86" s="13"/>
      <c r="CM86" s="13"/>
    </row>
    <row r="87" spans="1:91" ht="32.1" customHeight="1" x14ac:dyDescent="0.2">
      <c r="A87" s="82" t="s">
        <v>89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BX87" s="2"/>
      <c r="BY87" s="2"/>
      <c r="BZ87" s="2"/>
      <c r="CG87" s="13"/>
      <c r="CH87" s="13"/>
      <c r="CI87" s="13"/>
      <c r="CJ87" s="13"/>
      <c r="CK87" s="13"/>
      <c r="CL87" s="13"/>
      <c r="CM87" s="13"/>
    </row>
    <row r="88" spans="1:91" ht="16.350000000000001" customHeight="1" x14ac:dyDescent="0.2">
      <c r="A88" s="1796" t="s">
        <v>90</v>
      </c>
      <c r="B88" s="1798"/>
      <c r="C88" s="1796" t="s">
        <v>5</v>
      </c>
      <c r="D88" s="1797"/>
      <c r="E88" s="1798"/>
      <c r="F88" s="1808" t="s">
        <v>6</v>
      </c>
      <c r="G88" s="1869"/>
      <c r="H88" s="1869"/>
      <c r="I88" s="1869"/>
      <c r="J88" s="1869"/>
      <c r="K88" s="1869"/>
      <c r="L88" s="1869"/>
      <c r="M88" s="1869"/>
      <c r="N88" s="1869"/>
      <c r="O88" s="1869"/>
      <c r="P88" s="1869"/>
      <c r="Q88" s="1869"/>
      <c r="R88" s="1869"/>
      <c r="S88" s="1869"/>
      <c r="T88" s="1869"/>
      <c r="U88" s="1869"/>
      <c r="V88" s="1869"/>
      <c r="W88" s="1869"/>
      <c r="X88" s="1869"/>
      <c r="Y88" s="1869"/>
      <c r="Z88" s="1869"/>
      <c r="AA88" s="1869"/>
      <c r="AB88" s="1869"/>
      <c r="AC88" s="1869"/>
      <c r="AD88" s="1869"/>
      <c r="AE88" s="1869"/>
      <c r="AF88" s="1869"/>
      <c r="AG88" s="1869"/>
      <c r="AH88" s="1869"/>
      <c r="AI88" s="1869"/>
      <c r="AJ88" s="1869"/>
      <c r="AK88" s="1869"/>
      <c r="AL88" s="1869"/>
      <c r="AM88" s="1809"/>
      <c r="AN88" s="1819" t="s">
        <v>7</v>
      </c>
      <c r="AO88" s="1819" t="s">
        <v>91</v>
      </c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CG88" s="13"/>
      <c r="CH88" s="13"/>
      <c r="CI88" s="13"/>
      <c r="CJ88" s="13"/>
      <c r="CK88" s="13"/>
      <c r="CL88" s="13"/>
      <c r="CM88" s="13"/>
    </row>
    <row r="89" spans="1:91" ht="16.350000000000001" customHeight="1" x14ac:dyDescent="0.2">
      <c r="A89" s="1886"/>
      <c r="B89" s="1807"/>
      <c r="C89" s="1799"/>
      <c r="D89" s="1800"/>
      <c r="E89" s="1801"/>
      <c r="F89" s="1808" t="s">
        <v>11</v>
      </c>
      <c r="G89" s="1809"/>
      <c r="H89" s="1869" t="s">
        <v>12</v>
      </c>
      <c r="I89" s="1869"/>
      <c r="J89" s="1808" t="s">
        <v>13</v>
      </c>
      <c r="K89" s="1809"/>
      <c r="L89" s="1869" t="s">
        <v>14</v>
      </c>
      <c r="M89" s="1869"/>
      <c r="N89" s="1808" t="s">
        <v>15</v>
      </c>
      <c r="O89" s="1809"/>
      <c r="P89" s="1869" t="s">
        <v>16</v>
      </c>
      <c r="Q89" s="1869"/>
      <c r="R89" s="1808" t="s">
        <v>17</v>
      </c>
      <c r="S89" s="1809"/>
      <c r="T89" s="1869" t="s">
        <v>18</v>
      </c>
      <c r="U89" s="1869"/>
      <c r="V89" s="1808" t="s">
        <v>19</v>
      </c>
      <c r="W89" s="1809"/>
      <c r="X89" s="1869" t="s">
        <v>20</v>
      </c>
      <c r="Y89" s="1809"/>
      <c r="Z89" s="1808" t="s">
        <v>21</v>
      </c>
      <c r="AA89" s="1869"/>
      <c r="AB89" s="1808" t="s">
        <v>22</v>
      </c>
      <c r="AC89" s="1809"/>
      <c r="AD89" s="1869" t="s">
        <v>23</v>
      </c>
      <c r="AE89" s="1869"/>
      <c r="AF89" s="1808" t="s">
        <v>24</v>
      </c>
      <c r="AG89" s="1809"/>
      <c r="AH89" s="1869" t="s">
        <v>25</v>
      </c>
      <c r="AI89" s="1869"/>
      <c r="AJ89" s="1808" t="s">
        <v>26</v>
      </c>
      <c r="AK89" s="1809"/>
      <c r="AL89" s="1869" t="s">
        <v>27</v>
      </c>
      <c r="AM89" s="1809"/>
      <c r="AN89" s="1845"/>
      <c r="AO89" s="1845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CG89" s="13"/>
      <c r="CH89" s="13"/>
      <c r="CI89" s="13"/>
      <c r="CJ89" s="13"/>
      <c r="CK89" s="13"/>
      <c r="CL89" s="13"/>
      <c r="CM89" s="13"/>
    </row>
    <row r="90" spans="1:91" ht="16.350000000000001" customHeight="1" x14ac:dyDescent="0.2">
      <c r="A90" s="1799"/>
      <c r="B90" s="1800"/>
      <c r="C90" s="1021" t="s">
        <v>32</v>
      </c>
      <c r="D90" s="1052" t="s">
        <v>41</v>
      </c>
      <c r="E90" s="908" t="s">
        <v>34</v>
      </c>
      <c r="F90" s="906" t="s">
        <v>41</v>
      </c>
      <c r="G90" s="908" t="s">
        <v>34</v>
      </c>
      <c r="H90" s="907" t="s">
        <v>41</v>
      </c>
      <c r="I90" s="907" t="s">
        <v>34</v>
      </c>
      <c r="J90" s="906" t="s">
        <v>41</v>
      </c>
      <c r="K90" s="908" t="s">
        <v>34</v>
      </c>
      <c r="L90" s="907" t="s">
        <v>41</v>
      </c>
      <c r="M90" s="907" t="s">
        <v>34</v>
      </c>
      <c r="N90" s="906" t="s">
        <v>41</v>
      </c>
      <c r="O90" s="908" t="s">
        <v>34</v>
      </c>
      <c r="P90" s="907" t="s">
        <v>41</v>
      </c>
      <c r="Q90" s="907" t="s">
        <v>34</v>
      </c>
      <c r="R90" s="906" t="s">
        <v>41</v>
      </c>
      <c r="S90" s="908" t="s">
        <v>34</v>
      </c>
      <c r="T90" s="907" t="s">
        <v>41</v>
      </c>
      <c r="U90" s="907" t="s">
        <v>34</v>
      </c>
      <c r="V90" s="906" t="s">
        <v>41</v>
      </c>
      <c r="W90" s="908" t="s">
        <v>34</v>
      </c>
      <c r="X90" s="907" t="s">
        <v>41</v>
      </c>
      <c r="Y90" s="908" t="s">
        <v>34</v>
      </c>
      <c r="Z90" s="906" t="s">
        <v>41</v>
      </c>
      <c r="AA90" s="907" t="s">
        <v>34</v>
      </c>
      <c r="AB90" s="906" t="s">
        <v>41</v>
      </c>
      <c r="AC90" s="908" t="s">
        <v>34</v>
      </c>
      <c r="AD90" s="907" t="s">
        <v>41</v>
      </c>
      <c r="AE90" s="907" t="s">
        <v>34</v>
      </c>
      <c r="AF90" s="906" t="s">
        <v>41</v>
      </c>
      <c r="AG90" s="908" t="s">
        <v>34</v>
      </c>
      <c r="AH90" s="907" t="s">
        <v>41</v>
      </c>
      <c r="AI90" s="907" t="s">
        <v>34</v>
      </c>
      <c r="AJ90" s="906" t="s">
        <v>41</v>
      </c>
      <c r="AK90" s="908" t="s">
        <v>34</v>
      </c>
      <c r="AL90" s="907" t="s">
        <v>41</v>
      </c>
      <c r="AM90" s="908" t="s">
        <v>34</v>
      </c>
      <c r="AN90" s="1820"/>
      <c r="AO90" s="1820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CG90" s="13"/>
      <c r="CH90" s="13"/>
      <c r="CI90" s="13"/>
      <c r="CJ90" s="13"/>
      <c r="CK90" s="13"/>
      <c r="CL90" s="13"/>
      <c r="CM90" s="13"/>
    </row>
    <row r="91" spans="1:91" ht="16.350000000000001" customHeight="1" x14ac:dyDescent="0.2">
      <c r="A91" s="1808" t="s">
        <v>92</v>
      </c>
      <c r="B91" s="1809"/>
      <c r="C91" s="1024">
        <f t="shared" ref="C91:AN91" si="12">SUM(C92:C98)</f>
        <v>692</v>
      </c>
      <c r="D91" s="1025">
        <f>SUM(D92:D98)</f>
        <v>313</v>
      </c>
      <c r="E91" s="1039">
        <f>SUM(E92:E98)</f>
        <v>379</v>
      </c>
      <c r="F91" s="1044">
        <f t="shared" si="12"/>
        <v>7</v>
      </c>
      <c r="G91" s="1053">
        <f t="shared" si="12"/>
        <v>10</v>
      </c>
      <c r="H91" s="1044">
        <f t="shared" si="12"/>
        <v>5</v>
      </c>
      <c r="I91" s="1053">
        <f t="shared" si="12"/>
        <v>3</v>
      </c>
      <c r="J91" s="1044">
        <f t="shared" si="12"/>
        <v>7</v>
      </c>
      <c r="K91" s="1053">
        <f t="shared" si="12"/>
        <v>6</v>
      </c>
      <c r="L91" s="1044">
        <f t="shared" si="12"/>
        <v>2</v>
      </c>
      <c r="M91" s="1053">
        <f t="shared" si="12"/>
        <v>12</v>
      </c>
      <c r="N91" s="1044">
        <f t="shared" si="12"/>
        <v>7</v>
      </c>
      <c r="O91" s="1053">
        <f t="shared" si="12"/>
        <v>38</v>
      </c>
      <c r="P91" s="1044">
        <f t="shared" si="12"/>
        <v>10</v>
      </c>
      <c r="Q91" s="1053">
        <f t="shared" si="12"/>
        <v>38</v>
      </c>
      <c r="R91" s="1044">
        <f t="shared" si="12"/>
        <v>20</v>
      </c>
      <c r="S91" s="1053">
        <f t="shared" si="12"/>
        <v>44</v>
      </c>
      <c r="T91" s="1044">
        <f t="shared" si="12"/>
        <v>21</v>
      </c>
      <c r="U91" s="1053">
        <f t="shared" si="12"/>
        <v>40</v>
      </c>
      <c r="V91" s="1044">
        <f t="shared" si="12"/>
        <v>20</v>
      </c>
      <c r="W91" s="1053">
        <f t="shared" si="12"/>
        <v>31</v>
      </c>
      <c r="X91" s="1044">
        <f t="shared" si="12"/>
        <v>20</v>
      </c>
      <c r="Y91" s="1053">
        <f t="shared" si="12"/>
        <v>18</v>
      </c>
      <c r="Z91" s="1044">
        <f t="shared" si="12"/>
        <v>28</v>
      </c>
      <c r="AA91" s="1053">
        <f t="shared" si="12"/>
        <v>19</v>
      </c>
      <c r="AB91" s="1044">
        <f t="shared" si="12"/>
        <v>37</v>
      </c>
      <c r="AC91" s="1053">
        <f t="shared" si="12"/>
        <v>24</v>
      </c>
      <c r="AD91" s="1044">
        <f t="shared" si="12"/>
        <v>30</v>
      </c>
      <c r="AE91" s="1053">
        <f t="shared" si="12"/>
        <v>21</v>
      </c>
      <c r="AF91" s="1044">
        <f t="shared" si="12"/>
        <v>32</v>
      </c>
      <c r="AG91" s="1053">
        <f t="shared" si="12"/>
        <v>16</v>
      </c>
      <c r="AH91" s="1044">
        <f t="shared" si="12"/>
        <v>22</v>
      </c>
      <c r="AI91" s="1053">
        <f t="shared" si="12"/>
        <v>20</v>
      </c>
      <c r="AJ91" s="1044">
        <f t="shared" si="12"/>
        <v>21</v>
      </c>
      <c r="AK91" s="1053">
        <f t="shared" si="12"/>
        <v>10</v>
      </c>
      <c r="AL91" s="1044">
        <f t="shared" si="12"/>
        <v>24</v>
      </c>
      <c r="AM91" s="1053">
        <f t="shared" si="12"/>
        <v>29</v>
      </c>
      <c r="AN91" s="1054">
        <f t="shared" si="12"/>
        <v>650</v>
      </c>
      <c r="AO91" s="1054">
        <f>SUM(AO92:AO94)</f>
        <v>0</v>
      </c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CG91" s="13">
        <v>0</v>
      </c>
      <c r="CH91" s="13">
        <v>0</v>
      </c>
      <c r="CI91" s="13"/>
      <c r="CJ91" s="13"/>
      <c r="CK91" s="13"/>
      <c r="CL91" s="13"/>
      <c r="CM91" s="13"/>
    </row>
    <row r="92" spans="1:91" ht="16.350000000000001" customHeight="1" x14ac:dyDescent="0.2">
      <c r="A92" s="1819" t="s">
        <v>93</v>
      </c>
      <c r="B92" s="923" t="s">
        <v>94</v>
      </c>
      <c r="C92" s="1024">
        <f t="shared" ref="C92:C98" si="13">SUM(D92+E92)</f>
        <v>415</v>
      </c>
      <c r="D92" s="1025">
        <f>SUM(F92+H92+J92+L92+N92+P92+R92+T92+V92+X92+Z92+AB92+AD92+AF92+AH92+AJ92+AL92)</f>
        <v>161</v>
      </c>
      <c r="E92" s="1039">
        <f>SUM(G92+I92+K92+M92+O92+Q92+S92+U92+W92+Y92+AA92+AC92+AE92+AG92+AI92+AK92+AM92)</f>
        <v>254</v>
      </c>
      <c r="F92" s="1026">
        <v>7</v>
      </c>
      <c r="G92" s="1055">
        <v>10</v>
      </c>
      <c r="H92" s="1027">
        <v>5</v>
      </c>
      <c r="I92" s="1028">
        <v>3</v>
      </c>
      <c r="J92" s="1027">
        <v>7</v>
      </c>
      <c r="K92" s="1028">
        <v>6</v>
      </c>
      <c r="L92" s="1026">
        <v>1</v>
      </c>
      <c r="M92" s="1055">
        <v>6</v>
      </c>
      <c r="N92" s="1027">
        <v>5</v>
      </c>
      <c r="O92" s="1028">
        <v>35</v>
      </c>
      <c r="P92" s="1027">
        <v>6</v>
      </c>
      <c r="Q92" s="1028">
        <v>34</v>
      </c>
      <c r="R92" s="1027">
        <v>9</v>
      </c>
      <c r="S92" s="1028">
        <v>37</v>
      </c>
      <c r="T92" s="1027">
        <v>12</v>
      </c>
      <c r="U92" s="1028">
        <v>30</v>
      </c>
      <c r="V92" s="1027">
        <v>10</v>
      </c>
      <c r="W92" s="1028">
        <v>19</v>
      </c>
      <c r="X92" s="1027">
        <v>10</v>
      </c>
      <c r="Y92" s="1028">
        <v>10</v>
      </c>
      <c r="Z92" s="1027">
        <v>12</v>
      </c>
      <c r="AA92" s="1028">
        <v>12</v>
      </c>
      <c r="AB92" s="1027">
        <v>15</v>
      </c>
      <c r="AC92" s="1028">
        <v>10</v>
      </c>
      <c r="AD92" s="1027">
        <v>17</v>
      </c>
      <c r="AE92" s="1028">
        <v>9</v>
      </c>
      <c r="AF92" s="1027">
        <v>13</v>
      </c>
      <c r="AG92" s="1028">
        <v>5</v>
      </c>
      <c r="AH92" s="1027">
        <v>13</v>
      </c>
      <c r="AI92" s="1028">
        <v>8</v>
      </c>
      <c r="AJ92" s="1027">
        <v>8</v>
      </c>
      <c r="AK92" s="1028">
        <v>6</v>
      </c>
      <c r="AL92" s="1027">
        <v>11</v>
      </c>
      <c r="AM92" s="1028">
        <v>14</v>
      </c>
      <c r="AN92" s="1029">
        <v>390</v>
      </c>
      <c r="AO92" s="1029">
        <v>0</v>
      </c>
      <c r="AP92" s="71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12"/>
      <c r="BB92" s="12"/>
      <c r="CG92" s="13">
        <v>0</v>
      </c>
      <c r="CH92" s="13">
        <v>0</v>
      </c>
      <c r="CI92" s="13">
        <v>0</v>
      </c>
      <c r="CJ92" s="13">
        <v>0</v>
      </c>
      <c r="CK92" s="13"/>
      <c r="CL92" s="13"/>
      <c r="CM92" s="13"/>
    </row>
    <row r="93" spans="1:91" ht="16.350000000000001" customHeight="1" x14ac:dyDescent="0.2">
      <c r="A93" s="1845"/>
      <c r="B93" s="148" t="s">
        <v>95</v>
      </c>
      <c r="C93" s="112">
        <f t="shared" si="13"/>
        <v>77</v>
      </c>
      <c r="D93" s="32">
        <f t="shared" ref="D93:E98" si="14">SUM(F93+H93+J93+L93+N93+P93+R93+T93+V93+X93+Z93+AB93+AD93+AF93+AH93+AJ93+AL93)</f>
        <v>44</v>
      </c>
      <c r="E93" s="149">
        <f t="shared" si="14"/>
        <v>33</v>
      </c>
      <c r="F93" s="150"/>
      <c r="G93" s="151"/>
      <c r="H93" s="152"/>
      <c r="I93" s="153"/>
      <c r="J93" s="150"/>
      <c r="K93" s="154"/>
      <c r="L93" s="152"/>
      <c r="M93" s="155">
        <v>1</v>
      </c>
      <c r="N93" s="150">
        <v>2</v>
      </c>
      <c r="O93" s="154"/>
      <c r="P93" s="153">
        <v>1</v>
      </c>
      <c r="Q93" s="155">
        <v>2</v>
      </c>
      <c r="R93" s="156">
        <v>5</v>
      </c>
      <c r="S93" s="154">
        <v>1</v>
      </c>
      <c r="T93" s="153"/>
      <c r="U93" s="155">
        <v>2</v>
      </c>
      <c r="V93" s="156">
        <v>3</v>
      </c>
      <c r="W93" s="154">
        <v>4</v>
      </c>
      <c r="X93" s="153">
        <v>2</v>
      </c>
      <c r="Y93" s="154">
        <v>1</v>
      </c>
      <c r="Z93" s="156">
        <v>3</v>
      </c>
      <c r="AA93" s="155">
        <v>2</v>
      </c>
      <c r="AB93" s="156">
        <v>11</v>
      </c>
      <c r="AC93" s="154">
        <v>5</v>
      </c>
      <c r="AD93" s="153">
        <v>1</v>
      </c>
      <c r="AE93" s="155">
        <v>3</v>
      </c>
      <c r="AF93" s="156">
        <v>6</v>
      </c>
      <c r="AG93" s="154">
        <v>6</v>
      </c>
      <c r="AH93" s="153">
        <v>2</v>
      </c>
      <c r="AI93" s="155">
        <v>2</v>
      </c>
      <c r="AJ93" s="156">
        <v>4</v>
      </c>
      <c r="AK93" s="154">
        <v>0</v>
      </c>
      <c r="AL93" s="153">
        <v>4</v>
      </c>
      <c r="AM93" s="154">
        <v>4</v>
      </c>
      <c r="AN93" s="157">
        <v>70</v>
      </c>
      <c r="AO93" s="157">
        <v>0</v>
      </c>
      <c r="AP93" s="71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12"/>
      <c r="BB93" s="12"/>
      <c r="CG93" s="13">
        <v>0</v>
      </c>
      <c r="CH93" s="13">
        <v>0</v>
      </c>
      <c r="CI93" s="13">
        <v>0</v>
      </c>
      <c r="CJ93" s="13">
        <v>0</v>
      </c>
      <c r="CK93" s="13"/>
      <c r="CL93" s="13"/>
      <c r="CM93" s="13"/>
    </row>
    <row r="94" spans="1:91" ht="16.350000000000001" customHeight="1" thickBot="1" x14ac:dyDescent="0.25">
      <c r="A94" s="1887"/>
      <c r="B94" s="158" t="s">
        <v>96</v>
      </c>
      <c r="C94" s="159">
        <f t="shared" si="13"/>
        <v>52</v>
      </c>
      <c r="D94" s="160">
        <f t="shared" si="14"/>
        <v>33</v>
      </c>
      <c r="E94" s="161">
        <f t="shared" si="14"/>
        <v>19</v>
      </c>
      <c r="F94" s="162"/>
      <c r="G94" s="163"/>
      <c r="H94" s="164"/>
      <c r="I94" s="165"/>
      <c r="J94" s="162"/>
      <c r="K94" s="166"/>
      <c r="L94" s="164"/>
      <c r="M94" s="167"/>
      <c r="N94" s="162"/>
      <c r="O94" s="166"/>
      <c r="P94" s="165">
        <v>1</v>
      </c>
      <c r="Q94" s="167">
        <v>1</v>
      </c>
      <c r="R94" s="168">
        <v>3</v>
      </c>
      <c r="S94" s="166">
        <v>1</v>
      </c>
      <c r="T94" s="165">
        <v>1</v>
      </c>
      <c r="U94" s="167">
        <v>1</v>
      </c>
      <c r="V94" s="168">
        <v>2</v>
      </c>
      <c r="W94" s="166">
        <v>2</v>
      </c>
      <c r="X94" s="165">
        <v>4</v>
      </c>
      <c r="Y94" s="166">
        <v>3</v>
      </c>
      <c r="Z94" s="168">
        <v>3</v>
      </c>
      <c r="AA94" s="167"/>
      <c r="AB94" s="168">
        <v>4</v>
      </c>
      <c r="AC94" s="166">
        <v>2</v>
      </c>
      <c r="AD94" s="165">
        <v>6</v>
      </c>
      <c r="AE94" s="167">
        <v>3</v>
      </c>
      <c r="AF94" s="168">
        <v>4</v>
      </c>
      <c r="AG94" s="166">
        <v>2</v>
      </c>
      <c r="AH94" s="165">
        <v>1</v>
      </c>
      <c r="AI94" s="167">
        <v>3</v>
      </c>
      <c r="AJ94" s="168">
        <v>2</v>
      </c>
      <c r="AK94" s="166"/>
      <c r="AL94" s="165">
        <v>2</v>
      </c>
      <c r="AM94" s="166">
        <v>1</v>
      </c>
      <c r="AN94" s="169">
        <v>52</v>
      </c>
      <c r="AO94" s="169">
        <v>0</v>
      </c>
      <c r="AP94" s="71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12"/>
      <c r="BB94" s="12"/>
      <c r="CG94" s="13">
        <v>0</v>
      </c>
      <c r="CH94" s="13">
        <v>0</v>
      </c>
      <c r="CI94" s="13">
        <v>0</v>
      </c>
      <c r="CJ94" s="13">
        <v>0</v>
      </c>
      <c r="CK94" s="13"/>
      <c r="CL94" s="13"/>
      <c r="CM94" s="13"/>
    </row>
    <row r="95" spans="1:91" ht="16.350000000000001" customHeight="1" thickTop="1" x14ac:dyDescent="0.2">
      <c r="A95" s="1888" t="s">
        <v>97</v>
      </c>
      <c r="B95" s="1889"/>
      <c r="C95" s="170">
        <f t="shared" si="13"/>
        <v>11</v>
      </c>
      <c r="D95" s="64">
        <f t="shared" si="14"/>
        <v>4</v>
      </c>
      <c r="E95" s="171">
        <f t="shared" si="14"/>
        <v>7</v>
      </c>
      <c r="F95" s="172"/>
      <c r="G95" s="173"/>
      <c r="H95" s="174"/>
      <c r="I95" s="175"/>
      <c r="J95" s="176"/>
      <c r="K95" s="173"/>
      <c r="L95" s="174">
        <v>1</v>
      </c>
      <c r="M95" s="177"/>
      <c r="N95" s="176"/>
      <c r="O95" s="173">
        <v>2</v>
      </c>
      <c r="P95" s="175">
        <v>1</v>
      </c>
      <c r="Q95" s="177">
        <v>1</v>
      </c>
      <c r="R95" s="178"/>
      <c r="S95" s="173">
        <v>1</v>
      </c>
      <c r="T95" s="175"/>
      <c r="U95" s="177"/>
      <c r="V95" s="178"/>
      <c r="W95" s="173"/>
      <c r="X95" s="175"/>
      <c r="Y95" s="173"/>
      <c r="Z95" s="178"/>
      <c r="AA95" s="177"/>
      <c r="AB95" s="178">
        <v>2</v>
      </c>
      <c r="AC95" s="173"/>
      <c r="AD95" s="175"/>
      <c r="AE95" s="177"/>
      <c r="AF95" s="178"/>
      <c r="AG95" s="173">
        <v>1</v>
      </c>
      <c r="AH95" s="175"/>
      <c r="AI95" s="177"/>
      <c r="AJ95" s="178"/>
      <c r="AK95" s="173"/>
      <c r="AL95" s="175"/>
      <c r="AM95" s="173">
        <v>2</v>
      </c>
      <c r="AN95" s="179">
        <v>10</v>
      </c>
      <c r="AO95" s="497"/>
      <c r="AP95" s="71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12"/>
      <c r="BB95" s="12"/>
      <c r="CG95" s="13">
        <v>0</v>
      </c>
      <c r="CH95" s="13">
        <v>0</v>
      </c>
      <c r="CI95" s="13"/>
      <c r="CJ95" s="13"/>
      <c r="CK95" s="13"/>
      <c r="CL95" s="13"/>
      <c r="CM95" s="13"/>
    </row>
    <row r="96" spans="1:91" ht="16.350000000000001" customHeight="1" x14ac:dyDescent="0.2">
      <c r="A96" s="1890" t="s">
        <v>98</v>
      </c>
      <c r="B96" s="1891"/>
      <c r="C96" s="31">
        <f t="shared" si="13"/>
        <v>69</v>
      </c>
      <c r="D96" s="64">
        <f t="shared" si="14"/>
        <v>40</v>
      </c>
      <c r="E96" s="181">
        <f t="shared" si="14"/>
        <v>29</v>
      </c>
      <c r="F96" s="182"/>
      <c r="G96" s="183"/>
      <c r="H96" s="184"/>
      <c r="I96" s="185"/>
      <c r="J96" s="172"/>
      <c r="K96" s="186"/>
      <c r="L96" s="184"/>
      <c r="M96" s="187">
        <v>1</v>
      </c>
      <c r="N96" s="172"/>
      <c r="O96" s="186">
        <v>1</v>
      </c>
      <c r="P96" s="185"/>
      <c r="Q96" s="187"/>
      <c r="R96" s="188">
        <v>1</v>
      </c>
      <c r="S96" s="186">
        <v>3</v>
      </c>
      <c r="T96" s="185">
        <v>7</v>
      </c>
      <c r="U96" s="187">
        <v>4</v>
      </c>
      <c r="V96" s="188">
        <v>4</v>
      </c>
      <c r="W96" s="186">
        <v>4</v>
      </c>
      <c r="X96" s="185">
        <v>1</v>
      </c>
      <c r="Y96" s="186">
        <v>2</v>
      </c>
      <c r="Z96" s="188">
        <v>5</v>
      </c>
      <c r="AA96" s="187">
        <v>3</v>
      </c>
      <c r="AB96" s="188">
        <v>3</v>
      </c>
      <c r="AC96" s="186">
        <v>3</v>
      </c>
      <c r="AD96" s="185">
        <v>5</v>
      </c>
      <c r="AE96" s="187">
        <v>3</v>
      </c>
      <c r="AF96" s="188">
        <v>8</v>
      </c>
      <c r="AG96" s="186">
        <v>2</v>
      </c>
      <c r="AH96" s="185">
        <v>3</v>
      </c>
      <c r="AI96" s="187">
        <v>1</v>
      </c>
      <c r="AJ96" s="188">
        <v>2</v>
      </c>
      <c r="AK96" s="186">
        <v>1</v>
      </c>
      <c r="AL96" s="185">
        <v>1</v>
      </c>
      <c r="AM96" s="186">
        <v>1</v>
      </c>
      <c r="AN96" s="189">
        <v>62</v>
      </c>
      <c r="AO96" s="498"/>
      <c r="AP96" s="71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12"/>
      <c r="BB96" s="12"/>
      <c r="CG96" s="13">
        <v>0</v>
      </c>
      <c r="CH96" s="13">
        <v>0</v>
      </c>
      <c r="CI96" s="13"/>
      <c r="CJ96" s="13"/>
      <c r="CK96" s="13"/>
      <c r="CL96" s="13"/>
      <c r="CM96" s="13"/>
    </row>
    <row r="97" spans="1:91" ht="16.350000000000001" customHeight="1" x14ac:dyDescent="0.2">
      <c r="A97" s="1890" t="s">
        <v>99</v>
      </c>
      <c r="B97" s="1891"/>
      <c r="C97" s="112">
        <f t="shared" si="13"/>
        <v>65</v>
      </c>
      <c r="D97" s="32">
        <f t="shared" si="14"/>
        <v>28</v>
      </c>
      <c r="E97" s="191">
        <f t="shared" si="14"/>
        <v>37</v>
      </c>
      <c r="F97" s="150"/>
      <c r="G97" s="151"/>
      <c r="H97" s="152"/>
      <c r="I97" s="153"/>
      <c r="J97" s="150"/>
      <c r="K97" s="154"/>
      <c r="L97" s="152"/>
      <c r="M97" s="155">
        <v>4</v>
      </c>
      <c r="N97" s="150"/>
      <c r="O97" s="154"/>
      <c r="P97" s="153">
        <v>1</v>
      </c>
      <c r="Q97" s="155"/>
      <c r="R97" s="156">
        <v>2</v>
      </c>
      <c r="S97" s="154">
        <v>1</v>
      </c>
      <c r="T97" s="153"/>
      <c r="U97" s="155">
        <v>3</v>
      </c>
      <c r="V97" s="156">
        <v>1</v>
      </c>
      <c r="W97" s="154">
        <v>2</v>
      </c>
      <c r="X97" s="153">
        <v>3</v>
      </c>
      <c r="Y97" s="154">
        <v>2</v>
      </c>
      <c r="Z97" s="156">
        <v>5</v>
      </c>
      <c r="AA97" s="155">
        <v>2</v>
      </c>
      <c r="AB97" s="156">
        <v>2</v>
      </c>
      <c r="AC97" s="154">
        <v>4</v>
      </c>
      <c r="AD97" s="153"/>
      <c r="AE97" s="155">
        <v>3</v>
      </c>
      <c r="AF97" s="156">
        <v>1</v>
      </c>
      <c r="AG97" s="154"/>
      <c r="AH97" s="153">
        <v>2</v>
      </c>
      <c r="AI97" s="155">
        <v>6</v>
      </c>
      <c r="AJ97" s="156">
        <v>5</v>
      </c>
      <c r="AK97" s="154">
        <v>3</v>
      </c>
      <c r="AL97" s="153">
        <v>6</v>
      </c>
      <c r="AM97" s="154">
        <v>7</v>
      </c>
      <c r="AN97" s="157">
        <v>63</v>
      </c>
      <c r="AO97" s="499"/>
      <c r="AP97" s="71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12"/>
      <c r="BB97" s="12"/>
      <c r="CG97" s="13">
        <v>0</v>
      </c>
      <c r="CH97" s="13">
        <v>0</v>
      </c>
      <c r="CI97" s="13"/>
      <c r="CJ97" s="13"/>
      <c r="CK97" s="13"/>
      <c r="CL97" s="13"/>
      <c r="CM97" s="13"/>
    </row>
    <row r="98" spans="1:91" ht="16.350000000000001" customHeight="1" x14ac:dyDescent="0.2">
      <c r="A98" s="1850" t="s">
        <v>100</v>
      </c>
      <c r="B98" s="1851"/>
      <c r="C98" s="77">
        <f t="shared" si="13"/>
        <v>3</v>
      </c>
      <c r="D98" s="78">
        <f t="shared" si="14"/>
        <v>3</v>
      </c>
      <c r="E98" s="193">
        <f t="shared" si="14"/>
        <v>0</v>
      </c>
      <c r="F98" s="194"/>
      <c r="G98" s="195"/>
      <c r="H98" s="196"/>
      <c r="I98" s="197"/>
      <c r="J98" s="194"/>
      <c r="K98" s="198"/>
      <c r="L98" s="196"/>
      <c r="M98" s="199"/>
      <c r="N98" s="194"/>
      <c r="O98" s="198"/>
      <c r="P98" s="197"/>
      <c r="Q98" s="199"/>
      <c r="R98" s="200"/>
      <c r="S98" s="198"/>
      <c r="T98" s="197">
        <v>1</v>
      </c>
      <c r="U98" s="199"/>
      <c r="V98" s="200"/>
      <c r="W98" s="198"/>
      <c r="X98" s="197"/>
      <c r="Y98" s="198"/>
      <c r="Z98" s="200"/>
      <c r="AA98" s="199"/>
      <c r="AB98" s="200"/>
      <c r="AC98" s="198"/>
      <c r="AD98" s="197">
        <v>1</v>
      </c>
      <c r="AE98" s="199"/>
      <c r="AF98" s="200"/>
      <c r="AG98" s="198"/>
      <c r="AH98" s="197">
        <v>1</v>
      </c>
      <c r="AI98" s="199"/>
      <c r="AJ98" s="200"/>
      <c r="AK98" s="198"/>
      <c r="AL98" s="197"/>
      <c r="AM98" s="198"/>
      <c r="AN98" s="201">
        <v>3</v>
      </c>
      <c r="AO98" s="500"/>
      <c r="AP98" s="71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12"/>
      <c r="BB98" s="12"/>
      <c r="CG98" s="13">
        <v>0</v>
      </c>
      <c r="CH98" s="13">
        <v>0</v>
      </c>
      <c r="CI98" s="13"/>
      <c r="CJ98" s="13"/>
      <c r="CK98" s="13"/>
      <c r="CL98" s="13"/>
      <c r="CM98" s="13"/>
    </row>
    <row r="99" spans="1:91" ht="32.1" customHeight="1" x14ac:dyDescent="0.2">
      <c r="A99" s="82" t="s">
        <v>101</v>
      </c>
      <c r="B99" s="8"/>
      <c r="C99" s="8"/>
      <c r="D99" s="8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X99" s="2"/>
      <c r="BY99" s="2"/>
      <c r="BZ99" s="2"/>
      <c r="CG99" s="13"/>
      <c r="CH99" s="13"/>
      <c r="CI99" s="13"/>
      <c r="CJ99" s="13"/>
      <c r="CK99" s="13"/>
      <c r="CL99" s="13"/>
      <c r="CM99" s="13"/>
    </row>
    <row r="100" spans="1:91" ht="16.350000000000001" customHeight="1" x14ac:dyDescent="0.2">
      <c r="A100" s="1808" t="s">
        <v>102</v>
      </c>
      <c r="B100" s="1869"/>
      <c r="C100" s="1809"/>
      <c r="D100" s="1030" t="s">
        <v>54</v>
      </c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CG100" s="13"/>
      <c r="CH100" s="13"/>
      <c r="CI100" s="13"/>
      <c r="CJ100" s="13"/>
      <c r="CK100" s="13"/>
      <c r="CL100" s="13"/>
      <c r="CM100" s="13"/>
    </row>
    <row r="101" spans="1:91" ht="25.35" customHeight="1" x14ac:dyDescent="0.2">
      <c r="A101" s="1796" t="s">
        <v>103</v>
      </c>
      <c r="B101" s="1798"/>
      <c r="C101" s="1056" t="s">
        <v>104</v>
      </c>
      <c r="D101" s="1057"/>
      <c r="E101" s="136"/>
      <c r="CG101" s="13"/>
      <c r="CH101" s="13"/>
      <c r="CI101" s="13"/>
      <c r="CJ101" s="13"/>
      <c r="CK101" s="13"/>
      <c r="CL101" s="13"/>
      <c r="CM101" s="13"/>
    </row>
    <row r="102" spans="1:91" ht="25.35" customHeight="1" x14ac:dyDescent="0.2">
      <c r="A102" s="1886"/>
      <c r="B102" s="1807"/>
      <c r="C102" s="919" t="s">
        <v>105</v>
      </c>
      <c r="D102" s="157"/>
      <c r="E102" s="136"/>
      <c r="CG102" s="13"/>
      <c r="CH102" s="13"/>
      <c r="CI102" s="13"/>
      <c r="CJ102" s="13"/>
      <c r="CK102" s="13"/>
      <c r="CL102" s="13"/>
      <c r="CM102" s="13"/>
    </row>
    <row r="103" spans="1:91" ht="25.35" customHeight="1" x14ac:dyDescent="0.2">
      <c r="A103" s="1799"/>
      <c r="B103" s="1801"/>
      <c r="C103" s="920" t="s">
        <v>106</v>
      </c>
      <c r="D103" s="207"/>
      <c r="E103" s="136"/>
      <c r="CG103" s="13"/>
      <c r="CH103" s="13"/>
      <c r="CI103" s="13"/>
      <c r="CJ103" s="13"/>
      <c r="CK103" s="13"/>
      <c r="CL103" s="13"/>
      <c r="CM103" s="13"/>
    </row>
    <row r="104" spans="1:91" ht="32.1" customHeight="1" x14ac:dyDescent="0.2">
      <c r="A104" s="81" t="s">
        <v>107</v>
      </c>
      <c r="B104" s="83"/>
      <c r="C104" s="208"/>
      <c r="D104" s="208"/>
      <c r="E104" s="209"/>
      <c r="F104" s="210"/>
      <c r="G104" s="210"/>
      <c r="H104" s="100"/>
      <c r="I104" s="210"/>
      <c r="J104" s="83"/>
      <c r="K104" s="211"/>
      <c r="L104" s="212"/>
      <c r="M104" s="211"/>
      <c r="N104" s="211"/>
      <c r="O104" s="213"/>
      <c r="P104" s="83"/>
      <c r="Q104" s="211"/>
      <c r="R104" s="213"/>
      <c r="S104" s="83"/>
      <c r="T104" s="211"/>
      <c r="U104" s="83"/>
      <c r="V104" s="83"/>
      <c r="W104" s="213"/>
      <c r="X104" s="213"/>
      <c r="Y104" s="213"/>
      <c r="Z104" s="214"/>
      <c r="AA104" s="83"/>
      <c r="AB104" s="213"/>
      <c r="AC104" s="213"/>
      <c r="AD104" s="213"/>
      <c r="AE104" s="213"/>
      <c r="AF104" s="214"/>
      <c r="AG104" s="83"/>
      <c r="AH104" s="213"/>
      <c r="AI104" s="213"/>
      <c r="AJ104" s="213"/>
      <c r="AK104" s="83"/>
      <c r="AL104" s="211"/>
      <c r="AM104" s="213"/>
      <c r="AN104" s="211"/>
      <c r="AO104" s="215"/>
      <c r="AP104" s="83"/>
      <c r="BX104" s="2"/>
      <c r="BY104" s="2"/>
      <c r="BZ104" s="2"/>
      <c r="CG104" s="13"/>
      <c r="CH104" s="13"/>
      <c r="CI104" s="13"/>
      <c r="CJ104" s="13"/>
      <c r="CK104" s="13"/>
      <c r="CL104" s="13"/>
      <c r="CM104" s="13"/>
    </row>
    <row r="105" spans="1:91" ht="16.350000000000001" customHeight="1" x14ac:dyDescent="0.2">
      <c r="A105" s="1822" t="s">
        <v>90</v>
      </c>
      <c r="B105" s="1793"/>
      <c r="C105" s="1796" t="s">
        <v>5</v>
      </c>
      <c r="D105" s="1797"/>
      <c r="E105" s="1798"/>
      <c r="F105" s="1808" t="s">
        <v>6</v>
      </c>
      <c r="G105" s="1869"/>
      <c r="H105" s="1869"/>
      <c r="I105" s="1869"/>
      <c r="J105" s="1869"/>
      <c r="K105" s="1869"/>
      <c r="L105" s="1869"/>
      <c r="M105" s="1869"/>
      <c r="N105" s="1869"/>
      <c r="O105" s="1869"/>
      <c r="P105" s="1869"/>
      <c r="Q105" s="1869"/>
      <c r="R105" s="1869"/>
      <c r="S105" s="1869"/>
      <c r="T105" s="1869"/>
      <c r="U105" s="1869"/>
      <c r="V105" s="1869"/>
      <c r="W105" s="1869"/>
      <c r="X105" s="1869"/>
      <c r="Y105" s="1869"/>
      <c r="Z105" s="1869"/>
      <c r="AA105" s="1869"/>
      <c r="AB105" s="1869"/>
      <c r="AC105" s="1869"/>
      <c r="AD105" s="1869"/>
      <c r="AE105" s="1869"/>
      <c r="AF105" s="1869"/>
      <c r="AG105" s="1869"/>
      <c r="AH105" s="1869"/>
      <c r="AI105" s="1869"/>
      <c r="AJ105" s="1869"/>
      <c r="AK105" s="1869"/>
      <c r="AL105" s="1869"/>
      <c r="AM105" s="1809"/>
      <c r="AN105" s="1819" t="s">
        <v>7</v>
      </c>
      <c r="AO105" s="216"/>
      <c r="CG105" s="13"/>
      <c r="CH105" s="13"/>
      <c r="CI105" s="13"/>
      <c r="CJ105" s="13"/>
      <c r="CK105" s="13"/>
      <c r="CL105" s="13"/>
      <c r="CM105" s="13"/>
    </row>
    <row r="106" spans="1:91" ht="16.350000000000001" customHeight="1" x14ac:dyDescent="0.2">
      <c r="A106" s="1826"/>
      <c r="B106" s="1794"/>
      <c r="C106" s="1799"/>
      <c r="D106" s="1800"/>
      <c r="E106" s="1801"/>
      <c r="F106" s="1808" t="s">
        <v>11</v>
      </c>
      <c r="G106" s="1809"/>
      <c r="H106" s="1808" t="s">
        <v>12</v>
      </c>
      <c r="I106" s="1809"/>
      <c r="J106" s="1808" t="s">
        <v>13</v>
      </c>
      <c r="K106" s="1809"/>
      <c r="L106" s="1808" t="s">
        <v>14</v>
      </c>
      <c r="M106" s="1809"/>
      <c r="N106" s="1808" t="s">
        <v>15</v>
      </c>
      <c r="O106" s="1809"/>
      <c r="P106" s="1828" t="s">
        <v>16</v>
      </c>
      <c r="Q106" s="1816"/>
      <c r="R106" s="1828" t="s">
        <v>17</v>
      </c>
      <c r="S106" s="1816"/>
      <c r="T106" s="1828" t="s">
        <v>18</v>
      </c>
      <c r="U106" s="1816"/>
      <c r="V106" s="1828" t="s">
        <v>19</v>
      </c>
      <c r="W106" s="1816"/>
      <c r="X106" s="1828" t="s">
        <v>20</v>
      </c>
      <c r="Y106" s="1816"/>
      <c r="Z106" s="1828" t="s">
        <v>21</v>
      </c>
      <c r="AA106" s="1816"/>
      <c r="AB106" s="1828" t="s">
        <v>22</v>
      </c>
      <c r="AC106" s="1816"/>
      <c r="AD106" s="1829" t="s">
        <v>23</v>
      </c>
      <c r="AE106" s="1829"/>
      <c r="AF106" s="1828" t="s">
        <v>24</v>
      </c>
      <c r="AG106" s="1816"/>
      <c r="AH106" s="1829" t="s">
        <v>25</v>
      </c>
      <c r="AI106" s="1829"/>
      <c r="AJ106" s="1828" t="s">
        <v>26</v>
      </c>
      <c r="AK106" s="1816"/>
      <c r="AL106" s="1829" t="s">
        <v>27</v>
      </c>
      <c r="AM106" s="1816"/>
      <c r="AN106" s="1845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CG106" s="13"/>
      <c r="CH106" s="13"/>
      <c r="CI106" s="13"/>
      <c r="CJ106" s="13"/>
      <c r="CK106" s="13"/>
      <c r="CL106" s="13"/>
      <c r="CM106" s="13"/>
    </row>
    <row r="107" spans="1:91" ht="16.350000000000001" customHeight="1" x14ac:dyDescent="0.2">
      <c r="A107" s="1824"/>
      <c r="B107" s="1795"/>
      <c r="C107" s="1019" t="s">
        <v>32</v>
      </c>
      <c r="D107" s="1020" t="s">
        <v>41</v>
      </c>
      <c r="E107" s="908" t="s">
        <v>34</v>
      </c>
      <c r="F107" s="906" t="s">
        <v>41</v>
      </c>
      <c r="G107" s="908" t="s">
        <v>34</v>
      </c>
      <c r="H107" s="906" t="s">
        <v>41</v>
      </c>
      <c r="I107" s="908" t="s">
        <v>34</v>
      </c>
      <c r="J107" s="906" t="s">
        <v>41</v>
      </c>
      <c r="K107" s="908" t="s">
        <v>34</v>
      </c>
      <c r="L107" s="906" t="s">
        <v>41</v>
      </c>
      <c r="M107" s="908" t="s">
        <v>34</v>
      </c>
      <c r="N107" s="906" t="s">
        <v>41</v>
      </c>
      <c r="O107" s="908" t="s">
        <v>34</v>
      </c>
      <c r="P107" s="906" t="s">
        <v>41</v>
      </c>
      <c r="Q107" s="908" t="s">
        <v>34</v>
      </c>
      <c r="R107" s="906" t="s">
        <v>41</v>
      </c>
      <c r="S107" s="908" t="s">
        <v>34</v>
      </c>
      <c r="T107" s="906" t="s">
        <v>41</v>
      </c>
      <c r="U107" s="908" t="s">
        <v>34</v>
      </c>
      <c r="V107" s="906" t="s">
        <v>41</v>
      </c>
      <c r="W107" s="908" t="s">
        <v>34</v>
      </c>
      <c r="X107" s="906" t="s">
        <v>41</v>
      </c>
      <c r="Y107" s="908" t="s">
        <v>34</v>
      </c>
      <c r="Z107" s="906" t="s">
        <v>41</v>
      </c>
      <c r="AA107" s="908" t="s">
        <v>34</v>
      </c>
      <c r="AB107" s="906" t="s">
        <v>41</v>
      </c>
      <c r="AC107" s="908" t="s">
        <v>34</v>
      </c>
      <c r="AD107" s="907" t="s">
        <v>41</v>
      </c>
      <c r="AE107" s="907" t="s">
        <v>34</v>
      </c>
      <c r="AF107" s="906" t="s">
        <v>41</v>
      </c>
      <c r="AG107" s="908" t="s">
        <v>34</v>
      </c>
      <c r="AH107" s="907" t="s">
        <v>41</v>
      </c>
      <c r="AI107" s="907" t="s">
        <v>34</v>
      </c>
      <c r="AJ107" s="906" t="s">
        <v>41</v>
      </c>
      <c r="AK107" s="908" t="s">
        <v>34</v>
      </c>
      <c r="AL107" s="907" t="s">
        <v>41</v>
      </c>
      <c r="AM107" s="908" t="s">
        <v>34</v>
      </c>
      <c r="AN107" s="1820"/>
      <c r="AO107" s="217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CG107" s="13"/>
      <c r="CH107" s="13"/>
      <c r="CI107" s="13"/>
      <c r="CJ107" s="13"/>
      <c r="CK107" s="13"/>
      <c r="CL107" s="13"/>
      <c r="CM107" s="13"/>
    </row>
    <row r="108" spans="1:91" ht="16.350000000000001" customHeight="1" x14ac:dyDescent="0.2">
      <c r="A108" s="1979" t="s">
        <v>108</v>
      </c>
      <c r="B108" s="1980"/>
      <c r="C108" s="170">
        <f>SUM(D108+E108)</f>
        <v>0</v>
      </c>
      <c r="D108" s="218">
        <f t="shared" ref="D108:E110" si="15">SUM(F108+H108+J108+L108+N108+P108+R108+T108+V108+X108+Z108+AB108+AD108+AF108+AH108+AJ108+AL108)</f>
        <v>0</v>
      </c>
      <c r="E108" s="65">
        <f t="shared" si="15"/>
        <v>0</v>
      </c>
      <c r="F108" s="219"/>
      <c r="G108" s="220"/>
      <c r="H108" s="219"/>
      <c r="I108" s="220"/>
      <c r="J108" s="219"/>
      <c r="K108" s="220"/>
      <c r="L108" s="219"/>
      <c r="M108" s="220"/>
      <c r="N108" s="219"/>
      <c r="O108" s="220"/>
      <c r="P108" s="219"/>
      <c r="Q108" s="220"/>
      <c r="R108" s="219"/>
      <c r="S108" s="220"/>
      <c r="T108" s="219"/>
      <c r="U108" s="220"/>
      <c r="V108" s="219"/>
      <c r="W108" s="220"/>
      <c r="X108" s="219"/>
      <c r="Y108" s="220"/>
      <c r="Z108" s="219"/>
      <c r="AA108" s="220"/>
      <c r="AB108" s="219"/>
      <c r="AC108" s="220"/>
      <c r="AD108" s="221"/>
      <c r="AE108" s="222"/>
      <c r="AF108" s="219"/>
      <c r="AG108" s="220"/>
      <c r="AH108" s="221"/>
      <c r="AI108" s="222"/>
      <c r="AJ108" s="219"/>
      <c r="AK108" s="220"/>
      <c r="AL108" s="221"/>
      <c r="AM108" s="220"/>
      <c r="AN108" s="223"/>
      <c r="AO108" s="71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12"/>
      <c r="CG108" s="13">
        <v>0</v>
      </c>
      <c r="CH108" s="13">
        <v>0</v>
      </c>
      <c r="CI108" s="13"/>
      <c r="CJ108" s="13"/>
      <c r="CK108" s="13"/>
      <c r="CL108" s="13"/>
      <c r="CM108" s="13"/>
    </row>
    <row r="109" spans="1:91" ht="16.350000000000001" customHeight="1" x14ac:dyDescent="0.2">
      <c r="A109" s="1848" t="s">
        <v>109</v>
      </c>
      <c r="B109" s="1849"/>
      <c r="C109" s="63">
        <f>SUM(D109+E109)</f>
        <v>8</v>
      </c>
      <c r="D109" s="64">
        <f t="shared" si="15"/>
        <v>5</v>
      </c>
      <c r="E109" s="73">
        <f t="shared" si="15"/>
        <v>3</v>
      </c>
      <c r="F109" s="224"/>
      <c r="G109" s="225"/>
      <c r="H109" s="224"/>
      <c r="I109" s="225"/>
      <c r="J109" s="224"/>
      <c r="K109" s="225"/>
      <c r="L109" s="224"/>
      <c r="M109" s="225"/>
      <c r="N109" s="224">
        <v>1</v>
      </c>
      <c r="O109" s="225"/>
      <c r="P109" s="224"/>
      <c r="Q109" s="225"/>
      <c r="R109" s="224"/>
      <c r="S109" s="225"/>
      <c r="T109" s="224"/>
      <c r="U109" s="225"/>
      <c r="V109" s="224"/>
      <c r="W109" s="225"/>
      <c r="X109" s="224"/>
      <c r="Y109" s="225"/>
      <c r="Z109" s="224"/>
      <c r="AA109" s="225"/>
      <c r="AB109" s="224"/>
      <c r="AC109" s="225"/>
      <c r="AD109" s="226"/>
      <c r="AE109" s="227"/>
      <c r="AF109" s="224"/>
      <c r="AG109" s="225"/>
      <c r="AH109" s="226">
        <v>1</v>
      </c>
      <c r="AI109" s="227">
        <v>1</v>
      </c>
      <c r="AJ109" s="224">
        <v>2</v>
      </c>
      <c r="AK109" s="225">
        <v>1</v>
      </c>
      <c r="AL109" s="226">
        <v>1</v>
      </c>
      <c r="AM109" s="225">
        <v>1</v>
      </c>
      <c r="AN109" s="228">
        <v>8</v>
      </c>
      <c r="AO109" s="71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12"/>
      <c r="CG109" s="13">
        <v>0</v>
      </c>
      <c r="CH109" s="13">
        <v>0</v>
      </c>
      <c r="CI109" s="13"/>
      <c r="CJ109" s="13"/>
      <c r="CK109" s="13"/>
      <c r="CL109" s="13"/>
      <c r="CM109" s="13"/>
    </row>
    <row r="110" spans="1:91" ht="16.350000000000001" customHeight="1" x14ac:dyDescent="0.2">
      <c r="A110" s="1883" t="s">
        <v>110</v>
      </c>
      <c r="B110" s="1884"/>
      <c r="C110" s="77">
        <f>SUM(D110+E110)</f>
        <v>13</v>
      </c>
      <c r="D110" s="78">
        <f t="shared" si="15"/>
        <v>5</v>
      </c>
      <c r="E110" s="49">
        <f t="shared" si="15"/>
        <v>8</v>
      </c>
      <c r="F110" s="229"/>
      <c r="G110" s="230"/>
      <c r="H110" s="229"/>
      <c r="I110" s="230"/>
      <c r="J110" s="229"/>
      <c r="K110" s="230"/>
      <c r="L110" s="229"/>
      <c r="M110" s="230"/>
      <c r="N110" s="229"/>
      <c r="O110" s="230"/>
      <c r="P110" s="229"/>
      <c r="Q110" s="230"/>
      <c r="R110" s="229"/>
      <c r="S110" s="230"/>
      <c r="T110" s="229"/>
      <c r="U110" s="230"/>
      <c r="V110" s="229"/>
      <c r="W110" s="230">
        <v>1</v>
      </c>
      <c r="X110" s="229"/>
      <c r="Y110" s="230"/>
      <c r="Z110" s="229">
        <v>2</v>
      </c>
      <c r="AA110" s="230"/>
      <c r="AB110" s="229">
        <v>1</v>
      </c>
      <c r="AC110" s="230">
        <v>1</v>
      </c>
      <c r="AD110" s="231"/>
      <c r="AE110" s="232">
        <v>2</v>
      </c>
      <c r="AF110" s="229">
        <v>1</v>
      </c>
      <c r="AG110" s="230"/>
      <c r="AH110" s="231"/>
      <c r="AI110" s="232">
        <v>2</v>
      </c>
      <c r="AJ110" s="229"/>
      <c r="AK110" s="230">
        <v>1</v>
      </c>
      <c r="AL110" s="231">
        <v>1</v>
      </c>
      <c r="AM110" s="230">
        <v>1</v>
      </c>
      <c r="AN110" s="233">
        <v>13</v>
      </c>
      <c r="AO110" s="71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12"/>
      <c r="CG110" s="13">
        <v>0</v>
      </c>
      <c r="CH110" s="13">
        <v>0</v>
      </c>
      <c r="CI110" s="13"/>
      <c r="CJ110" s="13"/>
      <c r="CK110" s="13"/>
      <c r="CL110" s="13"/>
      <c r="CM110" s="13"/>
    </row>
    <row r="111" spans="1:91" ht="32.1" customHeight="1" x14ac:dyDescent="0.2">
      <c r="A111" s="82" t="s">
        <v>111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X111" s="2"/>
      <c r="BY111" s="2"/>
      <c r="BZ111" s="2"/>
      <c r="CG111" s="13"/>
      <c r="CH111" s="13"/>
      <c r="CI111" s="13"/>
      <c r="CJ111" s="13"/>
      <c r="CK111" s="13"/>
      <c r="CL111" s="13"/>
      <c r="CM111" s="13"/>
    </row>
    <row r="112" spans="1:91" ht="16.350000000000001" customHeight="1" x14ac:dyDescent="0.2">
      <c r="A112" s="1822" t="s">
        <v>112</v>
      </c>
      <c r="B112" s="1793"/>
      <c r="C112" s="1822" t="s">
        <v>54</v>
      </c>
      <c r="D112" s="1823"/>
      <c r="E112" s="1793"/>
      <c r="F112" s="1808" t="s">
        <v>113</v>
      </c>
      <c r="G112" s="1809"/>
      <c r="H112" s="1885" t="s">
        <v>114</v>
      </c>
      <c r="I112" s="1809"/>
      <c r="J112" s="1808" t="s">
        <v>115</v>
      </c>
      <c r="K112" s="1809"/>
      <c r="L112" s="1808" t="s">
        <v>116</v>
      </c>
      <c r="M112" s="1809"/>
      <c r="N112" s="1808" t="s">
        <v>117</v>
      </c>
      <c r="O112" s="1809"/>
      <c r="P112" s="1828" t="s">
        <v>118</v>
      </c>
      <c r="Q112" s="1816"/>
      <c r="R112" s="1828" t="s">
        <v>119</v>
      </c>
      <c r="S112" s="1816"/>
      <c r="T112" s="1828" t="s">
        <v>120</v>
      </c>
      <c r="U112" s="1829"/>
      <c r="V112" s="1828" t="s">
        <v>121</v>
      </c>
      <c r="W112" s="1829"/>
      <c r="X112" s="1881" t="s">
        <v>122</v>
      </c>
      <c r="Y112" s="1978" t="s">
        <v>123</v>
      </c>
      <c r="Z112" s="1829"/>
      <c r="AA112" s="1829"/>
      <c r="AB112" s="1816"/>
      <c r="AC112" s="1834" t="s">
        <v>124</v>
      </c>
      <c r="AD112" s="1876"/>
      <c r="AE112" s="1829" t="s">
        <v>125</v>
      </c>
      <c r="AF112" s="1829"/>
      <c r="AG112" s="1829"/>
      <c r="AH112" s="1816"/>
      <c r="AI112" s="1819" t="s">
        <v>126</v>
      </c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CG112" s="13"/>
      <c r="CH112" s="13"/>
      <c r="CI112" s="13"/>
      <c r="CJ112" s="13"/>
      <c r="CK112" s="13"/>
      <c r="CL112" s="13"/>
      <c r="CM112" s="13"/>
    </row>
    <row r="113" spans="1:91" ht="25.35" customHeight="1" x14ac:dyDescent="0.2">
      <c r="A113" s="1824"/>
      <c r="B113" s="1795"/>
      <c r="C113" s="1019" t="s">
        <v>32</v>
      </c>
      <c r="D113" s="1020" t="s">
        <v>33</v>
      </c>
      <c r="E113" s="911" t="s">
        <v>34</v>
      </c>
      <c r="F113" s="1021" t="s">
        <v>41</v>
      </c>
      <c r="G113" s="1022" t="s">
        <v>34</v>
      </c>
      <c r="H113" s="1021" t="s">
        <v>41</v>
      </c>
      <c r="I113" s="1022" t="s">
        <v>34</v>
      </c>
      <c r="J113" s="1021" t="s">
        <v>41</v>
      </c>
      <c r="K113" s="1022" t="s">
        <v>34</v>
      </c>
      <c r="L113" s="1021" t="s">
        <v>41</v>
      </c>
      <c r="M113" s="1022" t="s">
        <v>34</v>
      </c>
      <c r="N113" s="1021" t="s">
        <v>41</v>
      </c>
      <c r="O113" s="1022" t="s">
        <v>34</v>
      </c>
      <c r="P113" s="1021" t="s">
        <v>41</v>
      </c>
      <c r="Q113" s="1022" t="s">
        <v>34</v>
      </c>
      <c r="R113" s="1021" t="s">
        <v>41</v>
      </c>
      <c r="S113" s="1022" t="s">
        <v>34</v>
      </c>
      <c r="T113" s="1021" t="s">
        <v>41</v>
      </c>
      <c r="U113" s="1058" t="s">
        <v>34</v>
      </c>
      <c r="V113" s="1021" t="s">
        <v>41</v>
      </c>
      <c r="W113" s="1058" t="s">
        <v>34</v>
      </c>
      <c r="X113" s="1882"/>
      <c r="Y113" s="237" t="s">
        <v>127</v>
      </c>
      <c r="Z113" s="238" t="s">
        <v>128</v>
      </c>
      <c r="AA113" s="910" t="s">
        <v>129</v>
      </c>
      <c r="AB113" s="1030" t="s">
        <v>130</v>
      </c>
      <c r="AC113" s="924" t="s">
        <v>131</v>
      </c>
      <c r="AD113" s="1059" t="s">
        <v>132</v>
      </c>
      <c r="AE113" s="1060" t="s">
        <v>133</v>
      </c>
      <c r="AF113" s="1030" t="s">
        <v>134</v>
      </c>
      <c r="AG113" s="243" t="s">
        <v>135</v>
      </c>
      <c r="AH113" s="1030" t="s">
        <v>136</v>
      </c>
      <c r="AI113" s="1820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CG113" s="13"/>
      <c r="CH113" s="13"/>
      <c r="CI113" s="13"/>
      <c r="CJ113" s="13"/>
      <c r="CK113" s="13"/>
      <c r="CL113" s="13"/>
      <c r="CM113" s="13"/>
    </row>
    <row r="114" spans="1:91" ht="16.350000000000001" customHeight="1" x14ac:dyDescent="0.2">
      <c r="A114" s="1979" t="s">
        <v>137</v>
      </c>
      <c r="B114" s="1980"/>
      <c r="C114" s="1024">
        <f>SUM(D114+E114)</f>
        <v>5</v>
      </c>
      <c r="D114" s="1038">
        <f>SUM(F114+H114+J114+L114+N114+P114+R114+T114+V114)</f>
        <v>3</v>
      </c>
      <c r="E114" s="1039">
        <f>SUM(G114+I114+K114+M114+O114+Q114+S114+U114+W114)</f>
        <v>2</v>
      </c>
      <c r="F114" s="1055"/>
      <c r="G114" s="1061"/>
      <c r="H114" s="1026"/>
      <c r="I114" s="1028"/>
      <c r="J114" s="1055"/>
      <c r="K114" s="1061"/>
      <c r="L114" s="1026">
        <v>1</v>
      </c>
      <c r="M114" s="1028"/>
      <c r="N114" s="1055">
        <v>1</v>
      </c>
      <c r="O114" s="1061"/>
      <c r="P114" s="1026"/>
      <c r="Q114" s="1028">
        <v>2</v>
      </c>
      <c r="R114" s="1055">
        <v>1</v>
      </c>
      <c r="S114" s="1061"/>
      <c r="T114" s="1026"/>
      <c r="U114" s="1028"/>
      <c r="V114" s="1055"/>
      <c r="W114" s="1062"/>
      <c r="X114" s="1027"/>
      <c r="Y114" s="1063">
        <v>4</v>
      </c>
      <c r="Z114" s="1026">
        <v>1</v>
      </c>
      <c r="AA114" s="1064"/>
      <c r="AB114" s="1065"/>
      <c r="AC114" s="1062">
        <v>2</v>
      </c>
      <c r="AD114" s="1066">
        <v>3</v>
      </c>
      <c r="AE114" s="1063"/>
      <c r="AF114" s="1029"/>
      <c r="AG114" s="1029">
        <v>4</v>
      </c>
      <c r="AH114" s="1029"/>
      <c r="AI114" s="1029">
        <v>1</v>
      </c>
      <c r="AJ114" s="71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12"/>
      <c r="AW114" s="12"/>
      <c r="AX114" s="12"/>
      <c r="AY114" s="12"/>
      <c r="AZ114" s="12"/>
      <c r="BA114" s="12"/>
      <c r="CG114" s="13">
        <v>0</v>
      </c>
      <c r="CH114" s="13">
        <v>0</v>
      </c>
      <c r="CI114" s="13">
        <v>0</v>
      </c>
      <c r="CJ114" s="13"/>
      <c r="CK114" s="13"/>
      <c r="CL114" s="13"/>
      <c r="CM114" s="13"/>
    </row>
    <row r="115" spans="1:91" ht="16.350000000000001" customHeight="1" x14ac:dyDescent="0.2">
      <c r="A115" s="1879" t="s">
        <v>138</v>
      </c>
      <c r="B115" s="1880"/>
      <c r="C115" s="246">
        <f>SUM(D115+E115)</f>
        <v>13</v>
      </c>
      <c r="D115" s="247">
        <f>SUM(F115+H115+J115+L115+N115+P115+R115+T115+V115)</f>
        <v>5</v>
      </c>
      <c r="E115" s="248">
        <f>SUM(G115+I115+K115+M115+O115+Q115+S115+U115+W115)</f>
        <v>8</v>
      </c>
      <c r="F115" s="249"/>
      <c r="G115" s="250"/>
      <c r="H115" s="251">
        <v>1</v>
      </c>
      <c r="I115" s="252">
        <v>2</v>
      </c>
      <c r="J115" s="249"/>
      <c r="K115" s="250">
        <v>2</v>
      </c>
      <c r="L115" s="251">
        <v>3</v>
      </c>
      <c r="M115" s="252">
        <v>1</v>
      </c>
      <c r="N115" s="249">
        <v>1</v>
      </c>
      <c r="O115" s="250">
        <v>2</v>
      </c>
      <c r="P115" s="251"/>
      <c r="Q115" s="252">
        <v>1</v>
      </c>
      <c r="R115" s="249"/>
      <c r="S115" s="250"/>
      <c r="T115" s="251"/>
      <c r="U115" s="252"/>
      <c r="V115" s="249"/>
      <c r="W115" s="253"/>
      <c r="X115" s="254"/>
      <c r="Y115" s="255"/>
      <c r="Z115" s="256"/>
      <c r="AA115" s="257">
        <v>4</v>
      </c>
      <c r="AB115" s="257">
        <v>9</v>
      </c>
      <c r="AC115" s="254">
        <v>8</v>
      </c>
      <c r="AD115" s="258">
        <v>5</v>
      </c>
      <c r="AE115" s="259"/>
      <c r="AF115" s="260"/>
      <c r="AG115" s="260">
        <v>12</v>
      </c>
      <c r="AH115" s="260"/>
      <c r="AI115" s="260">
        <v>1</v>
      </c>
      <c r="AJ115" s="71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12"/>
      <c r="AW115" s="12"/>
      <c r="AX115" s="12"/>
      <c r="CG115" s="13">
        <v>0</v>
      </c>
      <c r="CH115" s="13">
        <v>0</v>
      </c>
      <c r="CI115" s="13">
        <v>0</v>
      </c>
      <c r="CJ115" s="13"/>
      <c r="CK115" s="13"/>
      <c r="CL115" s="13"/>
      <c r="CM115" s="13"/>
    </row>
    <row r="116" spans="1:91" ht="32.1" customHeight="1" x14ac:dyDescent="0.2">
      <c r="A116" s="82" t="s">
        <v>139</v>
      </c>
      <c r="B116" s="11"/>
      <c r="C116" s="11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"/>
      <c r="V116" s="8"/>
      <c r="W116" s="8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BX116" s="2"/>
      <c r="BY116" s="2"/>
      <c r="BZ116" s="2"/>
      <c r="CG116" s="13"/>
      <c r="CH116" s="13"/>
      <c r="CI116" s="13"/>
      <c r="CJ116" s="13"/>
      <c r="CK116" s="13"/>
      <c r="CL116" s="13"/>
      <c r="CM116" s="13"/>
    </row>
    <row r="117" spans="1:91" ht="16.350000000000001" customHeight="1" x14ac:dyDescent="0.2">
      <c r="A117" s="1822" t="s">
        <v>112</v>
      </c>
      <c r="B117" s="1793"/>
      <c r="C117" s="1817" t="s">
        <v>54</v>
      </c>
      <c r="D117" s="1808" t="s">
        <v>6</v>
      </c>
      <c r="E117" s="1869"/>
      <c r="F117" s="1869"/>
      <c r="G117" s="1869"/>
      <c r="H117" s="1869"/>
      <c r="I117" s="1812"/>
      <c r="J117" s="1798" t="s">
        <v>7</v>
      </c>
      <c r="K117" s="8"/>
      <c r="L117" s="7"/>
      <c r="M117" s="7"/>
      <c r="N117" s="7"/>
      <c r="O117" s="7"/>
      <c r="P117" s="7"/>
      <c r="Q117" s="7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BR117" s="3"/>
      <c r="BS117" s="3"/>
      <c r="BT117" s="3"/>
      <c r="CG117" s="13"/>
      <c r="CH117" s="13"/>
      <c r="CI117" s="13"/>
      <c r="CJ117" s="13"/>
      <c r="CK117" s="13"/>
      <c r="CL117" s="13"/>
      <c r="CM117" s="13"/>
    </row>
    <row r="118" spans="1:91" ht="21.6" customHeight="1" x14ac:dyDescent="0.2">
      <c r="A118" s="1824"/>
      <c r="B118" s="1795"/>
      <c r="C118" s="1818"/>
      <c r="D118" s="1021" t="s">
        <v>13</v>
      </c>
      <c r="E118" s="1052" t="s">
        <v>14</v>
      </c>
      <c r="F118" s="1052" t="s">
        <v>15</v>
      </c>
      <c r="G118" s="1052" t="s">
        <v>140</v>
      </c>
      <c r="H118" s="1052" t="s">
        <v>141</v>
      </c>
      <c r="I118" s="1067" t="s">
        <v>142</v>
      </c>
      <c r="J118" s="1801"/>
      <c r="K118" s="8"/>
      <c r="L118" s="7"/>
      <c r="M118" s="7"/>
      <c r="N118" s="7"/>
      <c r="O118" s="7"/>
      <c r="P118" s="7"/>
      <c r="Q118" s="7"/>
      <c r="BR118" s="3"/>
      <c r="BS118" s="3"/>
      <c r="BT118" s="3"/>
      <c r="CG118" s="13"/>
      <c r="CH118" s="13"/>
      <c r="CI118" s="13"/>
      <c r="CJ118" s="13"/>
      <c r="CK118" s="13"/>
      <c r="CL118" s="13"/>
      <c r="CM118" s="13"/>
    </row>
    <row r="119" spans="1:91" ht="26.25" customHeight="1" x14ac:dyDescent="0.2">
      <c r="A119" s="1819" t="s">
        <v>143</v>
      </c>
      <c r="B119" s="1068" t="s">
        <v>144</v>
      </c>
      <c r="C119" s="1069">
        <f>SUM(D119:I119)</f>
        <v>2</v>
      </c>
      <c r="D119" s="1034"/>
      <c r="E119" s="1037"/>
      <c r="F119" s="1037">
        <v>2</v>
      </c>
      <c r="G119" s="1037"/>
      <c r="H119" s="1037"/>
      <c r="I119" s="1070"/>
      <c r="J119" s="1040">
        <v>2</v>
      </c>
      <c r="K119" s="71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12"/>
      <c r="X119" s="12"/>
      <c r="Y119" s="12"/>
      <c r="BR119" s="3"/>
      <c r="BS119" s="3"/>
      <c r="BT119" s="3"/>
      <c r="CG119" s="13"/>
      <c r="CH119" s="13">
        <v>0</v>
      </c>
      <c r="CI119" s="13">
        <v>0</v>
      </c>
      <c r="CJ119" s="13"/>
      <c r="CK119" s="13"/>
      <c r="CL119" s="13"/>
      <c r="CM119" s="13"/>
    </row>
    <row r="120" spans="1:91" ht="18" customHeight="1" x14ac:dyDescent="0.2">
      <c r="A120" s="1820"/>
      <c r="B120" s="264" t="s">
        <v>145</v>
      </c>
      <c r="C120" s="265">
        <f>SUM(D120:I120)</f>
        <v>0</v>
      </c>
      <c r="D120" s="50"/>
      <c r="E120" s="266"/>
      <c r="F120" s="266"/>
      <c r="G120" s="266"/>
      <c r="H120" s="266"/>
      <c r="I120" s="267"/>
      <c r="J120" s="79"/>
      <c r="K120" s="71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12"/>
      <c r="X120" s="12"/>
      <c r="Y120" s="12"/>
      <c r="BR120" s="3"/>
      <c r="BS120" s="3"/>
      <c r="BT120" s="3"/>
      <c r="CG120" s="13"/>
      <c r="CH120" s="13">
        <v>0</v>
      </c>
      <c r="CI120" s="13">
        <v>0</v>
      </c>
      <c r="CJ120" s="13"/>
      <c r="CK120" s="13"/>
      <c r="CL120" s="13"/>
      <c r="CM120" s="13"/>
    </row>
    <row r="121" spans="1:91" ht="32.1" customHeight="1" x14ac:dyDescent="0.2">
      <c r="A121" s="82" t="s">
        <v>146</v>
      </c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"/>
      <c r="P121" s="8"/>
      <c r="Q121" s="85"/>
      <c r="R121" s="85"/>
      <c r="S121" s="85"/>
      <c r="T121" s="85"/>
      <c r="U121" s="85"/>
      <c r="V121" s="85"/>
      <c r="W121" s="85"/>
      <c r="X121" s="12"/>
      <c r="Y121" s="12"/>
      <c r="Z121" s="12"/>
      <c r="AA121" s="12"/>
      <c r="AB121" s="12"/>
      <c r="AC121" s="12"/>
      <c r="AD121" s="12"/>
      <c r="AE121" s="12"/>
      <c r="BX121" s="2"/>
      <c r="BY121" s="2"/>
      <c r="BZ121" s="2"/>
      <c r="CG121" s="13"/>
      <c r="CH121" s="13"/>
      <c r="CI121" s="13"/>
      <c r="CJ121" s="13"/>
      <c r="CK121" s="13"/>
      <c r="CL121" s="13"/>
      <c r="CM121" s="13"/>
    </row>
    <row r="122" spans="1:91" ht="16.350000000000001" customHeight="1" x14ac:dyDescent="0.2">
      <c r="A122" s="1819" t="s">
        <v>147</v>
      </c>
      <c r="B122" s="1819" t="s">
        <v>148</v>
      </c>
      <c r="C122" s="8"/>
      <c r="D122" s="26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CG122" s="13"/>
      <c r="CH122" s="13"/>
      <c r="CI122" s="13"/>
      <c r="CJ122" s="13"/>
      <c r="CK122" s="13"/>
      <c r="CL122" s="13"/>
      <c r="CM122" s="13"/>
    </row>
    <row r="123" spans="1:91" ht="16.350000000000001" customHeight="1" x14ac:dyDescent="0.2">
      <c r="A123" s="1820"/>
      <c r="B123" s="1820"/>
      <c r="C123" s="8"/>
      <c r="D123" s="26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CG123" s="13"/>
      <c r="CH123" s="13"/>
      <c r="CI123" s="13"/>
      <c r="CJ123" s="13"/>
      <c r="CK123" s="13"/>
      <c r="CL123" s="13"/>
      <c r="CM123" s="13"/>
    </row>
    <row r="124" spans="1:91" ht="16.350000000000001" customHeight="1" x14ac:dyDescent="0.2">
      <c r="A124" s="1071" t="s">
        <v>149</v>
      </c>
      <c r="B124" s="1036"/>
      <c r="C124" s="136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CG124" s="13"/>
      <c r="CH124" s="13"/>
      <c r="CI124" s="13"/>
      <c r="CJ124" s="13"/>
      <c r="CK124" s="13"/>
      <c r="CL124" s="13"/>
      <c r="CM124" s="13"/>
    </row>
    <row r="125" spans="1:91" ht="16.350000000000001" customHeight="1" x14ac:dyDescent="0.2">
      <c r="A125" s="270" t="s">
        <v>150</v>
      </c>
      <c r="B125" s="70"/>
      <c r="C125" s="136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CG125" s="13"/>
      <c r="CH125" s="13"/>
      <c r="CI125" s="13"/>
      <c r="CJ125" s="13"/>
      <c r="CK125" s="13"/>
      <c r="CL125" s="13"/>
      <c r="CM125" s="13"/>
    </row>
    <row r="126" spans="1:91" ht="16.350000000000001" customHeight="1" x14ac:dyDescent="0.2">
      <c r="A126" s="270" t="s">
        <v>151</v>
      </c>
      <c r="B126" s="70">
        <v>6</v>
      </c>
      <c r="C126" s="136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CG126" s="13"/>
      <c r="CH126" s="13"/>
      <c r="CI126" s="13"/>
      <c r="CJ126" s="13"/>
      <c r="CK126" s="13"/>
      <c r="CL126" s="13"/>
      <c r="CM126" s="13"/>
    </row>
    <row r="127" spans="1:91" ht="16.350000000000001" customHeight="1" x14ac:dyDescent="0.2">
      <c r="A127" s="270" t="s">
        <v>152</v>
      </c>
      <c r="B127" s="70"/>
      <c r="C127" s="136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CG127" s="13"/>
      <c r="CH127" s="13"/>
      <c r="CI127" s="13"/>
      <c r="CJ127" s="13"/>
      <c r="CK127" s="13"/>
      <c r="CL127" s="13"/>
      <c r="CM127" s="13"/>
    </row>
    <row r="128" spans="1:91" ht="16.350000000000001" customHeight="1" x14ac:dyDescent="0.2">
      <c r="A128" s="270" t="s">
        <v>153</v>
      </c>
      <c r="B128" s="70"/>
      <c r="C128" s="136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CG128" s="13"/>
      <c r="CH128" s="13"/>
      <c r="CI128" s="13"/>
      <c r="CJ128" s="13"/>
      <c r="CK128" s="13"/>
      <c r="CL128" s="13"/>
      <c r="CM128" s="13"/>
    </row>
    <row r="129" spans="1:91" ht="16.350000000000001" customHeight="1" x14ac:dyDescent="0.2">
      <c r="A129" s="271" t="s">
        <v>154</v>
      </c>
      <c r="B129" s="36">
        <v>4</v>
      </c>
      <c r="C129" s="136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CG129" s="13"/>
      <c r="CH129" s="13"/>
      <c r="CI129" s="13"/>
      <c r="CJ129" s="13"/>
      <c r="CK129" s="13"/>
      <c r="CL129" s="13"/>
      <c r="CM129" s="13"/>
    </row>
    <row r="130" spans="1:91" ht="16.350000000000001" customHeight="1" x14ac:dyDescent="0.2">
      <c r="A130" s="271" t="s">
        <v>155</v>
      </c>
      <c r="B130" s="36">
        <v>4</v>
      </c>
      <c r="C130" s="136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CG130" s="13"/>
      <c r="CH130" s="13"/>
      <c r="CI130" s="13"/>
      <c r="CJ130" s="13"/>
      <c r="CK130" s="13"/>
      <c r="CL130" s="13"/>
      <c r="CM130" s="13"/>
    </row>
    <row r="131" spans="1:91" ht="16.350000000000001" customHeight="1" x14ac:dyDescent="0.2">
      <c r="A131" s="271" t="s">
        <v>156</v>
      </c>
      <c r="B131" s="70"/>
      <c r="C131" s="136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CG131" s="13"/>
      <c r="CH131" s="13"/>
      <c r="CI131" s="13"/>
      <c r="CJ131" s="13"/>
      <c r="CK131" s="13"/>
      <c r="CL131" s="13"/>
      <c r="CM131" s="13"/>
    </row>
    <row r="132" spans="1:91" ht="16.350000000000001" customHeight="1" x14ac:dyDescent="0.2">
      <c r="A132" s="271" t="s">
        <v>157</v>
      </c>
      <c r="B132" s="36"/>
      <c r="C132" s="136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CG132" s="13"/>
      <c r="CH132" s="13"/>
      <c r="CI132" s="13"/>
      <c r="CJ132" s="13"/>
      <c r="CK132" s="13"/>
      <c r="CL132" s="13"/>
      <c r="CM132" s="13"/>
    </row>
    <row r="133" spans="1:91" ht="16.350000000000001" customHeight="1" x14ac:dyDescent="0.2">
      <c r="A133" s="272" t="s">
        <v>158</v>
      </c>
      <c r="B133" s="273">
        <v>4</v>
      </c>
      <c r="C133" s="136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CG133" s="13"/>
      <c r="CH133" s="13"/>
      <c r="CI133" s="13"/>
      <c r="CJ133" s="13"/>
      <c r="CK133" s="13"/>
      <c r="CL133" s="13"/>
      <c r="CM133" s="13"/>
    </row>
    <row r="134" spans="1:91" ht="16.350000000000001" customHeight="1" x14ac:dyDescent="0.2">
      <c r="A134" s="274" t="s">
        <v>159</v>
      </c>
      <c r="B134" s="273">
        <v>183</v>
      </c>
      <c r="C134" s="136"/>
      <c r="D134" s="8"/>
      <c r="E134" s="8"/>
      <c r="F134" s="8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"/>
      <c r="CG134" s="13"/>
      <c r="CH134" s="13"/>
      <c r="CI134" s="13"/>
      <c r="CJ134" s="13"/>
      <c r="CK134" s="13"/>
      <c r="CL134" s="13"/>
      <c r="CM134" s="13"/>
    </row>
    <row r="135" spans="1:91" ht="16.350000000000001" customHeight="1" x14ac:dyDescent="0.2">
      <c r="A135" s="274" t="s">
        <v>160</v>
      </c>
      <c r="B135" s="273">
        <v>23</v>
      </c>
      <c r="C135" s="136"/>
      <c r="D135" s="8"/>
      <c r="E135" s="8"/>
      <c r="F135" s="8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"/>
      <c r="CG135" s="13"/>
      <c r="CH135" s="13"/>
      <c r="CI135" s="13"/>
      <c r="CJ135" s="13"/>
      <c r="CK135" s="13"/>
      <c r="CL135" s="13"/>
      <c r="CM135" s="13"/>
    </row>
    <row r="136" spans="1:91" ht="16.350000000000001" customHeight="1" x14ac:dyDescent="0.2">
      <c r="A136" s="1072" t="s">
        <v>54</v>
      </c>
      <c r="B136" s="1051">
        <f>SUM(B124:B135)</f>
        <v>224</v>
      </c>
      <c r="C136" s="8"/>
      <c r="D136" s="8"/>
      <c r="E136" s="8"/>
      <c r="F136" s="8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"/>
      <c r="CG136" s="13"/>
      <c r="CH136" s="13"/>
      <c r="CI136" s="13"/>
      <c r="CJ136" s="13"/>
      <c r="CK136" s="13"/>
      <c r="CL136" s="13"/>
      <c r="CM136" s="13"/>
    </row>
    <row r="137" spans="1:91" ht="32.1" customHeight="1" x14ac:dyDescent="0.2">
      <c r="A137" s="81" t="s">
        <v>161</v>
      </c>
      <c r="B137" s="1"/>
      <c r="C137" s="1"/>
      <c r="D137" s="8"/>
      <c r="E137" s="276"/>
      <c r="F137" s="8"/>
      <c r="G137" s="277"/>
      <c r="H137" s="85"/>
      <c r="I137" s="85"/>
      <c r="J137" s="85"/>
      <c r="K137" s="85"/>
      <c r="L137" s="85"/>
      <c r="M137" s="278"/>
      <c r="N137" s="278"/>
      <c r="O137" s="278"/>
      <c r="P137" s="85"/>
      <c r="Q137" s="85"/>
      <c r="R137" s="85"/>
      <c r="S137" s="85"/>
      <c r="T137" s="85"/>
      <c r="U137" s="85"/>
      <c r="V137" s="85"/>
      <c r="W137" s="8"/>
      <c r="BX137" s="2"/>
      <c r="BY137" s="2"/>
      <c r="BZ137" s="2"/>
      <c r="CG137" s="13"/>
      <c r="CH137" s="13"/>
      <c r="CI137" s="13"/>
      <c r="CJ137" s="13"/>
      <c r="CK137" s="13"/>
      <c r="CL137" s="13"/>
      <c r="CM137" s="13"/>
    </row>
    <row r="138" spans="1:91" ht="25.35" customHeight="1" x14ac:dyDescent="0.2">
      <c r="A138" s="1808" t="s">
        <v>162</v>
      </c>
      <c r="B138" s="1869"/>
      <c r="C138" s="1869"/>
      <c r="D138" s="1809"/>
      <c r="E138" s="1030" t="s">
        <v>163</v>
      </c>
      <c r="F138" s="1030" t="s">
        <v>164</v>
      </c>
      <c r="G138" s="279"/>
      <c r="H138" s="280"/>
      <c r="I138" s="280"/>
      <c r="J138" s="280"/>
      <c r="K138" s="280"/>
      <c r="L138" s="85"/>
      <c r="M138" s="85"/>
      <c r="N138" s="85"/>
      <c r="O138" s="85"/>
      <c r="P138" s="85"/>
      <c r="Q138" s="85"/>
      <c r="R138" s="85"/>
      <c r="S138" s="85"/>
      <c r="T138" s="101"/>
      <c r="U138" s="101"/>
      <c r="V138" s="101"/>
      <c r="W138" s="7"/>
      <c r="CG138" s="13"/>
      <c r="CH138" s="13"/>
      <c r="CI138" s="13"/>
      <c r="CJ138" s="13"/>
      <c r="CK138" s="13"/>
      <c r="CL138" s="13"/>
      <c r="CM138" s="13"/>
    </row>
    <row r="139" spans="1:91" ht="16.350000000000001" customHeight="1" x14ac:dyDescent="0.2">
      <c r="A139" s="1030" t="s">
        <v>165</v>
      </c>
      <c r="B139" s="1872" t="s">
        <v>166</v>
      </c>
      <c r="C139" s="1873"/>
      <c r="D139" s="1874"/>
      <c r="E139" s="1073"/>
      <c r="F139" s="1073"/>
      <c r="G139" s="487" t="str">
        <f>CA139</f>
        <v/>
      </c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85"/>
      <c r="T139" s="101"/>
      <c r="U139" s="101"/>
      <c r="V139" s="101"/>
      <c r="W139" s="7"/>
      <c r="CA139" s="488" t="str">
        <f>IF(E139&lt;F139,"* El número de llamadas válidas NO DEBE ser mayor al total de llamadas.","")</f>
        <v/>
      </c>
      <c r="CG139" s="489">
        <f>IF(E139&lt;F139,1,0)</f>
        <v>0</v>
      </c>
      <c r="CH139" s="13"/>
      <c r="CI139" s="13"/>
      <c r="CJ139" s="13"/>
      <c r="CK139" s="13"/>
      <c r="CL139" s="13"/>
      <c r="CM139" s="13"/>
    </row>
    <row r="140" spans="1:91" ht="32.1" customHeight="1" x14ac:dyDescent="0.2">
      <c r="A140" s="82" t="s">
        <v>167</v>
      </c>
      <c r="B140" s="82"/>
      <c r="C140" s="82"/>
      <c r="D140" s="82"/>
      <c r="E140" s="82"/>
      <c r="F140" s="82"/>
      <c r="G140" s="57"/>
      <c r="H140" s="57"/>
      <c r="I140" s="57"/>
      <c r="J140" s="57"/>
      <c r="K140" s="57"/>
      <c r="L140" s="282"/>
      <c r="M140" s="85"/>
      <c r="N140" s="85"/>
      <c r="O140" s="85"/>
      <c r="P140" s="85"/>
      <c r="Q140" s="85"/>
      <c r="R140" s="12"/>
      <c r="S140" s="12"/>
      <c r="T140" s="12"/>
      <c r="U140" s="12"/>
      <c r="V140" s="12"/>
      <c r="BX140" s="2"/>
      <c r="BY140" s="2"/>
      <c r="BZ140" s="2"/>
      <c r="CG140" s="13"/>
      <c r="CH140" s="13"/>
      <c r="CI140" s="13"/>
      <c r="CJ140" s="13"/>
      <c r="CK140" s="13"/>
      <c r="CL140" s="13"/>
      <c r="CM140" s="13"/>
    </row>
    <row r="141" spans="1:91" ht="27" customHeight="1" x14ac:dyDescent="0.2">
      <c r="A141" s="1822" t="s">
        <v>162</v>
      </c>
      <c r="B141" s="1823"/>
      <c r="C141" s="1793"/>
      <c r="D141" s="1828" t="s">
        <v>168</v>
      </c>
      <c r="E141" s="1829"/>
      <c r="F141" s="1816"/>
      <c r="G141" s="1819" t="s">
        <v>7</v>
      </c>
      <c r="H141" s="1869" t="s">
        <v>169</v>
      </c>
      <c r="I141" s="1869"/>
      <c r="J141" s="1809"/>
      <c r="K141" s="1808" t="s">
        <v>170</v>
      </c>
      <c r="L141" s="1869"/>
      <c r="M141" s="1809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CG141" s="13"/>
      <c r="CH141" s="13"/>
      <c r="CI141" s="13"/>
      <c r="CJ141" s="13"/>
      <c r="CK141" s="13"/>
      <c r="CL141" s="13"/>
      <c r="CM141" s="13"/>
    </row>
    <row r="142" spans="1:91" ht="27" customHeight="1" x14ac:dyDescent="0.2">
      <c r="A142" s="1824"/>
      <c r="B142" s="1825"/>
      <c r="C142" s="1795"/>
      <c r="D142" s="902" t="s">
        <v>54</v>
      </c>
      <c r="E142" s="914" t="s">
        <v>171</v>
      </c>
      <c r="F142" s="905" t="s">
        <v>172</v>
      </c>
      <c r="G142" s="1820"/>
      <c r="H142" s="914" t="s">
        <v>173</v>
      </c>
      <c r="I142" s="921" t="s">
        <v>174</v>
      </c>
      <c r="J142" s="905" t="s">
        <v>175</v>
      </c>
      <c r="K142" s="914" t="s">
        <v>173</v>
      </c>
      <c r="L142" s="921" t="s">
        <v>174</v>
      </c>
      <c r="M142" s="905" t="s">
        <v>175</v>
      </c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CG142" s="13"/>
      <c r="CH142" s="13"/>
      <c r="CI142" s="13"/>
      <c r="CJ142" s="13"/>
      <c r="CK142" s="13"/>
      <c r="CL142" s="13"/>
      <c r="CM142" s="13"/>
    </row>
    <row r="143" spans="1:91" ht="16.350000000000001" customHeight="1" x14ac:dyDescent="0.2">
      <c r="A143" s="1819" t="s">
        <v>176</v>
      </c>
      <c r="B143" s="1976" t="s">
        <v>177</v>
      </c>
      <c r="C143" s="1977"/>
      <c r="D143" s="1069">
        <f>SUM(E143+F143)</f>
        <v>0</v>
      </c>
      <c r="E143" s="1034"/>
      <c r="F143" s="1040"/>
      <c r="G143" s="1036"/>
      <c r="H143" s="1034"/>
      <c r="I143" s="1074"/>
      <c r="J143" s="1040"/>
      <c r="K143" s="1034"/>
      <c r="L143" s="1074"/>
      <c r="M143" s="1040"/>
      <c r="N143" s="71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12"/>
      <c r="AA143" s="12"/>
      <c r="CG143" s="13"/>
      <c r="CH143" s="13"/>
      <c r="CI143" s="13">
        <v>0</v>
      </c>
      <c r="CJ143" s="13"/>
      <c r="CK143" s="13"/>
      <c r="CL143" s="13"/>
      <c r="CM143" s="13"/>
    </row>
    <row r="144" spans="1:91" ht="16.350000000000001" customHeight="1" x14ac:dyDescent="0.2">
      <c r="A144" s="1820"/>
      <c r="B144" s="285" t="s">
        <v>178</v>
      </c>
      <c r="C144" s="286"/>
      <c r="D144" s="287">
        <f>SUM(E144+F144)</f>
        <v>0</v>
      </c>
      <c r="E144" s="288"/>
      <c r="F144" s="289"/>
      <c r="G144" s="290"/>
      <c r="H144" s="288"/>
      <c r="I144" s="291"/>
      <c r="J144" s="289"/>
      <c r="K144" s="288"/>
      <c r="L144" s="291"/>
      <c r="M144" s="289"/>
      <c r="N144" s="71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12"/>
      <c r="AA144" s="12"/>
      <c r="CG144" s="13"/>
      <c r="CH144" s="13"/>
      <c r="CI144" s="13">
        <v>0</v>
      </c>
      <c r="CJ144" s="13"/>
      <c r="CK144" s="13"/>
      <c r="CL144" s="13"/>
      <c r="CM144" s="13"/>
    </row>
    <row r="145" spans="1:104" ht="32.1" customHeight="1" x14ac:dyDescent="0.2">
      <c r="A145" s="81" t="s">
        <v>179</v>
      </c>
      <c r="B145" s="8"/>
      <c r="C145" s="292"/>
      <c r="D145" s="292"/>
      <c r="E145" s="293"/>
      <c r="F145" s="8"/>
      <c r="G145" s="8"/>
      <c r="H145" s="8"/>
      <c r="I145" s="8"/>
      <c r="J145" s="8"/>
      <c r="K145" s="8"/>
      <c r="L145" s="8"/>
      <c r="M145" s="8"/>
      <c r="N145" s="85"/>
      <c r="O145" s="85"/>
      <c r="P145" s="85"/>
      <c r="Q145" s="85"/>
      <c r="R145" s="85"/>
      <c r="S145" s="85"/>
      <c r="T145" s="85"/>
      <c r="U145" s="85"/>
      <c r="V145" s="85"/>
      <c r="W145" s="12"/>
      <c r="X145" s="12"/>
      <c r="Y145" s="12"/>
      <c r="Z145" s="12"/>
      <c r="AA145" s="12"/>
      <c r="BX145" s="2"/>
      <c r="BY145" s="2"/>
      <c r="BZ145" s="2"/>
      <c r="CG145" s="13"/>
      <c r="CH145" s="13"/>
      <c r="CI145" s="13"/>
      <c r="CJ145" s="13"/>
      <c r="CK145" s="13"/>
      <c r="CL145" s="13"/>
      <c r="CM145" s="13"/>
    </row>
    <row r="146" spans="1:104" ht="58.35" customHeight="1" x14ac:dyDescent="0.2">
      <c r="A146" s="1828" t="s">
        <v>180</v>
      </c>
      <c r="B146" s="1816"/>
      <c r="C146" s="1030" t="s">
        <v>5</v>
      </c>
      <c r="D146" s="1030" t="s">
        <v>181</v>
      </c>
      <c r="E146" s="1021" t="s">
        <v>182</v>
      </c>
      <c r="F146" s="908" t="s">
        <v>68</v>
      </c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101"/>
      <c r="T146" s="101"/>
      <c r="U146" s="101"/>
      <c r="V146" s="101"/>
      <c r="W146" s="12"/>
      <c r="X146" s="12"/>
      <c r="Y146" s="12"/>
      <c r="Z146" s="12"/>
      <c r="AA146" s="12"/>
      <c r="CG146" s="13"/>
      <c r="CH146" s="13"/>
      <c r="CI146" s="13"/>
      <c r="CJ146" s="13"/>
      <c r="CK146" s="13"/>
      <c r="CL146" s="13"/>
      <c r="CM146" s="13"/>
    </row>
    <row r="147" spans="1:104" ht="16.350000000000001" customHeight="1" x14ac:dyDescent="0.2">
      <c r="A147" s="1819" t="s">
        <v>183</v>
      </c>
      <c r="B147" s="62" t="s">
        <v>184</v>
      </c>
      <c r="C147" s="142"/>
      <c r="D147" s="294"/>
      <c r="E147" s="1075"/>
      <c r="F147" s="1076"/>
      <c r="G147" s="71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101"/>
      <c r="T147" s="101"/>
      <c r="U147" s="101"/>
      <c r="V147" s="101"/>
      <c r="W147" s="12"/>
      <c r="X147" s="12"/>
      <c r="CG147" s="13">
        <v>0</v>
      </c>
      <c r="CH147" s="13"/>
      <c r="CI147" s="13"/>
      <c r="CJ147" s="13"/>
      <c r="CK147" s="13"/>
      <c r="CL147" s="13"/>
      <c r="CM147" s="13"/>
    </row>
    <row r="148" spans="1:104" ht="16.350000000000001" customHeight="1" x14ac:dyDescent="0.2">
      <c r="A148" s="1820"/>
      <c r="B148" s="93" t="s">
        <v>185</v>
      </c>
      <c r="C148" s="52"/>
      <c r="D148" s="50"/>
      <c r="E148" s="297"/>
      <c r="F148" s="298"/>
      <c r="G148" s="71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101"/>
      <c r="T148" s="101"/>
      <c r="U148" s="101"/>
      <c r="V148" s="101"/>
      <c r="W148" s="12"/>
      <c r="X148" s="12"/>
      <c r="CG148" s="13">
        <v>0</v>
      </c>
      <c r="CH148" s="13"/>
      <c r="CI148" s="13"/>
      <c r="CJ148" s="13"/>
      <c r="CK148" s="13"/>
      <c r="CL148" s="13"/>
      <c r="CM148" s="13"/>
    </row>
    <row r="149" spans="1:104" ht="16.350000000000001" customHeight="1" x14ac:dyDescent="0.2">
      <c r="A149" s="909" t="s">
        <v>186</v>
      </c>
      <c r="B149" s="72" t="s">
        <v>184</v>
      </c>
      <c r="C149" s="1073"/>
      <c r="D149" s="1077"/>
      <c r="E149" s="301"/>
      <c r="F149" s="302"/>
      <c r="G149" s="71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101"/>
      <c r="T149" s="101"/>
      <c r="U149" s="101"/>
      <c r="V149" s="101"/>
      <c r="W149" s="12"/>
      <c r="X149" s="12"/>
      <c r="CG149" s="13">
        <v>0</v>
      </c>
      <c r="CH149" s="13"/>
      <c r="CI149" s="13"/>
      <c r="CJ149" s="13"/>
      <c r="CK149" s="13"/>
      <c r="CL149" s="13"/>
      <c r="CM149" s="13"/>
    </row>
    <row r="150" spans="1:104" ht="16.350000000000001" customHeight="1" x14ac:dyDescent="0.2">
      <c r="A150" s="1819" t="s">
        <v>187</v>
      </c>
      <c r="B150" s="62" t="s">
        <v>188</v>
      </c>
      <c r="C150" s="142"/>
      <c r="D150" s="303"/>
      <c r="E150" s="304"/>
      <c r="F150" s="305"/>
      <c r="G150" s="71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101"/>
      <c r="T150" s="101"/>
      <c r="U150" s="101"/>
      <c r="V150" s="101"/>
      <c r="W150" s="12"/>
      <c r="X150" s="12"/>
      <c r="CG150" s="13">
        <v>0</v>
      </c>
      <c r="CH150" s="13"/>
      <c r="CI150" s="13"/>
      <c r="CJ150" s="13"/>
      <c r="CK150" s="13"/>
      <c r="CL150" s="13"/>
      <c r="CM150" s="13"/>
    </row>
    <row r="151" spans="1:104" ht="16.350000000000001" customHeight="1" x14ac:dyDescent="0.2">
      <c r="A151" s="1845"/>
      <c r="B151" s="30" t="s">
        <v>189</v>
      </c>
      <c r="C151" s="36"/>
      <c r="D151" s="34"/>
      <c r="E151" s="306"/>
      <c r="F151" s="74"/>
      <c r="G151" s="71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101"/>
      <c r="T151" s="101"/>
      <c r="U151" s="101"/>
      <c r="V151" s="101"/>
      <c r="W151" s="12"/>
      <c r="X151" s="12"/>
      <c r="CG151" s="13">
        <v>0</v>
      </c>
      <c r="CH151" s="13"/>
      <c r="CI151" s="13"/>
      <c r="CJ151" s="13"/>
      <c r="CK151" s="13"/>
      <c r="CL151" s="13"/>
      <c r="CM151" s="13"/>
    </row>
    <row r="152" spans="1:104" ht="16.350000000000001" customHeight="1" x14ac:dyDescent="0.2">
      <c r="A152" s="1820"/>
      <c r="B152" s="93" t="s">
        <v>190</v>
      </c>
      <c r="C152" s="52"/>
      <c r="D152" s="50"/>
      <c r="E152" s="307"/>
      <c r="F152" s="79"/>
      <c r="G152" s="71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101"/>
      <c r="T152" s="101"/>
      <c r="U152" s="101"/>
      <c r="V152" s="101"/>
      <c r="W152" s="12"/>
      <c r="X152" s="12"/>
      <c r="CG152" s="13">
        <v>0</v>
      </c>
      <c r="CH152" s="13"/>
      <c r="CI152" s="13"/>
      <c r="CJ152" s="13"/>
      <c r="CK152" s="13"/>
      <c r="CL152" s="13"/>
      <c r="CM152" s="13"/>
    </row>
    <row r="153" spans="1:104" s="82" customFormat="1" ht="32.1" customHeight="1" x14ac:dyDescent="0.2">
      <c r="A153" s="308" t="s">
        <v>191</v>
      </c>
      <c r="CA153" s="309"/>
      <c r="CB153" s="309"/>
      <c r="CC153" s="309"/>
      <c r="CD153" s="309"/>
      <c r="CE153" s="309"/>
      <c r="CF153" s="309"/>
      <c r="CG153" s="310"/>
      <c r="CH153" s="310"/>
      <c r="CI153" s="310"/>
      <c r="CJ153" s="310"/>
      <c r="CK153" s="310"/>
      <c r="CL153" s="310"/>
      <c r="CM153" s="310"/>
      <c r="CN153" s="309"/>
      <c r="CO153" s="309"/>
      <c r="CP153" s="309"/>
      <c r="CQ153" s="309"/>
      <c r="CR153" s="309"/>
      <c r="CS153" s="309"/>
      <c r="CT153" s="309"/>
      <c r="CU153" s="309"/>
      <c r="CV153" s="309"/>
      <c r="CW153" s="309"/>
      <c r="CX153" s="309"/>
      <c r="CY153" s="309"/>
      <c r="CZ153" s="309"/>
    </row>
    <row r="154" spans="1:104" s="82" customFormat="1" ht="16.350000000000001" customHeight="1" x14ac:dyDescent="0.2">
      <c r="A154" s="1822" t="s">
        <v>162</v>
      </c>
      <c r="B154" s="1823"/>
      <c r="C154" s="1793"/>
      <c r="D154" s="1828" t="s">
        <v>192</v>
      </c>
      <c r="E154" s="1829"/>
      <c r="F154" s="1859"/>
      <c r="G154" s="1860" t="s">
        <v>181</v>
      </c>
      <c r="H154" s="1864" t="s">
        <v>193</v>
      </c>
      <c r="I154" s="1798" t="s">
        <v>68</v>
      </c>
      <c r="BX154" s="311"/>
      <c r="BY154" s="311"/>
      <c r="BZ154" s="311"/>
      <c r="CA154" s="309"/>
      <c r="CB154" s="309"/>
      <c r="CC154" s="309"/>
      <c r="CD154" s="309"/>
      <c r="CE154" s="309"/>
      <c r="CF154" s="309"/>
      <c r="CG154" s="310"/>
      <c r="CH154" s="310"/>
      <c r="CI154" s="310"/>
      <c r="CJ154" s="310"/>
      <c r="CK154" s="310"/>
      <c r="CL154" s="310"/>
      <c r="CM154" s="310"/>
      <c r="CN154" s="309"/>
      <c r="CO154" s="309"/>
      <c r="CP154" s="309"/>
      <c r="CQ154" s="309"/>
      <c r="CR154" s="309"/>
      <c r="CS154" s="309"/>
      <c r="CT154" s="309"/>
      <c r="CU154" s="309"/>
      <c r="CV154" s="309"/>
      <c r="CW154" s="309"/>
      <c r="CX154" s="309"/>
      <c r="CY154" s="309"/>
      <c r="CZ154" s="309"/>
    </row>
    <row r="155" spans="1:104" s="82" customFormat="1" ht="16.350000000000001" customHeight="1" x14ac:dyDescent="0.2">
      <c r="A155" s="1824"/>
      <c r="B155" s="1825"/>
      <c r="C155" s="1795"/>
      <c r="D155" s="902" t="s">
        <v>194</v>
      </c>
      <c r="E155" s="1021" t="s">
        <v>183</v>
      </c>
      <c r="F155" s="925" t="s">
        <v>187</v>
      </c>
      <c r="G155" s="1861"/>
      <c r="H155" s="1865"/>
      <c r="I155" s="1801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BX155" s="311"/>
      <c r="BY155" s="311"/>
      <c r="BZ155" s="311"/>
      <c r="CA155" s="309"/>
      <c r="CB155" s="309"/>
      <c r="CC155" s="309"/>
      <c r="CD155" s="309"/>
      <c r="CE155" s="309"/>
      <c r="CF155" s="309"/>
      <c r="CG155" s="310"/>
      <c r="CH155" s="310"/>
      <c r="CI155" s="310"/>
      <c r="CJ155" s="310"/>
      <c r="CK155" s="310"/>
      <c r="CL155" s="310"/>
      <c r="CM155" s="310"/>
      <c r="CN155" s="309"/>
      <c r="CO155" s="309"/>
      <c r="CP155" s="309"/>
      <c r="CQ155" s="309"/>
      <c r="CR155" s="309"/>
      <c r="CS155" s="309"/>
      <c r="CT155" s="309"/>
      <c r="CU155" s="309"/>
      <c r="CV155" s="309"/>
      <c r="CW155" s="309"/>
      <c r="CX155" s="309"/>
      <c r="CY155" s="309"/>
      <c r="CZ155" s="309"/>
    </row>
    <row r="156" spans="1:104" ht="16.350000000000001" customHeight="1" x14ac:dyDescent="0.2">
      <c r="A156" s="1975" t="s">
        <v>195</v>
      </c>
      <c r="B156" s="1971" t="s">
        <v>190</v>
      </c>
      <c r="C156" s="1972"/>
      <c r="D156" s="1069">
        <f t="shared" ref="D156:D161" si="16">SUM(E156:F156)</f>
        <v>0</v>
      </c>
      <c r="E156" s="1034"/>
      <c r="F156" s="1070"/>
      <c r="G156" s="1074"/>
      <c r="H156" s="1037"/>
      <c r="I156" s="1040"/>
      <c r="J156" s="71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12"/>
      <c r="W156" s="12"/>
      <c r="X156" s="12"/>
      <c r="Y156" s="12"/>
      <c r="Z156" s="12"/>
      <c r="AA156" s="12"/>
      <c r="CG156" s="13">
        <v>0</v>
      </c>
      <c r="CH156" s="13"/>
      <c r="CI156" s="13"/>
      <c r="CJ156" s="13"/>
      <c r="CK156" s="13"/>
      <c r="CL156" s="13"/>
      <c r="CM156" s="13"/>
    </row>
    <row r="157" spans="1:104" ht="16.350000000000001" customHeight="1" x14ac:dyDescent="0.2">
      <c r="A157" s="1867"/>
      <c r="B157" s="1848" t="s">
        <v>188</v>
      </c>
      <c r="C157" s="1849"/>
      <c r="D157" s="313">
        <f t="shared" si="16"/>
        <v>182</v>
      </c>
      <c r="E157" s="34">
        <v>182</v>
      </c>
      <c r="F157" s="314"/>
      <c r="G157" s="306">
        <v>182</v>
      </c>
      <c r="H157" s="37"/>
      <c r="I157" s="74"/>
      <c r="J157" s="71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12"/>
      <c r="W157" s="12"/>
      <c r="X157" s="12"/>
      <c r="Y157" s="12"/>
      <c r="Z157" s="12"/>
      <c r="AA157" s="12"/>
      <c r="CG157" s="13">
        <v>0</v>
      </c>
      <c r="CH157" s="13"/>
      <c r="CI157" s="13"/>
      <c r="CJ157" s="13"/>
      <c r="CK157" s="13"/>
      <c r="CL157" s="13"/>
      <c r="CM157" s="13"/>
    </row>
    <row r="158" spans="1:104" ht="16.350000000000001" customHeight="1" x14ac:dyDescent="0.2">
      <c r="A158" s="1868"/>
      <c r="B158" s="1850" t="s">
        <v>189</v>
      </c>
      <c r="C158" s="1851"/>
      <c r="D158" s="265">
        <f t="shared" si="16"/>
        <v>0</v>
      </c>
      <c r="E158" s="50"/>
      <c r="F158" s="267"/>
      <c r="G158" s="307"/>
      <c r="H158" s="266"/>
      <c r="I158" s="79"/>
      <c r="J158" s="71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12"/>
      <c r="W158" s="12"/>
      <c r="X158" s="12"/>
      <c r="Y158" s="12"/>
      <c r="Z158" s="12"/>
      <c r="AA158" s="12"/>
      <c r="CG158" s="13">
        <v>0</v>
      </c>
      <c r="CH158" s="13"/>
      <c r="CI158" s="13"/>
      <c r="CJ158" s="13"/>
      <c r="CK158" s="13"/>
      <c r="CL158" s="13"/>
      <c r="CM158" s="13"/>
    </row>
    <row r="159" spans="1:104" ht="16.350000000000001" customHeight="1" x14ac:dyDescent="0.2">
      <c r="A159" s="1819" t="s">
        <v>196</v>
      </c>
      <c r="B159" s="1971" t="s">
        <v>190</v>
      </c>
      <c r="C159" s="1972"/>
      <c r="D159" s="1069">
        <f t="shared" si="16"/>
        <v>0</v>
      </c>
      <c r="E159" s="1034"/>
      <c r="F159" s="1070"/>
      <c r="G159" s="1074"/>
      <c r="H159" s="1037"/>
      <c r="I159" s="1040"/>
      <c r="J159" s="71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12"/>
      <c r="W159" s="12"/>
      <c r="X159" s="12"/>
      <c r="Y159" s="12"/>
      <c r="Z159" s="12"/>
      <c r="AA159" s="12"/>
      <c r="CG159" s="13">
        <v>0</v>
      </c>
      <c r="CH159" s="13"/>
      <c r="CI159" s="13"/>
      <c r="CJ159" s="13"/>
      <c r="CK159" s="13"/>
      <c r="CL159" s="13"/>
      <c r="CM159" s="13"/>
    </row>
    <row r="160" spans="1:104" ht="16.350000000000001" customHeight="1" x14ac:dyDescent="0.2">
      <c r="A160" s="1845"/>
      <c r="B160" s="1848" t="s">
        <v>188</v>
      </c>
      <c r="C160" s="1849"/>
      <c r="D160" s="313">
        <f t="shared" si="16"/>
        <v>183</v>
      </c>
      <c r="E160" s="34">
        <v>183</v>
      </c>
      <c r="F160" s="314"/>
      <c r="G160" s="306">
        <v>183</v>
      </c>
      <c r="H160" s="37"/>
      <c r="I160" s="74"/>
      <c r="J160" s="71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12"/>
      <c r="W160" s="12"/>
      <c r="X160" s="12"/>
      <c r="Y160" s="12"/>
      <c r="Z160" s="12"/>
      <c r="AA160" s="12"/>
      <c r="CG160" s="13">
        <v>0</v>
      </c>
      <c r="CH160" s="13"/>
      <c r="CI160" s="13"/>
      <c r="CJ160" s="13"/>
      <c r="CK160" s="13"/>
      <c r="CL160" s="13"/>
      <c r="CM160" s="13"/>
    </row>
    <row r="161" spans="1:91" ht="16.350000000000001" customHeight="1" x14ac:dyDescent="0.2">
      <c r="A161" s="1820"/>
      <c r="B161" s="1850" t="s">
        <v>189</v>
      </c>
      <c r="C161" s="1851"/>
      <c r="D161" s="265">
        <f t="shared" si="16"/>
        <v>0</v>
      </c>
      <c r="E161" s="50"/>
      <c r="F161" s="267"/>
      <c r="G161" s="307"/>
      <c r="H161" s="266"/>
      <c r="I161" s="79"/>
      <c r="J161" s="71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12"/>
      <c r="W161" s="12"/>
      <c r="X161" s="12"/>
      <c r="Y161" s="12"/>
      <c r="Z161" s="12"/>
      <c r="AA161" s="12"/>
      <c r="CG161" s="13">
        <v>0</v>
      </c>
      <c r="CH161" s="13"/>
      <c r="CI161" s="13"/>
      <c r="CJ161" s="13"/>
      <c r="CK161" s="13"/>
      <c r="CL161" s="13"/>
      <c r="CM161" s="13"/>
    </row>
    <row r="162" spans="1:91" ht="32.1" customHeight="1" x14ac:dyDescent="0.2">
      <c r="A162" s="10" t="s">
        <v>197</v>
      </c>
      <c r="B162" s="10"/>
      <c r="C162" s="10"/>
      <c r="D162" s="10"/>
      <c r="E162" s="8"/>
      <c r="G162" s="8"/>
      <c r="H162" s="8"/>
      <c r="I162" s="8"/>
      <c r="J162" s="85"/>
      <c r="K162" s="85"/>
      <c r="L162" s="85"/>
      <c r="M162" s="85"/>
      <c r="N162" s="85"/>
      <c r="O162" s="12"/>
      <c r="P162" s="85"/>
      <c r="Q162" s="85"/>
      <c r="R162" s="85"/>
      <c r="S162" s="85"/>
      <c r="T162" s="85"/>
      <c r="U162" s="85"/>
      <c r="V162" s="85"/>
      <c r="W162" s="85"/>
      <c r="X162" s="12"/>
      <c r="Y162" s="12"/>
      <c r="Z162" s="12"/>
      <c r="AA162" s="12"/>
      <c r="BX162" s="2"/>
      <c r="BY162" s="2"/>
      <c r="BZ162" s="2"/>
      <c r="CG162" s="13"/>
      <c r="CH162" s="13"/>
      <c r="CI162" s="13"/>
      <c r="CJ162" s="13"/>
      <c r="CK162" s="13"/>
      <c r="CL162" s="13"/>
      <c r="CM162" s="13"/>
    </row>
    <row r="163" spans="1:91" ht="16.350000000000001" customHeight="1" x14ac:dyDescent="0.2">
      <c r="A163" s="1973" t="s">
        <v>198</v>
      </c>
      <c r="B163" s="1973"/>
      <c r="C163" s="1853" t="s">
        <v>199</v>
      </c>
      <c r="D163" s="1854"/>
      <c r="E163" s="1855"/>
      <c r="F163" s="1834" t="s">
        <v>6</v>
      </c>
      <c r="G163" s="1862"/>
      <c r="H163" s="1862"/>
      <c r="I163" s="1862"/>
      <c r="J163" s="1862"/>
      <c r="K163" s="1862"/>
      <c r="L163" s="1862"/>
      <c r="M163" s="1862"/>
      <c r="N163" s="1862"/>
      <c r="O163" s="1862"/>
      <c r="P163" s="1862"/>
      <c r="Q163" s="1862"/>
      <c r="R163" s="1862"/>
      <c r="S163" s="1862"/>
      <c r="T163" s="1862"/>
      <c r="U163" s="1862"/>
      <c r="V163" s="1862"/>
      <c r="W163" s="1862"/>
      <c r="X163" s="1862"/>
      <c r="Y163" s="1862"/>
      <c r="Z163" s="1862"/>
      <c r="AA163" s="1862"/>
      <c r="AB163" s="1862"/>
      <c r="AC163" s="1862"/>
      <c r="AD163" s="1862"/>
      <c r="AE163" s="1862"/>
      <c r="AF163" s="1862"/>
      <c r="AG163" s="1862"/>
      <c r="AH163" s="1862"/>
      <c r="AI163" s="1862"/>
      <c r="AJ163" s="1862"/>
      <c r="AK163" s="1862"/>
      <c r="AL163" s="1862"/>
      <c r="AM163" s="1835"/>
      <c r="CG163" s="13"/>
      <c r="CH163" s="13"/>
      <c r="CI163" s="13"/>
      <c r="CJ163" s="13"/>
      <c r="CK163" s="13"/>
      <c r="CL163" s="13"/>
      <c r="CM163" s="13"/>
    </row>
    <row r="164" spans="1:91" ht="16.350000000000001" customHeight="1" x14ac:dyDescent="0.2">
      <c r="A164" s="1973"/>
      <c r="B164" s="1973"/>
      <c r="C164" s="1856"/>
      <c r="D164" s="1857"/>
      <c r="E164" s="1858"/>
      <c r="F164" s="1974" t="s">
        <v>11</v>
      </c>
      <c r="G164" s="1974"/>
      <c r="H164" s="1974" t="s">
        <v>12</v>
      </c>
      <c r="I164" s="1974"/>
      <c r="J164" s="1974" t="s">
        <v>13</v>
      </c>
      <c r="K164" s="1974"/>
      <c r="L164" s="1809" t="s">
        <v>14</v>
      </c>
      <c r="M164" s="1808"/>
      <c r="N164" s="1974" t="s">
        <v>15</v>
      </c>
      <c r="O164" s="1974"/>
      <c r="P164" s="1816" t="s">
        <v>16</v>
      </c>
      <c r="Q164" s="1828"/>
      <c r="R164" s="1970" t="s">
        <v>17</v>
      </c>
      <c r="S164" s="1970"/>
      <c r="T164" s="1816" t="s">
        <v>18</v>
      </c>
      <c r="U164" s="1828"/>
      <c r="V164" s="1970" t="s">
        <v>19</v>
      </c>
      <c r="W164" s="1970"/>
      <c r="X164" s="1816" t="s">
        <v>20</v>
      </c>
      <c r="Y164" s="1828"/>
      <c r="Z164" s="1828" t="s">
        <v>21</v>
      </c>
      <c r="AA164" s="1816"/>
      <c r="AB164" s="1970" t="s">
        <v>22</v>
      </c>
      <c r="AC164" s="1970"/>
      <c r="AD164" s="1970" t="s">
        <v>23</v>
      </c>
      <c r="AE164" s="1970"/>
      <c r="AF164" s="1970" t="s">
        <v>24</v>
      </c>
      <c r="AG164" s="1970"/>
      <c r="AH164" s="1970" t="s">
        <v>25</v>
      </c>
      <c r="AI164" s="1970"/>
      <c r="AJ164" s="1970" t="s">
        <v>26</v>
      </c>
      <c r="AK164" s="1970"/>
      <c r="AL164" s="1970" t="s">
        <v>27</v>
      </c>
      <c r="AM164" s="1970"/>
      <c r="CG164" s="13"/>
      <c r="CH164" s="13"/>
      <c r="CI164" s="13"/>
      <c r="CJ164" s="13"/>
      <c r="CK164" s="13"/>
      <c r="CL164" s="13"/>
      <c r="CM164" s="13"/>
    </row>
    <row r="165" spans="1:91" ht="16.350000000000001" customHeight="1" x14ac:dyDescent="0.2">
      <c r="A165" s="1973"/>
      <c r="B165" s="1973"/>
      <c r="C165" s="1078" t="s">
        <v>32</v>
      </c>
      <c r="D165" s="1079" t="s">
        <v>33</v>
      </c>
      <c r="E165" s="317" t="s">
        <v>34</v>
      </c>
      <c r="F165" s="1021" t="s">
        <v>41</v>
      </c>
      <c r="G165" s="908" t="s">
        <v>34</v>
      </c>
      <c r="H165" s="1021" t="s">
        <v>41</v>
      </c>
      <c r="I165" s="908" t="s">
        <v>34</v>
      </c>
      <c r="J165" s="1021" t="s">
        <v>41</v>
      </c>
      <c r="K165" s="908" t="s">
        <v>34</v>
      </c>
      <c r="L165" s="1021" t="s">
        <v>41</v>
      </c>
      <c r="M165" s="907" t="s">
        <v>34</v>
      </c>
      <c r="N165" s="1021" t="s">
        <v>41</v>
      </c>
      <c r="O165" s="908" t="s">
        <v>34</v>
      </c>
      <c r="P165" s="1021" t="s">
        <v>41</v>
      </c>
      <c r="Q165" s="907" t="s">
        <v>34</v>
      </c>
      <c r="R165" s="1021" t="s">
        <v>41</v>
      </c>
      <c r="S165" s="908" t="s">
        <v>34</v>
      </c>
      <c r="T165" s="1021" t="s">
        <v>41</v>
      </c>
      <c r="U165" s="907" t="s">
        <v>34</v>
      </c>
      <c r="V165" s="1021" t="s">
        <v>41</v>
      </c>
      <c r="W165" s="908" t="s">
        <v>34</v>
      </c>
      <c r="X165" s="1021" t="s">
        <v>41</v>
      </c>
      <c r="Y165" s="907" t="s">
        <v>34</v>
      </c>
      <c r="Z165" s="1021" t="s">
        <v>41</v>
      </c>
      <c r="AA165" s="908" t="s">
        <v>34</v>
      </c>
      <c r="AB165" s="1021" t="s">
        <v>41</v>
      </c>
      <c r="AC165" s="908" t="s">
        <v>34</v>
      </c>
      <c r="AD165" s="1021" t="s">
        <v>41</v>
      </c>
      <c r="AE165" s="908" t="s">
        <v>34</v>
      </c>
      <c r="AF165" s="1021" t="s">
        <v>41</v>
      </c>
      <c r="AG165" s="908" t="s">
        <v>34</v>
      </c>
      <c r="AH165" s="1021" t="s">
        <v>41</v>
      </c>
      <c r="AI165" s="908" t="s">
        <v>34</v>
      </c>
      <c r="AJ165" s="1021" t="s">
        <v>41</v>
      </c>
      <c r="AK165" s="908" t="s">
        <v>34</v>
      </c>
      <c r="AL165" s="1021" t="s">
        <v>41</v>
      </c>
      <c r="AM165" s="908" t="s">
        <v>34</v>
      </c>
      <c r="CG165" s="13"/>
      <c r="CH165" s="13"/>
      <c r="CI165" s="13"/>
      <c r="CJ165" s="13"/>
      <c r="CK165" s="13"/>
      <c r="CL165" s="13"/>
      <c r="CM165" s="13"/>
    </row>
    <row r="166" spans="1:91" ht="16.350000000000001" customHeight="1" x14ac:dyDescent="0.2">
      <c r="A166" s="1968" t="s">
        <v>200</v>
      </c>
      <c r="B166" s="1969"/>
      <c r="C166" s="318">
        <f>SUM(D166+E166)</f>
        <v>0</v>
      </c>
      <c r="D166" s="319">
        <f>SUM(P166+R166+T166+V166+X166+Z166+AB166+AD166+AF166+AH166+AJ166+AL166)</f>
        <v>0</v>
      </c>
      <c r="E166" s="1080">
        <f>SUM(Q166+S166+U166+W166+Y166+AA166+AC166+AE166+AG166+AI166+AK166+AM166)</f>
        <v>0</v>
      </c>
      <c r="F166" s="1081"/>
      <c r="G166" s="322"/>
      <c r="H166" s="323"/>
      <c r="I166" s="1082"/>
      <c r="J166" s="1081"/>
      <c r="K166" s="322"/>
      <c r="L166" s="323"/>
      <c r="M166" s="1082"/>
      <c r="N166" s="323"/>
      <c r="O166" s="1082"/>
      <c r="P166" s="1083"/>
      <c r="Q166" s="1084"/>
      <c r="R166" s="1085"/>
      <c r="S166" s="1086"/>
      <c r="T166" s="1083"/>
      <c r="U166" s="1084"/>
      <c r="V166" s="1085"/>
      <c r="W166" s="1086"/>
      <c r="X166" s="1083"/>
      <c r="Y166" s="1084"/>
      <c r="Z166" s="1085"/>
      <c r="AA166" s="1086"/>
      <c r="AB166" s="1085"/>
      <c r="AC166" s="1086"/>
      <c r="AD166" s="1085"/>
      <c r="AE166" s="1086"/>
      <c r="AF166" s="1085"/>
      <c r="AG166" s="1086"/>
      <c r="AH166" s="1085"/>
      <c r="AI166" s="1086"/>
      <c r="AJ166" s="1085"/>
      <c r="AK166" s="1086"/>
      <c r="AL166" s="1085"/>
      <c r="AM166" s="1086"/>
      <c r="AN166" s="136"/>
      <c r="CG166" s="13"/>
      <c r="CH166" s="13"/>
      <c r="CI166" s="13"/>
      <c r="CJ166" s="13"/>
      <c r="CK166" s="13"/>
      <c r="CL166" s="13"/>
      <c r="CM166" s="13"/>
    </row>
    <row r="167" spans="1:91" ht="16.350000000000001" customHeight="1" x14ac:dyDescent="0.2">
      <c r="A167" s="1838" t="s">
        <v>201</v>
      </c>
      <c r="B167" s="1839"/>
      <c r="C167" s="329">
        <f>SUM(D167+E167)</f>
        <v>0</v>
      </c>
      <c r="D167" s="330">
        <f t="shared" ref="D167:E169" si="17">SUM(F167+H167+J167+L167+N167+P167+R167+T167+V167+X167+Z167+AB167+AD167+AF167+AH167+AJ167+AL167)</f>
        <v>0</v>
      </c>
      <c r="E167" s="331">
        <f t="shared" si="17"/>
        <v>0</v>
      </c>
      <c r="F167" s="1087"/>
      <c r="G167" s="1088"/>
      <c r="H167" s="1087"/>
      <c r="I167" s="1088"/>
      <c r="J167" s="1087"/>
      <c r="K167" s="1088"/>
      <c r="L167" s="1089"/>
      <c r="M167" s="1090"/>
      <c r="N167" s="1087"/>
      <c r="O167" s="1088"/>
      <c r="P167" s="1089"/>
      <c r="Q167" s="1090"/>
      <c r="R167" s="1087"/>
      <c r="S167" s="1088"/>
      <c r="T167" s="1089"/>
      <c r="U167" s="1090"/>
      <c r="V167" s="1087"/>
      <c r="W167" s="1088"/>
      <c r="X167" s="1089"/>
      <c r="Y167" s="1090"/>
      <c r="Z167" s="1087"/>
      <c r="AA167" s="1088"/>
      <c r="AB167" s="1087"/>
      <c r="AC167" s="1088"/>
      <c r="AD167" s="1087"/>
      <c r="AE167" s="1088"/>
      <c r="AF167" s="1087"/>
      <c r="AG167" s="1088"/>
      <c r="AH167" s="1087"/>
      <c r="AI167" s="1088"/>
      <c r="AJ167" s="1087"/>
      <c r="AK167" s="1088"/>
      <c r="AL167" s="1087"/>
      <c r="AM167" s="1088"/>
      <c r="AN167" s="136"/>
      <c r="CG167" s="13"/>
      <c r="CH167" s="13"/>
      <c r="CI167" s="13"/>
      <c r="CJ167" s="13"/>
      <c r="CK167" s="13"/>
      <c r="CL167" s="13"/>
      <c r="CM167" s="13"/>
    </row>
    <row r="168" spans="1:91" ht="16.350000000000001" customHeight="1" x14ac:dyDescent="0.2">
      <c r="A168" s="1840" t="s">
        <v>202</v>
      </c>
      <c r="B168" s="1841"/>
      <c r="C168" s="329">
        <f>SUM(D168+E168)</f>
        <v>0</v>
      </c>
      <c r="D168" s="330">
        <f t="shared" si="17"/>
        <v>0</v>
      </c>
      <c r="E168" s="331">
        <f t="shared" si="17"/>
        <v>0</v>
      </c>
      <c r="F168" s="1087"/>
      <c r="G168" s="1088"/>
      <c r="H168" s="1087"/>
      <c r="I168" s="1088"/>
      <c r="J168" s="1087"/>
      <c r="K168" s="1088"/>
      <c r="L168" s="1089"/>
      <c r="M168" s="1090"/>
      <c r="N168" s="1087"/>
      <c r="O168" s="1088"/>
      <c r="P168" s="1089"/>
      <c r="Q168" s="1090"/>
      <c r="R168" s="1087"/>
      <c r="S168" s="1088"/>
      <c r="T168" s="1089"/>
      <c r="U168" s="1090"/>
      <c r="V168" s="1087"/>
      <c r="W168" s="1088"/>
      <c r="X168" s="1089"/>
      <c r="Y168" s="1090"/>
      <c r="Z168" s="1087"/>
      <c r="AA168" s="1088"/>
      <c r="AB168" s="1087"/>
      <c r="AC168" s="1088"/>
      <c r="AD168" s="1087"/>
      <c r="AE168" s="1088"/>
      <c r="AF168" s="1087"/>
      <c r="AG168" s="1088"/>
      <c r="AH168" s="1087"/>
      <c r="AI168" s="1088"/>
      <c r="AJ168" s="1087"/>
      <c r="AK168" s="1088"/>
      <c r="AL168" s="1087"/>
      <c r="AM168" s="1088"/>
      <c r="AN168" s="136"/>
      <c r="CG168" s="13"/>
      <c r="CH168" s="13"/>
      <c r="CI168" s="13"/>
      <c r="CJ168" s="13"/>
      <c r="CK168" s="13"/>
      <c r="CL168" s="13"/>
      <c r="CM168" s="13"/>
    </row>
    <row r="169" spans="1:91" ht="16.350000000000001" customHeight="1" x14ac:dyDescent="0.2">
      <c r="A169" s="1842" t="s">
        <v>68</v>
      </c>
      <c r="B169" s="1843"/>
      <c r="C169" s="336">
        <f>SUM(D169+E169)</f>
        <v>0</v>
      </c>
      <c r="D169" s="337">
        <f t="shared" si="17"/>
        <v>0</v>
      </c>
      <c r="E169" s="338">
        <f t="shared" si="17"/>
        <v>0</v>
      </c>
      <c r="F169" s="1091"/>
      <c r="G169" s="1092"/>
      <c r="H169" s="1091"/>
      <c r="I169" s="1092"/>
      <c r="J169" s="1091"/>
      <c r="K169" s="1092"/>
      <c r="L169" s="1093"/>
      <c r="M169" s="1094"/>
      <c r="N169" s="1091"/>
      <c r="O169" s="1092"/>
      <c r="P169" s="1093"/>
      <c r="Q169" s="1094"/>
      <c r="R169" s="1091"/>
      <c r="S169" s="1092"/>
      <c r="T169" s="1093"/>
      <c r="U169" s="1094"/>
      <c r="V169" s="1091"/>
      <c r="W169" s="1092"/>
      <c r="X169" s="1093"/>
      <c r="Y169" s="1094"/>
      <c r="Z169" s="1091"/>
      <c r="AA169" s="1092"/>
      <c r="AB169" s="1091"/>
      <c r="AC169" s="1092"/>
      <c r="AD169" s="1091"/>
      <c r="AE169" s="1092"/>
      <c r="AF169" s="1091"/>
      <c r="AG169" s="1092"/>
      <c r="AH169" s="1091"/>
      <c r="AI169" s="1092"/>
      <c r="AJ169" s="1091"/>
      <c r="AK169" s="1092"/>
      <c r="AL169" s="1091"/>
      <c r="AM169" s="1092"/>
      <c r="AN169" s="136"/>
      <c r="CG169" s="13"/>
      <c r="CH169" s="13"/>
      <c r="CI169" s="13"/>
      <c r="CJ169" s="13"/>
      <c r="CK169" s="13"/>
      <c r="CL169" s="13"/>
      <c r="CM169" s="13"/>
    </row>
    <row r="170" spans="1:91" ht="32.1" customHeight="1" x14ac:dyDescent="0.2">
      <c r="A170" s="343" t="s">
        <v>203</v>
      </c>
      <c r="B170" s="343"/>
      <c r="C170" s="10"/>
      <c r="D170" s="10"/>
      <c r="E170" s="11"/>
      <c r="F170" s="9"/>
      <c r="G170" s="8"/>
      <c r="H170" s="8"/>
      <c r="I170" s="1"/>
      <c r="J170" s="1"/>
      <c r="K170" s="1"/>
      <c r="L170" s="83"/>
      <c r="M170" s="213"/>
      <c r="N170" s="83"/>
      <c r="O170" s="344"/>
      <c r="P170" s="211"/>
      <c r="Q170" s="211"/>
      <c r="R170" s="211"/>
      <c r="S170" s="213"/>
      <c r="T170" s="83"/>
      <c r="U170" s="211"/>
      <c r="V170" s="211"/>
      <c r="W170" s="213"/>
      <c r="X170" s="213"/>
      <c r="Y170" s="83"/>
      <c r="Z170" s="213"/>
      <c r="AA170" s="83"/>
      <c r="AB170" s="213"/>
      <c r="AC170" s="211"/>
      <c r="BX170" s="2"/>
      <c r="BY170" s="2"/>
      <c r="BZ170" s="2"/>
      <c r="CG170" s="13"/>
      <c r="CH170" s="13"/>
      <c r="CI170" s="13"/>
      <c r="CJ170" s="13"/>
      <c r="CK170" s="13"/>
      <c r="CL170" s="13"/>
      <c r="CM170" s="13"/>
    </row>
    <row r="171" spans="1:91" ht="16.350000000000001" customHeight="1" x14ac:dyDescent="0.2">
      <c r="A171" s="1822" t="s">
        <v>112</v>
      </c>
      <c r="B171" s="1793"/>
      <c r="C171" s="1822" t="s">
        <v>54</v>
      </c>
      <c r="D171" s="1823"/>
      <c r="E171" s="1793"/>
      <c r="F171" s="1828" t="s">
        <v>204</v>
      </c>
      <c r="G171" s="1829"/>
      <c r="H171" s="1829"/>
      <c r="I171" s="1829"/>
      <c r="J171" s="1829"/>
      <c r="K171" s="1829"/>
      <c r="L171" s="1829"/>
      <c r="M171" s="1829"/>
      <c r="N171" s="1829"/>
      <c r="O171" s="1829"/>
      <c r="P171" s="1829"/>
      <c r="Q171" s="1829"/>
      <c r="R171" s="1829"/>
      <c r="S171" s="1829"/>
      <c r="T171" s="1829"/>
      <c r="U171" s="1816"/>
      <c r="V171" s="1798" t="s">
        <v>205</v>
      </c>
      <c r="W171" s="1964" t="s">
        <v>206</v>
      </c>
      <c r="X171" s="1964" t="s">
        <v>207</v>
      </c>
      <c r="Y171" s="1964" t="s">
        <v>208</v>
      </c>
      <c r="Z171" s="1964" t="s">
        <v>209</v>
      </c>
      <c r="AA171" s="1964" t="s">
        <v>210</v>
      </c>
      <c r="AB171" s="1966" t="s">
        <v>211</v>
      </c>
      <c r="AC171" s="1966"/>
      <c r="AD171" s="1966"/>
      <c r="AE171" s="1966"/>
      <c r="AF171" s="1834" t="s">
        <v>124</v>
      </c>
      <c r="AG171" s="1835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CG171" s="13"/>
      <c r="CH171" s="13"/>
      <c r="CI171" s="13"/>
      <c r="CJ171" s="13"/>
      <c r="CK171" s="13"/>
      <c r="CL171" s="13"/>
      <c r="CM171" s="13"/>
    </row>
    <row r="172" spans="1:91" ht="16.350000000000001" customHeight="1" x14ac:dyDescent="0.2">
      <c r="A172" s="1826"/>
      <c r="B172" s="1794"/>
      <c r="C172" s="1826"/>
      <c r="D172" s="1827"/>
      <c r="E172" s="1794"/>
      <c r="F172" s="1964" t="s">
        <v>11</v>
      </c>
      <c r="G172" s="1964"/>
      <c r="H172" s="1964" t="s">
        <v>12</v>
      </c>
      <c r="I172" s="1964"/>
      <c r="J172" s="1964" t="s">
        <v>13</v>
      </c>
      <c r="K172" s="1964"/>
      <c r="L172" s="1964" t="s">
        <v>212</v>
      </c>
      <c r="M172" s="1964"/>
      <c r="N172" s="1964" t="s">
        <v>115</v>
      </c>
      <c r="O172" s="1964"/>
      <c r="P172" s="1966" t="s">
        <v>213</v>
      </c>
      <c r="Q172" s="1966"/>
      <c r="R172" s="1966" t="s">
        <v>214</v>
      </c>
      <c r="S172" s="1966"/>
      <c r="T172" s="1795" t="s">
        <v>215</v>
      </c>
      <c r="U172" s="1818"/>
      <c r="V172" s="1807"/>
      <c r="W172" s="1964"/>
      <c r="X172" s="1964"/>
      <c r="Y172" s="1964"/>
      <c r="Z172" s="1964"/>
      <c r="AA172" s="1964"/>
      <c r="AB172" s="1964" t="s">
        <v>127</v>
      </c>
      <c r="AC172" s="1964" t="s">
        <v>128</v>
      </c>
      <c r="AD172" s="1964" t="s">
        <v>129</v>
      </c>
      <c r="AE172" s="1964" t="s">
        <v>130</v>
      </c>
      <c r="AF172" s="1967" t="s">
        <v>131</v>
      </c>
      <c r="AG172" s="1967" t="s">
        <v>132</v>
      </c>
      <c r="AH172" s="217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CG172" s="13"/>
      <c r="CH172" s="13"/>
      <c r="CI172" s="13"/>
      <c r="CJ172" s="13"/>
      <c r="CK172" s="13"/>
      <c r="CL172" s="13"/>
      <c r="CM172" s="13"/>
    </row>
    <row r="173" spans="1:91" ht="16.350000000000001" customHeight="1" x14ac:dyDescent="0.2">
      <c r="A173" s="1824"/>
      <c r="B173" s="1795"/>
      <c r="C173" s="1095" t="s">
        <v>32</v>
      </c>
      <c r="D173" s="1096" t="s">
        <v>41</v>
      </c>
      <c r="E173" s="911" t="s">
        <v>34</v>
      </c>
      <c r="F173" s="1097" t="s">
        <v>41</v>
      </c>
      <c r="G173" s="1098" t="s">
        <v>34</v>
      </c>
      <c r="H173" s="1097" t="s">
        <v>41</v>
      </c>
      <c r="I173" s="1098" t="s">
        <v>34</v>
      </c>
      <c r="J173" s="1097" t="s">
        <v>41</v>
      </c>
      <c r="K173" s="1098" t="s">
        <v>34</v>
      </c>
      <c r="L173" s="1097" t="s">
        <v>41</v>
      </c>
      <c r="M173" s="1098" t="s">
        <v>34</v>
      </c>
      <c r="N173" s="1097" t="s">
        <v>41</v>
      </c>
      <c r="O173" s="1098" t="s">
        <v>34</v>
      </c>
      <c r="P173" s="1097" t="s">
        <v>41</v>
      </c>
      <c r="Q173" s="1098" t="s">
        <v>34</v>
      </c>
      <c r="R173" s="1097" t="s">
        <v>41</v>
      </c>
      <c r="S173" s="1098" t="s">
        <v>34</v>
      </c>
      <c r="T173" s="104" t="s">
        <v>41</v>
      </c>
      <c r="U173" s="1098" t="s">
        <v>34</v>
      </c>
      <c r="V173" s="1801"/>
      <c r="W173" s="1964"/>
      <c r="X173" s="1964"/>
      <c r="Y173" s="1964"/>
      <c r="Z173" s="1964"/>
      <c r="AA173" s="1964"/>
      <c r="AB173" s="1964"/>
      <c r="AC173" s="1964"/>
      <c r="AD173" s="1964"/>
      <c r="AE173" s="1964"/>
      <c r="AF173" s="1967"/>
      <c r="AG173" s="1967"/>
      <c r="AH173" s="217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CG173" s="13"/>
      <c r="CH173" s="13"/>
      <c r="CI173" s="13"/>
      <c r="CJ173" s="13"/>
      <c r="CK173" s="13"/>
      <c r="CL173" s="13"/>
      <c r="CM173" s="13"/>
    </row>
    <row r="174" spans="1:91" ht="26.25" customHeight="1" x14ac:dyDescent="0.2">
      <c r="A174" s="1964" t="s">
        <v>216</v>
      </c>
      <c r="B174" s="1099" t="s">
        <v>217</v>
      </c>
      <c r="C174" s="1100">
        <f>SUM(D174:E174)</f>
        <v>4</v>
      </c>
      <c r="D174" s="1101">
        <f>SUM(F174+H174+J174+L174+N174+P174+R174+T174)</f>
        <v>0</v>
      </c>
      <c r="E174" s="83">
        <f>G174+I174+K174+M174+O174+Q174+S174+U174</f>
        <v>4</v>
      </c>
      <c r="F174" s="1102"/>
      <c r="G174" s="1103"/>
      <c r="H174" s="1102"/>
      <c r="I174" s="1103"/>
      <c r="J174" s="1102"/>
      <c r="K174" s="1103"/>
      <c r="L174" s="1102"/>
      <c r="M174" s="1103"/>
      <c r="N174" s="1102"/>
      <c r="O174" s="1103">
        <v>2</v>
      </c>
      <c r="P174" s="1102"/>
      <c r="Q174" s="1103"/>
      <c r="R174" s="1102"/>
      <c r="S174" s="1103">
        <v>2</v>
      </c>
      <c r="T174" s="1102"/>
      <c r="U174" s="1103"/>
      <c r="V174" s="1104"/>
      <c r="W174" s="1102">
        <v>3</v>
      </c>
      <c r="X174" s="1103">
        <v>1</v>
      </c>
      <c r="Y174" s="1103">
        <v>2</v>
      </c>
      <c r="Z174" s="1103">
        <v>2</v>
      </c>
      <c r="AA174" s="1103"/>
      <c r="AB174" s="1102"/>
      <c r="AC174" s="1103"/>
      <c r="AD174" s="1103">
        <v>2</v>
      </c>
      <c r="AE174" s="1105">
        <v>2</v>
      </c>
      <c r="AF174" s="1103">
        <v>4</v>
      </c>
      <c r="AG174" s="1105"/>
      <c r="AH174" s="71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12"/>
      <c r="AT174" s="12"/>
      <c r="BW174" s="3"/>
      <c r="CG174" s="13">
        <v>0</v>
      </c>
      <c r="CH174" s="13">
        <v>0</v>
      </c>
      <c r="CI174" s="13">
        <v>0</v>
      </c>
      <c r="CJ174" s="13">
        <v>0</v>
      </c>
      <c r="CK174" s="13"/>
      <c r="CL174" s="13"/>
      <c r="CM174" s="13"/>
    </row>
    <row r="175" spans="1:91" ht="26.25" customHeight="1" x14ac:dyDescent="0.2">
      <c r="A175" s="1964"/>
      <c r="B175" s="93" t="s">
        <v>218</v>
      </c>
      <c r="C175" s="352">
        <f>SUM(D175:E175)</f>
        <v>0</v>
      </c>
      <c r="D175" s="48">
        <f>SUM(F175+H175+J175+L175+N175+P175+R175+T175)</f>
        <v>0</v>
      </c>
      <c r="E175" s="353">
        <f>G175+I175+K175+M175+O175+Q175+S175+U175</f>
        <v>0</v>
      </c>
      <c r="F175" s="229"/>
      <c r="G175" s="354"/>
      <c r="H175" s="229"/>
      <c r="I175" s="354"/>
      <c r="J175" s="229"/>
      <c r="K175" s="354"/>
      <c r="L175" s="229"/>
      <c r="M175" s="354"/>
      <c r="N175" s="229"/>
      <c r="O175" s="354"/>
      <c r="P175" s="229"/>
      <c r="Q175" s="354"/>
      <c r="R175" s="229"/>
      <c r="S175" s="354"/>
      <c r="T175" s="229"/>
      <c r="U175" s="354"/>
      <c r="V175" s="355"/>
      <c r="W175" s="229"/>
      <c r="X175" s="354"/>
      <c r="Y175" s="354"/>
      <c r="Z175" s="354"/>
      <c r="AA175" s="354"/>
      <c r="AB175" s="229"/>
      <c r="AC175" s="354"/>
      <c r="AD175" s="354"/>
      <c r="AE175" s="230"/>
      <c r="AF175" s="354"/>
      <c r="AG175" s="230"/>
      <c r="AH175" s="71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12"/>
      <c r="AT175" s="12"/>
      <c r="BW175" s="3"/>
      <c r="CG175" s="13">
        <v>0</v>
      </c>
      <c r="CH175" s="13">
        <v>0</v>
      </c>
      <c r="CI175" s="13">
        <v>0</v>
      </c>
      <c r="CJ175" s="13">
        <v>0</v>
      </c>
      <c r="CK175" s="13"/>
      <c r="CL175" s="13"/>
      <c r="CM175" s="13"/>
    </row>
    <row r="176" spans="1:91" ht="32.1" customHeight="1" x14ac:dyDescent="0.2">
      <c r="A176" s="82" t="s">
        <v>219</v>
      </c>
      <c r="B176" s="8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BX176" s="2"/>
      <c r="BY176" s="2"/>
      <c r="BZ176" s="2"/>
      <c r="CG176" s="13"/>
      <c r="CH176" s="13"/>
      <c r="CI176" s="13"/>
      <c r="CJ176" s="13"/>
      <c r="CK176" s="13"/>
      <c r="CL176" s="13"/>
      <c r="CM176" s="13"/>
    </row>
    <row r="177" spans="1:91" ht="16.350000000000001" customHeight="1" x14ac:dyDescent="0.2">
      <c r="A177" s="1817" t="s">
        <v>4</v>
      </c>
      <c r="B177" s="1817" t="s">
        <v>54</v>
      </c>
      <c r="C177" s="1819" t="s">
        <v>66</v>
      </c>
      <c r="D177" s="1798" t="s">
        <v>220</v>
      </c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BX177" s="2"/>
      <c r="CG177" s="13"/>
      <c r="CH177" s="13"/>
      <c r="CI177" s="13"/>
      <c r="CJ177" s="13"/>
      <c r="CK177" s="13"/>
      <c r="CL177" s="13"/>
      <c r="CM177" s="13"/>
    </row>
    <row r="178" spans="1:91" ht="16.350000000000001" customHeight="1" x14ac:dyDescent="0.2">
      <c r="A178" s="1818"/>
      <c r="B178" s="1818"/>
      <c r="C178" s="1820"/>
      <c r="D178" s="1801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BX178" s="2"/>
      <c r="CG178" s="13"/>
      <c r="CH178" s="13"/>
      <c r="CI178" s="13"/>
      <c r="CJ178" s="13"/>
      <c r="CK178" s="13"/>
      <c r="CL178" s="13"/>
      <c r="CM178" s="13"/>
    </row>
    <row r="179" spans="1:91" ht="20.25" customHeight="1" x14ac:dyDescent="0.2">
      <c r="A179" s="1099" t="s">
        <v>221</v>
      </c>
      <c r="B179" s="1106">
        <f>SUM(C179:D179)</f>
        <v>4</v>
      </c>
      <c r="C179" s="1107">
        <v>4</v>
      </c>
      <c r="D179" s="1108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BX179" s="2"/>
      <c r="CG179" s="13"/>
      <c r="CH179" s="13"/>
      <c r="CI179" s="13"/>
      <c r="CJ179" s="13"/>
      <c r="CK179" s="13"/>
      <c r="CL179" s="13"/>
      <c r="CM179" s="13"/>
    </row>
    <row r="180" spans="1:91" ht="20.25" customHeight="1" x14ac:dyDescent="0.2">
      <c r="A180" s="93" t="s">
        <v>222</v>
      </c>
      <c r="B180" s="357">
        <f>SUM(C180)</f>
        <v>0</v>
      </c>
      <c r="C180" s="358"/>
      <c r="D180" s="1109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BX180" s="2"/>
      <c r="CG180" s="13"/>
      <c r="CH180" s="13"/>
      <c r="CI180" s="13"/>
      <c r="CJ180" s="13"/>
      <c r="CK180" s="13"/>
      <c r="CL180" s="13"/>
      <c r="CM180" s="13"/>
    </row>
    <row r="181" spans="1:91" ht="32.1" customHeight="1" x14ac:dyDescent="0.2">
      <c r="A181" s="360" t="s">
        <v>223</v>
      </c>
      <c r="B181" s="343"/>
      <c r="C181" s="361"/>
      <c r="D181" s="10"/>
      <c r="F181" s="214"/>
      <c r="G181" s="213"/>
      <c r="H181" s="83"/>
      <c r="I181" s="213"/>
      <c r="J181" s="211"/>
      <c r="K181" s="211"/>
      <c r="L181" s="213"/>
      <c r="M181" s="83"/>
      <c r="N181" s="213"/>
      <c r="O181" s="213"/>
      <c r="P181" s="83"/>
      <c r="Q181" s="213"/>
      <c r="R181" s="213"/>
      <c r="S181" s="83"/>
      <c r="T181" s="213"/>
      <c r="U181" s="213"/>
      <c r="V181" s="211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BX181" s="2"/>
      <c r="BY181" s="2"/>
      <c r="BZ181" s="2"/>
      <c r="CG181" s="13"/>
      <c r="CH181" s="13"/>
      <c r="CI181" s="13"/>
      <c r="CJ181" s="13"/>
      <c r="CK181" s="13"/>
      <c r="CL181" s="13"/>
      <c r="CM181" s="13"/>
    </row>
    <row r="182" spans="1:91" ht="16.350000000000001" customHeight="1" x14ac:dyDescent="0.2">
      <c r="A182" s="1817" t="s">
        <v>112</v>
      </c>
      <c r="B182" s="1822" t="s">
        <v>54</v>
      </c>
      <c r="C182" s="1823"/>
      <c r="D182" s="1793"/>
      <c r="E182" s="1830" t="s">
        <v>6</v>
      </c>
      <c r="F182" s="1831"/>
      <c r="G182" s="1831"/>
      <c r="H182" s="1831"/>
      <c r="I182" s="1831"/>
      <c r="J182" s="1831"/>
      <c r="K182" s="1831"/>
      <c r="L182" s="1831"/>
      <c r="M182" s="1831"/>
      <c r="N182" s="1831"/>
      <c r="O182" s="1831"/>
      <c r="P182" s="1831"/>
      <c r="Q182" s="1831"/>
      <c r="R182" s="1831"/>
      <c r="S182" s="1831"/>
      <c r="T182" s="1831"/>
      <c r="U182" s="1831"/>
      <c r="V182" s="1832"/>
      <c r="CG182" s="13"/>
      <c r="CH182" s="13"/>
      <c r="CI182" s="13"/>
      <c r="CJ182" s="13"/>
      <c r="CK182" s="13"/>
      <c r="CL182" s="13"/>
      <c r="CM182" s="13"/>
    </row>
    <row r="183" spans="1:91" ht="16.350000000000001" customHeight="1" x14ac:dyDescent="0.2">
      <c r="A183" s="1821"/>
      <c r="B183" s="1824"/>
      <c r="C183" s="1825"/>
      <c r="D183" s="1795"/>
      <c r="E183" s="1964" t="s">
        <v>113</v>
      </c>
      <c r="F183" s="1964"/>
      <c r="G183" s="1965" t="s">
        <v>224</v>
      </c>
      <c r="H183" s="1964"/>
      <c r="I183" s="1964" t="s">
        <v>15</v>
      </c>
      <c r="J183" s="1964"/>
      <c r="K183" s="1964" t="s">
        <v>225</v>
      </c>
      <c r="L183" s="1964"/>
      <c r="M183" s="1964" t="s">
        <v>118</v>
      </c>
      <c r="N183" s="1964"/>
      <c r="O183" s="1966" t="s">
        <v>119</v>
      </c>
      <c r="P183" s="1966"/>
      <c r="Q183" s="1966" t="s">
        <v>226</v>
      </c>
      <c r="R183" s="1966"/>
      <c r="S183" s="1966" t="s">
        <v>227</v>
      </c>
      <c r="T183" s="1966"/>
      <c r="U183" s="1816" t="s">
        <v>228</v>
      </c>
      <c r="V183" s="1966"/>
      <c r="CG183" s="13"/>
      <c r="CH183" s="13"/>
      <c r="CI183" s="13"/>
      <c r="CJ183" s="13"/>
      <c r="CK183" s="13"/>
      <c r="CL183" s="13"/>
      <c r="CM183" s="13"/>
    </row>
    <row r="184" spans="1:91" ht="16.350000000000001" customHeight="1" x14ac:dyDescent="0.2">
      <c r="A184" s="1818"/>
      <c r="B184" s="14" t="s">
        <v>32</v>
      </c>
      <c r="C184" s="15" t="s">
        <v>33</v>
      </c>
      <c r="D184" s="917" t="s">
        <v>34</v>
      </c>
      <c r="E184" s="1097" t="s">
        <v>41</v>
      </c>
      <c r="F184" s="1098" t="s">
        <v>34</v>
      </c>
      <c r="G184" s="1097" t="s">
        <v>41</v>
      </c>
      <c r="H184" s="1098" t="s">
        <v>34</v>
      </c>
      <c r="I184" s="1097" t="s">
        <v>41</v>
      </c>
      <c r="J184" s="1098" t="s">
        <v>34</v>
      </c>
      <c r="K184" s="1097" t="s">
        <v>41</v>
      </c>
      <c r="L184" s="908" t="s">
        <v>34</v>
      </c>
      <c r="M184" s="1097" t="s">
        <v>41</v>
      </c>
      <c r="N184" s="908" t="s">
        <v>34</v>
      </c>
      <c r="O184" s="1097" t="s">
        <v>41</v>
      </c>
      <c r="P184" s="908" t="s">
        <v>34</v>
      </c>
      <c r="Q184" s="1097" t="s">
        <v>41</v>
      </c>
      <c r="R184" s="1098" t="s">
        <v>34</v>
      </c>
      <c r="S184" s="1097" t="s">
        <v>41</v>
      </c>
      <c r="T184" s="1098" t="s">
        <v>34</v>
      </c>
      <c r="U184" s="104" t="s">
        <v>41</v>
      </c>
      <c r="V184" s="1098" t="s">
        <v>34</v>
      </c>
      <c r="CG184" s="13"/>
      <c r="CH184" s="13"/>
      <c r="CI184" s="13"/>
      <c r="CJ184" s="13"/>
      <c r="CK184" s="13"/>
      <c r="CL184" s="13"/>
      <c r="CM184" s="13"/>
    </row>
    <row r="185" spans="1:91" ht="16.350000000000001" customHeight="1" x14ac:dyDescent="0.2">
      <c r="A185" s="1110" t="s">
        <v>229</v>
      </c>
      <c r="B185" s="1111">
        <f>SUM(C185+D185)</f>
        <v>11</v>
      </c>
      <c r="C185" s="1112">
        <f>SUM(E185+G185+I185+K185+M185+O185+Q185+S185+U185)</f>
        <v>1</v>
      </c>
      <c r="D185" s="124">
        <f>SUM(F185+H185+J185+L185+N185+P185+R185+T185+V185)</f>
        <v>10</v>
      </c>
      <c r="E185" s="1113"/>
      <c r="F185" s="1114"/>
      <c r="G185" s="1113"/>
      <c r="H185" s="1114">
        <v>4</v>
      </c>
      <c r="I185" s="1113"/>
      <c r="J185" s="1114">
        <v>4</v>
      </c>
      <c r="K185" s="1113"/>
      <c r="L185" s="366"/>
      <c r="M185" s="1113">
        <v>1</v>
      </c>
      <c r="N185" s="366">
        <v>2</v>
      </c>
      <c r="O185" s="1113"/>
      <c r="P185" s="366"/>
      <c r="Q185" s="1113"/>
      <c r="R185" s="1114"/>
      <c r="S185" s="1113"/>
      <c r="T185" s="1114"/>
      <c r="U185" s="1113"/>
      <c r="V185" s="366"/>
      <c r="W185" s="136"/>
      <c r="CG185" s="13"/>
      <c r="CH185" s="13"/>
      <c r="CI185" s="13"/>
      <c r="CJ185" s="13"/>
      <c r="CK185" s="13"/>
      <c r="CL185" s="13"/>
      <c r="CM185" s="13"/>
    </row>
    <row r="186" spans="1:91" ht="32.1" customHeight="1" x14ac:dyDescent="0.2">
      <c r="A186" s="82" t="s">
        <v>230</v>
      </c>
      <c r="B186" s="82"/>
      <c r="BX186" s="2"/>
      <c r="BY186" s="2"/>
      <c r="BZ186" s="2"/>
      <c r="CG186" s="13"/>
      <c r="CH186" s="13"/>
      <c r="CI186" s="13"/>
      <c r="CJ186" s="13"/>
      <c r="CK186" s="13"/>
      <c r="CL186" s="13"/>
      <c r="CM186" s="13"/>
    </row>
    <row r="187" spans="1:91" ht="16.350000000000001" customHeight="1" x14ac:dyDescent="0.2">
      <c r="A187" s="1793" t="s">
        <v>231</v>
      </c>
      <c r="B187" s="1796" t="s">
        <v>54</v>
      </c>
      <c r="C187" s="1797"/>
      <c r="D187" s="1798"/>
      <c r="E187" s="1802" t="s">
        <v>6</v>
      </c>
      <c r="F187" s="1803"/>
      <c r="G187" s="1803"/>
      <c r="H187" s="1803"/>
      <c r="I187" s="1803"/>
      <c r="J187" s="1803"/>
      <c r="K187" s="1803"/>
      <c r="L187" s="1804"/>
      <c r="M187" s="1797" t="s">
        <v>232</v>
      </c>
      <c r="N187" s="1805"/>
      <c r="O187" s="1798" t="s">
        <v>233</v>
      </c>
      <c r="BX187" s="2"/>
      <c r="BY187" s="2"/>
      <c r="BZ187" s="2"/>
      <c r="CG187" s="13"/>
      <c r="CH187" s="13"/>
      <c r="CI187" s="13"/>
      <c r="CJ187" s="13"/>
      <c r="CK187" s="13"/>
      <c r="CL187" s="13"/>
      <c r="CM187" s="13"/>
    </row>
    <row r="188" spans="1:91" ht="16.350000000000001" customHeight="1" x14ac:dyDescent="0.2">
      <c r="A188" s="1794"/>
      <c r="B188" s="1799"/>
      <c r="C188" s="1800"/>
      <c r="D188" s="1801"/>
      <c r="E188" s="1808" t="s">
        <v>11</v>
      </c>
      <c r="F188" s="1809"/>
      <c r="G188" s="1808" t="s">
        <v>12</v>
      </c>
      <c r="H188" s="1809"/>
      <c r="I188" s="1962" t="s">
        <v>13</v>
      </c>
      <c r="J188" s="1963"/>
      <c r="K188" s="1808" t="s">
        <v>234</v>
      </c>
      <c r="L188" s="1812"/>
      <c r="M188" s="1800"/>
      <c r="N188" s="1806"/>
      <c r="O188" s="1807"/>
      <c r="BX188" s="2"/>
      <c r="BY188" s="2"/>
      <c r="BZ188" s="2"/>
      <c r="CG188" s="13"/>
      <c r="CH188" s="13"/>
      <c r="CI188" s="13"/>
      <c r="CJ188" s="13"/>
      <c r="CK188" s="13"/>
      <c r="CL188" s="13"/>
      <c r="CM188" s="13"/>
    </row>
    <row r="189" spans="1:91" ht="16.350000000000001" customHeight="1" x14ac:dyDescent="0.2">
      <c r="A189" s="1794"/>
      <c r="B189" s="911" t="s">
        <v>32</v>
      </c>
      <c r="C189" s="1110" t="s">
        <v>33</v>
      </c>
      <c r="D189" s="911" t="s">
        <v>34</v>
      </c>
      <c r="E189" s="1097" t="s">
        <v>41</v>
      </c>
      <c r="F189" s="922" t="s">
        <v>34</v>
      </c>
      <c r="G189" s="1097" t="s">
        <v>41</v>
      </c>
      <c r="H189" s="922" t="s">
        <v>34</v>
      </c>
      <c r="I189" s="915" t="s">
        <v>41</v>
      </c>
      <c r="J189" s="913" t="s">
        <v>34</v>
      </c>
      <c r="K189" s="1097" t="s">
        <v>41</v>
      </c>
      <c r="L189" s="918" t="s">
        <v>34</v>
      </c>
      <c r="M189" s="1115" t="s">
        <v>235</v>
      </c>
      <c r="N189" s="926" t="s">
        <v>236</v>
      </c>
      <c r="O189" s="1801"/>
      <c r="BX189" s="2"/>
      <c r="BY189" s="2"/>
      <c r="BZ189" s="2"/>
      <c r="CG189" s="13"/>
      <c r="CH189" s="13"/>
      <c r="CI189" s="13"/>
      <c r="CJ189" s="13"/>
      <c r="CK189" s="13"/>
      <c r="CL189" s="13"/>
      <c r="CM189" s="13"/>
    </row>
    <row r="190" spans="1:91" ht="16.350000000000001" customHeight="1" x14ac:dyDescent="0.2">
      <c r="A190" s="1795"/>
      <c r="B190" s="373">
        <f t="shared" ref="B190:B195" si="18">+C190+D190</f>
        <v>11</v>
      </c>
      <c r="C190" s="374">
        <f t="shared" ref="C190:D195" si="19">+E190+G190+I190+K190</f>
        <v>8</v>
      </c>
      <c r="D190" s="375">
        <f t="shared" si="19"/>
        <v>3</v>
      </c>
      <c r="E190" s="1116">
        <f t="shared" ref="E190:O190" si="20">SUM(E191:E195)</f>
        <v>2</v>
      </c>
      <c r="F190" s="377">
        <f t="shared" si="20"/>
        <v>0</v>
      </c>
      <c r="G190" s="1116">
        <f t="shared" si="20"/>
        <v>1</v>
      </c>
      <c r="H190" s="377">
        <f t="shared" si="20"/>
        <v>1</v>
      </c>
      <c r="I190" s="1116">
        <f t="shared" si="20"/>
        <v>2</v>
      </c>
      <c r="J190" s="1117">
        <f t="shared" si="20"/>
        <v>1</v>
      </c>
      <c r="K190" s="1111">
        <f t="shared" si="20"/>
        <v>3</v>
      </c>
      <c r="L190" s="379">
        <f t="shared" si="20"/>
        <v>1</v>
      </c>
      <c r="M190" s="380">
        <f t="shared" si="20"/>
        <v>6</v>
      </c>
      <c r="N190" s="377">
        <f t="shared" si="20"/>
        <v>5</v>
      </c>
      <c r="O190" s="1118">
        <f t="shared" si="20"/>
        <v>2</v>
      </c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BX190" s="2"/>
      <c r="BY190" s="2"/>
      <c r="BZ190" s="2"/>
      <c r="CG190" s="13"/>
      <c r="CH190" s="13"/>
      <c r="CI190" s="13"/>
      <c r="CJ190" s="13"/>
      <c r="CK190" s="13"/>
      <c r="CL190" s="13"/>
      <c r="CM190" s="13"/>
    </row>
    <row r="191" spans="1:91" ht="16.350000000000001" customHeight="1" x14ac:dyDescent="0.2">
      <c r="A191" s="1099" t="s">
        <v>237</v>
      </c>
      <c r="B191" s="1106">
        <f t="shared" si="18"/>
        <v>11</v>
      </c>
      <c r="C191" s="1106">
        <f t="shared" si="19"/>
        <v>8</v>
      </c>
      <c r="D191" s="1119">
        <f t="shared" si="19"/>
        <v>3</v>
      </c>
      <c r="E191" s="219">
        <v>2</v>
      </c>
      <c r="F191" s="223"/>
      <c r="G191" s="219">
        <v>1</v>
      </c>
      <c r="H191" s="223">
        <v>1</v>
      </c>
      <c r="I191" s="219">
        <v>2</v>
      </c>
      <c r="J191" s="220">
        <v>1</v>
      </c>
      <c r="K191" s="219">
        <v>3</v>
      </c>
      <c r="L191" s="383">
        <v>1</v>
      </c>
      <c r="M191" s="221">
        <v>6</v>
      </c>
      <c r="N191" s="223">
        <v>5</v>
      </c>
      <c r="O191" s="384">
        <v>2</v>
      </c>
      <c r="P191" s="71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12"/>
      <c r="AC191" s="12"/>
      <c r="AD191" s="12"/>
      <c r="AE191" s="12"/>
      <c r="BX191" s="2"/>
      <c r="BY191" s="2"/>
      <c r="BZ191" s="2"/>
      <c r="CG191" s="13">
        <v>0</v>
      </c>
      <c r="CH191" s="13">
        <v>0</v>
      </c>
      <c r="CI191" s="13"/>
      <c r="CJ191" s="13"/>
      <c r="CK191" s="13"/>
      <c r="CL191" s="13"/>
      <c r="CM191" s="13"/>
    </row>
    <row r="192" spans="1:91" ht="16.350000000000001" customHeight="1" x14ac:dyDescent="0.2">
      <c r="A192" s="30" t="s">
        <v>238</v>
      </c>
      <c r="B192" s="385">
        <f t="shared" si="18"/>
        <v>0</v>
      </c>
      <c r="C192" s="385">
        <f t="shared" si="19"/>
        <v>0</v>
      </c>
      <c r="D192" s="386">
        <f t="shared" si="19"/>
        <v>0</v>
      </c>
      <c r="E192" s="224"/>
      <c r="F192" s="228"/>
      <c r="G192" s="224"/>
      <c r="H192" s="228"/>
      <c r="I192" s="224"/>
      <c r="J192" s="225"/>
      <c r="K192" s="224"/>
      <c r="L192" s="387"/>
      <c r="M192" s="226"/>
      <c r="N192" s="228"/>
      <c r="O192" s="388"/>
      <c r="P192" s="71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12"/>
      <c r="AC192" s="12"/>
      <c r="AD192" s="12"/>
      <c r="AE192" s="12"/>
      <c r="BX192" s="2"/>
      <c r="BY192" s="2"/>
      <c r="BZ192" s="2"/>
      <c r="CG192" s="13">
        <v>0</v>
      </c>
      <c r="CH192" s="13">
        <v>0</v>
      </c>
      <c r="CI192" s="13"/>
      <c r="CJ192" s="13"/>
      <c r="CK192" s="13"/>
      <c r="CL192" s="13"/>
      <c r="CM192" s="13"/>
    </row>
    <row r="193" spans="1:104" ht="16.350000000000001" customHeight="1" x14ac:dyDescent="0.2">
      <c r="A193" s="30" t="s">
        <v>239</v>
      </c>
      <c r="B193" s="385">
        <f t="shared" si="18"/>
        <v>0</v>
      </c>
      <c r="C193" s="385">
        <f t="shared" si="19"/>
        <v>0</v>
      </c>
      <c r="D193" s="386">
        <f t="shared" si="19"/>
        <v>0</v>
      </c>
      <c r="E193" s="224"/>
      <c r="F193" s="228"/>
      <c r="G193" s="224"/>
      <c r="H193" s="228"/>
      <c r="I193" s="224"/>
      <c r="J193" s="225"/>
      <c r="K193" s="224"/>
      <c r="L193" s="387"/>
      <c r="M193" s="226"/>
      <c r="N193" s="228"/>
      <c r="O193" s="388"/>
      <c r="P193" s="71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12"/>
      <c r="AC193" s="12"/>
      <c r="AD193" s="12"/>
      <c r="AE193" s="12"/>
      <c r="CG193" s="13">
        <v>0</v>
      </c>
      <c r="CH193" s="13">
        <v>0</v>
      </c>
      <c r="CI193" s="13"/>
      <c r="CJ193" s="13"/>
      <c r="CK193" s="13"/>
      <c r="CL193" s="13"/>
      <c r="CM193" s="13"/>
    </row>
    <row r="194" spans="1:104" ht="16.350000000000001" customHeight="1" x14ac:dyDescent="0.2">
      <c r="A194" s="30" t="s">
        <v>240</v>
      </c>
      <c r="B194" s="385">
        <f t="shared" si="18"/>
        <v>0</v>
      </c>
      <c r="C194" s="385">
        <f t="shared" si="19"/>
        <v>0</v>
      </c>
      <c r="D194" s="386">
        <f t="shared" si="19"/>
        <v>0</v>
      </c>
      <c r="E194" s="389"/>
      <c r="F194" s="390"/>
      <c r="G194" s="389"/>
      <c r="H194" s="390"/>
      <c r="I194" s="389"/>
      <c r="J194" s="391"/>
      <c r="K194" s="389"/>
      <c r="L194" s="392"/>
      <c r="M194" s="393"/>
      <c r="N194" s="390"/>
      <c r="O194" s="394"/>
      <c r="P194" s="71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12"/>
      <c r="AC194" s="12"/>
      <c r="AD194" s="12"/>
      <c r="AE194" s="12"/>
      <c r="CG194" s="13">
        <v>0</v>
      </c>
      <c r="CH194" s="13">
        <v>0</v>
      </c>
      <c r="CI194" s="13"/>
      <c r="CJ194" s="13"/>
      <c r="CK194" s="13"/>
      <c r="CL194" s="13"/>
      <c r="CM194" s="13"/>
    </row>
    <row r="195" spans="1:104" ht="16.350000000000001" customHeight="1" x14ac:dyDescent="0.2">
      <c r="A195" s="76" t="s">
        <v>241</v>
      </c>
      <c r="B195" s="395">
        <f t="shared" si="18"/>
        <v>0</v>
      </c>
      <c r="C195" s="395">
        <f t="shared" si="19"/>
        <v>0</v>
      </c>
      <c r="D195" s="396">
        <f t="shared" si="19"/>
        <v>0</v>
      </c>
      <c r="E195" s="229"/>
      <c r="F195" s="230"/>
      <c r="G195" s="229"/>
      <c r="H195" s="230"/>
      <c r="I195" s="229"/>
      <c r="J195" s="230"/>
      <c r="K195" s="229"/>
      <c r="L195" s="397"/>
      <c r="M195" s="231"/>
      <c r="N195" s="230"/>
      <c r="O195" s="398"/>
      <c r="P195" s="71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12"/>
      <c r="AC195" s="12"/>
      <c r="AD195" s="12"/>
      <c r="AE195" s="12"/>
      <c r="CG195" s="13">
        <v>0</v>
      </c>
      <c r="CH195" s="13">
        <v>0</v>
      </c>
      <c r="CI195" s="13"/>
      <c r="CJ195" s="13"/>
      <c r="CK195" s="13"/>
      <c r="CL195" s="13"/>
      <c r="CM195" s="13"/>
    </row>
    <row r="200" spans="1:104" s="399" customFormat="1" hidden="1" x14ac:dyDescent="0.2">
      <c r="A200" s="399">
        <f>SUM(B12:B14,B20:B23,B28:B33,B64,B86,C91,D101:D103,C108:C110,C114:C115,C119:C120,B136,D143:D144,C147:C152,D156:D161,C166:C169,B179:B180,B185,B38:B43,B48:B53,E139:F139,C92:C98,C174:C175,B190)</f>
        <v>6952</v>
      </c>
      <c r="B200" s="399">
        <f>SUM(CG8:CM195)</f>
        <v>1</v>
      </c>
      <c r="BX200" s="400"/>
      <c r="BY200" s="400"/>
      <c r="BZ200" s="400"/>
      <c r="CA200" s="400"/>
      <c r="CB200" s="400"/>
      <c r="CC200" s="400"/>
      <c r="CD200" s="400"/>
      <c r="CE200" s="400"/>
      <c r="CF200" s="400"/>
      <c r="CG200" s="400"/>
      <c r="CH200" s="400"/>
      <c r="CI200" s="400"/>
      <c r="CJ200" s="400"/>
      <c r="CK200" s="400"/>
      <c r="CL200" s="400"/>
      <c r="CM200" s="400"/>
      <c r="CN200" s="400"/>
      <c r="CO200" s="400"/>
      <c r="CP200" s="400"/>
      <c r="CQ200" s="400"/>
      <c r="CR200" s="400"/>
      <c r="CS200" s="400"/>
      <c r="CT200" s="400"/>
      <c r="CU200" s="400"/>
      <c r="CV200" s="400"/>
      <c r="CW200" s="400"/>
      <c r="CX200" s="400"/>
      <c r="CY200" s="400"/>
      <c r="CZ200" s="400"/>
    </row>
  </sheetData>
  <mergeCells count="317">
    <mergeCell ref="A6:O6"/>
    <mergeCell ref="A9:A11"/>
    <mergeCell ref="B9:D10"/>
    <mergeCell ref="E9:AL9"/>
    <mergeCell ref="AM9:AM11"/>
    <mergeCell ref="AN9:AQ9"/>
    <mergeCell ref="U10:V10"/>
    <mergeCell ref="W10:X10"/>
    <mergeCell ref="Y10:Z10"/>
    <mergeCell ref="AA10:AB10"/>
    <mergeCell ref="AR9:AR11"/>
    <mergeCell ref="AS9:AS11"/>
    <mergeCell ref="E10:F10"/>
    <mergeCell ref="G10:H10"/>
    <mergeCell ref="I10:J10"/>
    <mergeCell ref="K10:L10"/>
    <mergeCell ref="M10:N10"/>
    <mergeCell ref="O10:P10"/>
    <mergeCell ref="Q10:R10"/>
    <mergeCell ref="S10:T10"/>
    <mergeCell ref="AO10:AO11"/>
    <mergeCell ref="AP10:AP11"/>
    <mergeCell ref="AQ10:AQ11"/>
    <mergeCell ref="A17:A19"/>
    <mergeCell ref="B17:D18"/>
    <mergeCell ref="E17:AL17"/>
    <mergeCell ref="AM17:AM19"/>
    <mergeCell ref="AN17:AN19"/>
    <mergeCell ref="E18:F18"/>
    <mergeCell ref="G18:H18"/>
    <mergeCell ref="AC10:AD10"/>
    <mergeCell ref="AE10:AF10"/>
    <mergeCell ref="AG10:AH10"/>
    <mergeCell ref="AI10:AJ10"/>
    <mergeCell ref="AK10:AL10"/>
    <mergeCell ref="AN10:AN11"/>
    <mergeCell ref="AG18:AH18"/>
    <mergeCell ref="AI18:AJ18"/>
    <mergeCell ref="AK18:AL18"/>
    <mergeCell ref="U18:V18"/>
    <mergeCell ref="W18:X18"/>
    <mergeCell ref="Y18:Z18"/>
    <mergeCell ref="AA18:AB18"/>
    <mergeCell ref="AC18:AD18"/>
    <mergeCell ref="AE18:AF18"/>
    <mergeCell ref="I18:J18"/>
    <mergeCell ref="K18:L18"/>
    <mergeCell ref="M18:N18"/>
    <mergeCell ref="O18:P18"/>
    <mergeCell ref="Q18:R18"/>
    <mergeCell ref="S18:T18"/>
    <mergeCell ref="AM25:AM27"/>
    <mergeCell ref="AN25:AN27"/>
    <mergeCell ref="E26:F26"/>
    <mergeCell ref="G26:H26"/>
    <mergeCell ref="I26:J26"/>
    <mergeCell ref="K26:L26"/>
    <mergeCell ref="M26:N26"/>
    <mergeCell ref="O26:P26"/>
    <mergeCell ref="Q26:R26"/>
    <mergeCell ref="S26:T26"/>
    <mergeCell ref="E25:AL25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35:A37"/>
    <mergeCell ref="B35:D36"/>
    <mergeCell ref="E35:AL35"/>
    <mergeCell ref="U36:V36"/>
    <mergeCell ref="W36:X36"/>
    <mergeCell ref="AK36:AL36"/>
    <mergeCell ref="Y36:Z36"/>
    <mergeCell ref="AA36:AB36"/>
    <mergeCell ref="AC36:AD36"/>
    <mergeCell ref="AE36:AF36"/>
    <mergeCell ref="AG36:AH36"/>
    <mergeCell ref="AI36:AJ36"/>
    <mergeCell ref="A25:A27"/>
    <mergeCell ref="B25:D26"/>
    <mergeCell ref="A45:A47"/>
    <mergeCell ref="B45:D46"/>
    <mergeCell ref="E45:AL45"/>
    <mergeCell ref="AM45:AM47"/>
    <mergeCell ref="AN45:AN47"/>
    <mergeCell ref="E46:F46"/>
    <mergeCell ref="G46:H46"/>
    <mergeCell ref="I46:J46"/>
    <mergeCell ref="K46:L46"/>
    <mergeCell ref="AM35:AM37"/>
    <mergeCell ref="AN35:AN37"/>
    <mergeCell ref="E36:F36"/>
    <mergeCell ref="G36:H36"/>
    <mergeCell ref="I36:J36"/>
    <mergeCell ref="K36:L36"/>
    <mergeCell ref="M36:N36"/>
    <mergeCell ref="O36:P36"/>
    <mergeCell ref="AK46:AL46"/>
    <mergeCell ref="Y46:Z46"/>
    <mergeCell ref="AA46:AB46"/>
    <mergeCell ref="AC46:AD46"/>
    <mergeCell ref="AE46:AF46"/>
    <mergeCell ref="AG46:AH46"/>
    <mergeCell ref="AI46:AJ46"/>
    <mergeCell ref="M46:N46"/>
    <mergeCell ref="O46:P46"/>
    <mergeCell ref="Q46:R46"/>
    <mergeCell ref="S46:T46"/>
    <mergeCell ref="U46:V46"/>
    <mergeCell ref="W46:X46"/>
    <mergeCell ref="Q36:R36"/>
    <mergeCell ref="S36:T36"/>
    <mergeCell ref="A55:A57"/>
    <mergeCell ref="B55:D56"/>
    <mergeCell ref="E55:AL55"/>
    <mergeCell ref="AM55:AN56"/>
    <mergeCell ref="E56:F56"/>
    <mergeCell ref="G56:H56"/>
    <mergeCell ref="I56:J56"/>
    <mergeCell ref="K56:L56"/>
    <mergeCell ref="M56:N56"/>
    <mergeCell ref="AN88:AN90"/>
    <mergeCell ref="AO88:AO90"/>
    <mergeCell ref="F89:G89"/>
    <mergeCell ref="H89:I89"/>
    <mergeCell ref="J89:K89"/>
    <mergeCell ref="L89:M89"/>
    <mergeCell ref="N89:O89"/>
    <mergeCell ref="AA56:AB56"/>
    <mergeCell ref="AC56:AD56"/>
    <mergeCell ref="AE56:AF56"/>
    <mergeCell ref="AG56:AH56"/>
    <mergeCell ref="AI56:AJ56"/>
    <mergeCell ref="AK56:AL56"/>
    <mergeCell ref="O56:P56"/>
    <mergeCell ref="Q56:R56"/>
    <mergeCell ref="S56:T56"/>
    <mergeCell ref="U56:V56"/>
    <mergeCell ref="W56:X56"/>
    <mergeCell ref="Y56:Z56"/>
    <mergeCell ref="AH89:AI89"/>
    <mergeCell ref="AJ89:AK89"/>
    <mergeCell ref="AL89:AM89"/>
    <mergeCell ref="P89:Q89"/>
    <mergeCell ref="R89:S89"/>
    <mergeCell ref="A98:B98"/>
    <mergeCell ref="AB89:AC89"/>
    <mergeCell ref="AD89:AE89"/>
    <mergeCell ref="AF89:AG89"/>
    <mergeCell ref="A88:B90"/>
    <mergeCell ref="C88:E89"/>
    <mergeCell ref="F88:AM88"/>
    <mergeCell ref="A100:C100"/>
    <mergeCell ref="A101:B103"/>
    <mergeCell ref="T89:U89"/>
    <mergeCell ref="V89:W89"/>
    <mergeCell ref="X89:Y89"/>
    <mergeCell ref="Z89:AA89"/>
    <mergeCell ref="A91:B91"/>
    <mergeCell ref="A92:A94"/>
    <mergeCell ref="A95:B95"/>
    <mergeCell ref="A96:B96"/>
    <mergeCell ref="A97:B97"/>
    <mergeCell ref="A105:B107"/>
    <mergeCell ref="C105:E106"/>
    <mergeCell ref="F105:AM105"/>
    <mergeCell ref="AN105:AN107"/>
    <mergeCell ref="F106:G106"/>
    <mergeCell ref="H106:I106"/>
    <mergeCell ref="J106:K106"/>
    <mergeCell ref="L106:M106"/>
    <mergeCell ref="AL106:AM106"/>
    <mergeCell ref="Z106:AA106"/>
    <mergeCell ref="AB106:AC106"/>
    <mergeCell ref="AD106:AE106"/>
    <mergeCell ref="AF106:AG106"/>
    <mergeCell ref="AH106:AI106"/>
    <mergeCell ref="AJ106:AK106"/>
    <mergeCell ref="N106:O106"/>
    <mergeCell ref="P106:Q106"/>
    <mergeCell ref="R106:S106"/>
    <mergeCell ref="T106:U106"/>
    <mergeCell ref="V106:W106"/>
    <mergeCell ref="X106:Y106"/>
    <mergeCell ref="A108:B108"/>
    <mergeCell ref="A109:B109"/>
    <mergeCell ref="A110:B110"/>
    <mergeCell ref="A112:B113"/>
    <mergeCell ref="C112:E112"/>
    <mergeCell ref="F112:G112"/>
    <mergeCell ref="H112:I112"/>
    <mergeCell ref="J112:K112"/>
    <mergeCell ref="L112:M112"/>
    <mergeCell ref="Y112:AB112"/>
    <mergeCell ref="AC112:AD112"/>
    <mergeCell ref="AE112:AH112"/>
    <mergeCell ref="AI112:AI113"/>
    <mergeCell ref="A114:B114"/>
    <mergeCell ref="A115:B115"/>
    <mergeCell ref="N112:O112"/>
    <mergeCell ref="P112:Q112"/>
    <mergeCell ref="R112:S112"/>
    <mergeCell ref="T112:U112"/>
    <mergeCell ref="V112:W112"/>
    <mergeCell ref="X112:X113"/>
    <mergeCell ref="A138:D138"/>
    <mergeCell ref="B139:D139"/>
    <mergeCell ref="A141:C142"/>
    <mergeCell ref="D141:F141"/>
    <mergeCell ref="G141:G142"/>
    <mergeCell ref="H141:J141"/>
    <mergeCell ref="A117:B118"/>
    <mergeCell ref="C117:C118"/>
    <mergeCell ref="D117:I117"/>
    <mergeCell ref="J117:J118"/>
    <mergeCell ref="A119:A120"/>
    <mergeCell ref="A122:A123"/>
    <mergeCell ref="B122:B123"/>
    <mergeCell ref="A156:A158"/>
    <mergeCell ref="B156:C156"/>
    <mergeCell ref="B157:C157"/>
    <mergeCell ref="B158:C158"/>
    <mergeCell ref="K141:M141"/>
    <mergeCell ref="A143:A144"/>
    <mergeCell ref="B143:C143"/>
    <mergeCell ref="A146:B146"/>
    <mergeCell ref="A147:A148"/>
    <mergeCell ref="A150:A152"/>
    <mergeCell ref="A159:A161"/>
    <mergeCell ref="B159:C159"/>
    <mergeCell ref="B160:C160"/>
    <mergeCell ref="B161:C161"/>
    <mergeCell ref="A163:B165"/>
    <mergeCell ref="C163:E164"/>
    <mergeCell ref="A154:C155"/>
    <mergeCell ref="D154:F154"/>
    <mergeCell ref="G154:G155"/>
    <mergeCell ref="F163:AM163"/>
    <mergeCell ref="F164:G164"/>
    <mergeCell ref="H164:I164"/>
    <mergeCell ref="J164:K164"/>
    <mergeCell ref="L164:M164"/>
    <mergeCell ref="N164:O164"/>
    <mergeCell ref="P164:Q164"/>
    <mergeCell ref="R164:S164"/>
    <mergeCell ref="T164:U164"/>
    <mergeCell ref="V164:W164"/>
    <mergeCell ref="AJ164:AK164"/>
    <mergeCell ref="AL164:AM164"/>
    <mergeCell ref="AH164:AI164"/>
    <mergeCell ref="H154:H155"/>
    <mergeCell ref="I154:I155"/>
    <mergeCell ref="A166:B166"/>
    <mergeCell ref="A167:B167"/>
    <mergeCell ref="A168:B168"/>
    <mergeCell ref="A169:B169"/>
    <mergeCell ref="X164:Y164"/>
    <mergeCell ref="Z164:AA164"/>
    <mergeCell ref="AB164:AC164"/>
    <mergeCell ref="AD164:AE164"/>
    <mergeCell ref="AF164:AG164"/>
    <mergeCell ref="AD172:AD173"/>
    <mergeCell ref="AE172:AE173"/>
    <mergeCell ref="AF172:AF173"/>
    <mergeCell ref="AG172:AG173"/>
    <mergeCell ref="Y171:Y173"/>
    <mergeCell ref="Z171:Z173"/>
    <mergeCell ref="AA171:AA173"/>
    <mergeCell ref="AB171:AE171"/>
    <mergeCell ref="AF171:AG171"/>
    <mergeCell ref="A174:A175"/>
    <mergeCell ref="A177:A178"/>
    <mergeCell ref="B177:B178"/>
    <mergeCell ref="C177:C178"/>
    <mergeCell ref="D177:D178"/>
    <mergeCell ref="A182:A184"/>
    <mergeCell ref="B182:D183"/>
    <mergeCell ref="AB172:AB173"/>
    <mergeCell ref="AC172:AC173"/>
    <mergeCell ref="F172:G172"/>
    <mergeCell ref="H172:I172"/>
    <mergeCell ref="J172:K172"/>
    <mergeCell ref="L172:M172"/>
    <mergeCell ref="N172:O172"/>
    <mergeCell ref="A171:B173"/>
    <mergeCell ref="C171:E172"/>
    <mergeCell ref="F171:U171"/>
    <mergeCell ref="V171:V173"/>
    <mergeCell ref="W171:W173"/>
    <mergeCell ref="X171:X173"/>
    <mergeCell ref="P172:Q172"/>
    <mergeCell ref="R172:S172"/>
    <mergeCell ref="T172:U172"/>
    <mergeCell ref="E182:V182"/>
    <mergeCell ref="E183:F183"/>
    <mergeCell ref="G183:H183"/>
    <mergeCell ref="I183:J183"/>
    <mergeCell ref="K183:L183"/>
    <mergeCell ref="M183:N183"/>
    <mergeCell ref="O183:P183"/>
    <mergeCell ref="Q183:R183"/>
    <mergeCell ref="S183:T183"/>
    <mergeCell ref="U183:V183"/>
    <mergeCell ref="A187:A190"/>
    <mergeCell ref="B187:D188"/>
    <mergeCell ref="E187:L187"/>
    <mergeCell ref="M187:N188"/>
    <mergeCell ref="O187:O189"/>
    <mergeCell ref="E188:F188"/>
    <mergeCell ref="G188:H188"/>
    <mergeCell ref="I188:J188"/>
    <mergeCell ref="K188:L188"/>
  </mergeCells>
  <dataValidations count="1">
    <dataValidation type="whole" operator="greaterThanOrEqual" allowBlank="1" showInputMessage="1" showErrorMessage="1" errorTitle="Error" error="Favor Ingrese sólo Números." sqref="E12:AS15 E20:AN23 E28:AN33 E38:AN43 E48:AN53 E58:AN63 C67:E85 F92:AO98 D101:D103 F108:AN110 F114:AI115 D119:J120 B124:B135 E139:F139 E143:M144 C147:F152 E156:I161 F166:AM169 F174:AG175 C179:D180 E185:V185 E191:O195" xr:uid="{00000000-0002-0000-0400-000000000000}">
      <formula1>0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Z200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44.7109375" style="2" customWidth="1"/>
    <col min="2" max="2" width="31.140625" style="2" customWidth="1"/>
    <col min="3" max="3" width="14.140625" style="2" customWidth="1"/>
    <col min="4" max="4" width="12.42578125" style="2" customWidth="1"/>
    <col min="5" max="6" width="10.42578125" style="2" customWidth="1"/>
    <col min="7" max="7" width="11.85546875" style="2" customWidth="1"/>
    <col min="8" max="8" width="11" style="2" customWidth="1"/>
    <col min="9" max="22" width="11.42578125" style="2" customWidth="1"/>
    <col min="23" max="25" width="13.5703125" style="2" customWidth="1"/>
    <col min="26" max="26" width="13" style="2" customWidth="1"/>
    <col min="27" max="37" width="11.42578125" style="2" customWidth="1"/>
    <col min="38" max="40" width="11.42578125" style="2"/>
    <col min="41" max="41" width="11.42578125" style="2" customWidth="1"/>
    <col min="42" max="43" width="11.42578125" style="2"/>
    <col min="44" max="44" width="11.42578125" style="2" customWidth="1"/>
    <col min="45" max="72" width="11.42578125" style="2"/>
    <col min="73" max="74" width="15.42578125" style="2" customWidth="1"/>
    <col min="75" max="75" width="15.7109375" style="2" customWidth="1"/>
    <col min="76" max="77" width="15.7109375" style="3" customWidth="1"/>
    <col min="78" max="78" width="15.42578125" style="3" customWidth="1"/>
    <col min="79" max="104" width="15.42578125" style="4" hidden="1" customWidth="1"/>
    <col min="105" max="105" width="11.42578125" style="2" customWidth="1"/>
    <col min="106" max="16384" width="11.42578125" style="2"/>
  </cols>
  <sheetData>
    <row r="1" spans="1:91" ht="16.350000000000001" customHeight="1" x14ac:dyDescent="0.2">
      <c r="A1" s="1" t="s">
        <v>0</v>
      </c>
    </row>
    <row r="2" spans="1:91" ht="16.350000000000001" customHeight="1" x14ac:dyDescent="0.2">
      <c r="A2" s="1" t="str">
        <f>CONCATENATE("COMUNA: ",[6]NOMBRE!B2," - ","( ",[6]NOMBRE!C2,[6]NOMBRE!D2,[6]NOMBRE!E2,[6]NOMBRE!F2,[6]NOMBRE!G2," )")</f>
        <v>COMUNA: LINARES - ( 07401 )</v>
      </c>
    </row>
    <row r="3" spans="1:91" ht="16.350000000000001" customHeight="1" x14ac:dyDescent="0.2">
      <c r="A3" s="1" t="str">
        <f>CONCATENATE("ESTABLECIMIENTO/ESTRATEGIA: ",[6]NOMBRE!B3," - ","( ",[6]NOMBRE!C3,[6]NOMBRE!D3,[6]NOMBRE!E3,[6]NOMBRE!F3,[6]NOMBRE!G3,[6]NOMBRE!H3," )")</f>
        <v>ESTABLECIMIENTO/ESTRATEGIA: HOSPITAL PRESIDENTE CARLOS IBAÑEZ DEL CAMPO - ( 116108 )</v>
      </c>
    </row>
    <row r="4" spans="1:91" ht="16.350000000000001" customHeight="1" x14ac:dyDescent="0.2">
      <c r="A4" s="1" t="str">
        <f>CONCATENATE("MES: ",[6]NOMBRE!B6," - ","( ",[6]NOMBRE!C6,[6]NOMBRE!D6," )")</f>
        <v>MES: MAYO - ( 05 )</v>
      </c>
    </row>
    <row r="5" spans="1:91" ht="16.350000000000001" customHeight="1" x14ac:dyDescent="0.2">
      <c r="A5" s="1" t="str">
        <f>CONCATENATE("AÑO: ",[6]NOMBRE!B7)</f>
        <v>AÑO: 2021</v>
      </c>
      <c r="AP5" s="5"/>
    </row>
    <row r="6" spans="1:91" ht="15" x14ac:dyDescent="0.2">
      <c r="A6" s="1910" t="s">
        <v>1</v>
      </c>
      <c r="B6" s="1910"/>
      <c r="C6" s="1910"/>
      <c r="D6" s="1910"/>
      <c r="E6" s="1910"/>
      <c r="F6" s="1910"/>
      <c r="G6" s="1910"/>
      <c r="H6" s="1910"/>
      <c r="I6" s="1910"/>
      <c r="J6" s="1910"/>
      <c r="K6" s="1910"/>
      <c r="L6" s="1910"/>
      <c r="M6" s="1910"/>
      <c r="N6" s="1910"/>
      <c r="O6" s="1910"/>
      <c r="P6" s="6"/>
      <c r="Q6" s="6"/>
      <c r="R6" s="6"/>
      <c r="S6" s="6"/>
      <c r="T6" s="7"/>
      <c r="U6" s="7"/>
      <c r="V6" s="7"/>
      <c r="W6" s="7"/>
      <c r="X6" s="7"/>
      <c r="Y6" s="7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</row>
    <row r="7" spans="1:91" ht="32.1" customHeight="1" x14ac:dyDescent="0.2">
      <c r="A7" s="9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BX7" s="2"/>
      <c r="BY7" s="2"/>
      <c r="BZ7" s="2"/>
    </row>
    <row r="8" spans="1:91" ht="32.1" customHeight="1" x14ac:dyDescent="0.2">
      <c r="A8" s="10" t="s"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1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X8" s="2"/>
      <c r="BY8" s="2"/>
      <c r="BZ8" s="2"/>
      <c r="CG8" s="13"/>
      <c r="CH8" s="13"/>
      <c r="CI8" s="13"/>
      <c r="CJ8" s="13"/>
      <c r="CK8" s="13"/>
      <c r="CL8" s="13"/>
      <c r="CM8" s="13"/>
    </row>
    <row r="9" spans="1:91" ht="32.1" customHeight="1" x14ac:dyDescent="0.2">
      <c r="A9" s="1817" t="s">
        <v>4</v>
      </c>
      <c r="B9" s="1796" t="s">
        <v>5</v>
      </c>
      <c r="C9" s="1797"/>
      <c r="D9" s="1798"/>
      <c r="E9" s="1808" t="s">
        <v>6</v>
      </c>
      <c r="F9" s="1869"/>
      <c r="G9" s="1869"/>
      <c r="H9" s="1869"/>
      <c r="I9" s="1869"/>
      <c r="J9" s="1869"/>
      <c r="K9" s="1869"/>
      <c r="L9" s="1869"/>
      <c r="M9" s="1869"/>
      <c r="N9" s="1869"/>
      <c r="O9" s="1869"/>
      <c r="P9" s="1869"/>
      <c r="Q9" s="1869"/>
      <c r="R9" s="1869"/>
      <c r="S9" s="1869"/>
      <c r="T9" s="1869"/>
      <c r="U9" s="1869"/>
      <c r="V9" s="1869"/>
      <c r="W9" s="1869"/>
      <c r="X9" s="1869"/>
      <c r="Y9" s="1869"/>
      <c r="Z9" s="1869"/>
      <c r="AA9" s="1869"/>
      <c r="AB9" s="1869"/>
      <c r="AC9" s="1869"/>
      <c r="AD9" s="1869"/>
      <c r="AE9" s="1869"/>
      <c r="AF9" s="1869"/>
      <c r="AG9" s="1869"/>
      <c r="AH9" s="1869"/>
      <c r="AI9" s="1869"/>
      <c r="AJ9" s="1869"/>
      <c r="AK9" s="1869"/>
      <c r="AL9" s="1809"/>
      <c r="AM9" s="1819" t="s">
        <v>7</v>
      </c>
      <c r="AN9" s="1808" t="s">
        <v>8</v>
      </c>
      <c r="AO9" s="1869"/>
      <c r="AP9" s="1869"/>
      <c r="AQ9" s="1809"/>
      <c r="AR9" s="1819" t="s">
        <v>9</v>
      </c>
      <c r="AS9" s="1819" t="s">
        <v>10</v>
      </c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CG9" s="13"/>
      <c r="CH9" s="13"/>
      <c r="CI9" s="13"/>
      <c r="CJ9" s="13"/>
      <c r="CK9" s="13"/>
      <c r="CL9" s="13"/>
      <c r="CM9" s="13"/>
    </row>
    <row r="10" spans="1:91" ht="16.350000000000001" customHeight="1" x14ac:dyDescent="0.2">
      <c r="A10" s="1821"/>
      <c r="B10" s="1799"/>
      <c r="C10" s="1800"/>
      <c r="D10" s="1801"/>
      <c r="E10" s="1808" t="s">
        <v>11</v>
      </c>
      <c r="F10" s="1809"/>
      <c r="G10" s="1808" t="s">
        <v>12</v>
      </c>
      <c r="H10" s="1809"/>
      <c r="I10" s="1808" t="s">
        <v>13</v>
      </c>
      <c r="J10" s="1809"/>
      <c r="K10" s="1808" t="s">
        <v>14</v>
      </c>
      <c r="L10" s="1809"/>
      <c r="M10" s="1808" t="s">
        <v>15</v>
      </c>
      <c r="N10" s="1809"/>
      <c r="O10" s="1828" t="s">
        <v>16</v>
      </c>
      <c r="P10" s="1816"/>
      <c r="Q10" s="1828" t="s">
        <v>17</v>
      </c>
      <c r="R10" s="1816"/>
      <c r="S10" s="1828" t="s">
        <v>18</v>
      </c>
      <c r="T10" s="1816"/>
      <c r="U10" s="1828" t="s">
        <v>19</v>
      </c>
      <c r="V10" s="1816"/>
      <c r="W10" s="1828" t="s">
        <v>20</v>
      </c>
      <c r="X10" s="1816"/>
      <c r="Y10" s="1828" t="s">
        <v>21</v>
      </c>
      <c r="Z10" s="1816"/>
      <c r="AA10" s="1828" t="s">
        <v>22</v>
      </c>
      <c r="AB10" s="1816"/>
      <c r="AC10" s="1828" t="s">
        <v>23</v>
      </c>
      <c r="AD10" s="1816"/>
      <c r="AE10" s="1828" t="s">
        <v>24</v>
      </c>
      <c r="AF10" s="1816"/>
      <c r="AG10" s="1829" t="s">
        <v>25</v>
      </c>
      <c r="AH10" s="1829"/>
      <c r="AI10" s="1828" t="s">
        <v>26</v>
      </c>
      <c r="AJ10" s="1816"/>
      <c r="AK10" s="1829" t="s">
        <v>27</v>
      </c>
      <c r="AL10" s="1816"/>
      <c r="AM10" s="1845"/>
      <c r="AN10" s="1906" t="s">
        <v>28</v>
      </c>
      <c r="AO10" s="1864" t="s">
        <v>29</v>
      </c>
      <c r="AP10" s="1864" t="s">
        <v>30</v>
      </c>
      <c r="AQ10" s="1908" t="s">
        <v>31</v>
      </c>
      <c r="AR10" s="1845"/>
      <c r="AS10" s="1845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CG10" s="13"/>
      <c r="CH10" s="13"/>
      <c r="CI10" s="13"/>
      <c r="CJ10" s="13"/>
      <c r="CK10" s="13"/>
      <c r="CL10" s="13"/>
      <c r="CM10" s="13"/>
    </row>
    <row r="11" spans="1:91" ht="32.1" customHeight="1" x14ac:dyDescent="0.2">
      <c r="A11" s="1818"/>
      <c r="B11" s="14" t="s">
        <v>32</v>
      </c>
      <c r="C11" s="15" t="s">
        <v>33</v>
      </c>
      <c r="D11" s="1001" t="s">
        <v>34</v>
      </c>
      <c r="E11" s="1016" t="s">
        <v>33</v>
      </c>
      <c r="F11" s="997" t="s">
        <v>34</v>
      </c>
      <c r="G11" s="1016" t="s">
        <v>33</v>
      </c>
      <c r="H11" s="997" t="s">
        <v>34</v>
      </c>
      <c r="I11" s="1016" t="s">
        <v>33</v>
      </c>
      <c r="J11" s="997" t="s">
        <v>34</v>
      </c>
      <c r="K11" s="1016" t="s">
        <v>33</v>
      </c>
      <c r="L11" s="997" t="s">
        <v>34</v>
      </c>
      <c r="M11" s="1016" t="s">
        <v>33</v>
      </c>
      <c r="N11" s="997" t="s">
        <v>34</v>
      </c>
      <c r="O11" s="1016" t="s">
        <v>33</v>
      </c>
      <c r="P11" s="997" t="s">
        <v>34</v>
      </c>
      <c r="Q11" s="1016" t="s">
        <v>33</v>
      </c>
      <c r="R11" s="997" t="s">
        <v>34</v>
      </c>
      <c r="S11" s="1016" t="s">
        <v>33</v>
      </c>
      <c r="T11" s="997" t="s">
        <v>34</v>
      </c>
      <c r="U11" s="1016" t="s">
        <v>33</v>
      </c>
      <c r="V11" s="997" t="s">
        <v>34</v>
      </c>
      <c r="W11" s="1016" t="s">
        <v>33</v>
      </c>
      <c r="X11" s="997" t="s">
        <v>34</v>
      </c>
      <c r="Y11" s="1016" t="s">
        <v>33</v>
      </c>
      <c r="Z11" s="997" t="s">
        <v>34</v>
      </c>
      <c r="AA11" s="1016" t="s">
        <v>33</v>
      </c>
      <c r="AB11" s="997" t="s">
        <v>34</v>
      </c>
      <c r="AC11" s="1016" t="s">
        <v>33</v>
      </c>
      <c r="AD11" s="997" t="s">
        <v>34</v>
      </c>
      <c r="AE11" s="1016" t="s">
        <v>33</v>
      </c>
      <c r="AF11" s="997" t="s">
        <v>34</v>
      </c>
      <c r="AG11" s="1010" t="s">
        <v>33</v>
      </c>
      <c r="AH11" s="996" t="s">
        <v>34</v>
      </c>
      <c r="AI11" s="1016" t="s">
        <v>33</v>
      </c>
      <c r="AJ11" s="997" t="s">
        <v>34</v>
      </c>
      <c r="AK11" s="1010" t="s">
        <v>33</v>
      </c>
      <c r="AL11" s="997" t="s">
        <v>34</v>
      </c>
      <c r="AM11" s="1820"/>
      <c r="AN11" s="1907"/>
      <c r="AO11" s="1865"/>
      <c r="AP11" s="1865"/>
      <c r="AQ11" s="1909"/>
      <c r="AR11" s="1820"/>
      <c r="AS11" s="1820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CG11" s="13"/>
      <c r="CH11" s="13"/>
      <c r="CI11" s="13"/>
      <c r="CJ11" s="13"/>
      <c r="CK11" s="13"/>
      <c r="CL11" s="13"/>
      <c r="CM11" s="13"/>
    </row>
    <row r="12" spans="1:91" ht="16.350000000000001" customHeight="1" x14ac:dyDescent="0.2">
      <c r="A12" s="1157" t="s">
        <v>35</v>
      </c>
      <c r="B12" s="1158">
        <f>SUM(C12+D12)</f>
        <v>2351</v>
      </c>
      <c r="C12" s="1151">
        <f>SUM(E12+G12+I12+K12+M12+O12+Q12+S12+U12+W12+Y12+AA12+AC12+AE12+AG12+AI12+AK12)</f>
        <v>1234</v>
      </c>
      <c r="D12" s="1159">
        <f t="shared" ref="C12:D15" si="0">SUM(F12+H12+J12+L12+N12+P12+R12+T12+V12+X12+Z12+AB12+AD12+AF12+AH12+AJ12+AL12)</f>
        <v>1117</v>
      </c>
      <c r="E12" s="1160">
        <v>125</v>
      </c>
      <c r="F12" s="1161">
        <v>138</v>
      </c>
      <c r="G12" s="1160">
        <v>71</v>
      </c>
      <c r="H12" s="1161">
        <v>67</v>
      </c>
      <c r="I12" s="1160">
        <v>44</v>
      </c>
      <c r="J12" s="1161">
        <v>42</v>
      </c>
      <c r="K12" s="1160">
        <v>45</v>
      </c>
      <c r="L12" s="1161">
        <v>56</v>
      </c>
      <c r="M12" s="1160">
        <v>49</v>
      </c>
      <c r="N12" s="1161">
        <v>70</v>
      </c>
      <c r="O12" s="1160">
        <v>74</v>
      </c>
      <c r="P12" s="1161">
        <v>63</v>
      </c>
      <c r="Q12" s="1160">
        <v>98</v>
      </c>
      <c r="R12" s="1161">
        <v>69</v>
      </c>
      <c r="S12" s="1160">
        <v>80</v>
      </c>
      <c r="T12" s="1161">
        <v>58</v>
      </c>
      <c r="U12" s="1160">
        <v>70</v>
      </c>
      <c r="V12" s="1161">
        <v>57</v>
      </c>
      <c r="W12" s="1160">
        <v>58</v>
      </c>
      <c r="X12" s="1161">
        <v>48</v>
      </c>
      <c r="Y12" s="1160">
        <v>63</v>
      </c>
      <c r="Z12" s="1161">
        <v>70</v>
      </c>
      <c r="AA12" s="1160">
        <v>79</v>
      </c>
      <c r="AB12" s="1161">
        <v>56</v>
      </c>
      <c r="AC12" s="1160">
        <v>86</v>
      </c>
      <c r="AD12" s="1161">
        <v>63</v>
      </c>
      <c r="AE12" s="1160">
        <v>62</v>
      </c>
      <c r="AF12" s="1161">
        <v>58</v>
      </c>
      <c r="AG12" s="1160">
        <v>70</v>
      </c>
      <c r="AH12" s="1161">
        <v>66</v>
      </c>
      <c r="AI12" s="1160">
        <v>63</v>
      </c>
      <c r="AJ12" s="1161">
        <v>56</v>
      </c>
      <c r="AK12" s="1160">
        <v>97</v>
      </c>
      <c r="AL12" s="1161">
        <v>80</v>
      </c>
      <c r="AM12" s="1162">
        <v>2234</v>
      </c>
      <c r="AN12" s="1160">
        <v>54</v>
      </c>
      <c r="AO12" s="1163">
        <v>1</v>
      </c>
      <c r="AP12" s="1163">
        <v>140</v>
      </c>
      <c r="AQ12" s="1161">
        <v>227</v>
      </c>
      <c r="AR12" s="1162">
        <v>319</v>
      </c>
      <c r="AS12" s="1162">
        <v>2707</v>
      </c>
      <c r="AT12" s="480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12"/>
      <c r="BF12" s="12"/>
      <c r="BG12" s="12"/>
      <c r="CG12" s="13">
        <v>0</v>
      </c>
      <c r="CH12" s="13">
        <v>0</v>
      </c>
      <c r="CI12" s="13">
        <v>0</v>
      </c>
      <c r="CJ12" s="13">
        <v>0</v>
      </c>
      <c r="CK12" s="13"/>
      <c r="CL12" s="13"/>
      <c r="CM12" s="13"/>
    </row>
    <row r="13" spans="1:91" ht="16.350000000000001" customHeight="1" x14ac:dyDescent="0.2">
      <c r="A13" s="30" t="s">
        <v>36</v>
      </c>
      <c r="B13" s="31">
        <f>SUM(C13+D13)</f>
        <v>223</v>
      </c>
      <c r="C13" s="32">
        <f t="shared" si="0"/>
        <v>0</v>
      </c>
      <c r="D13" s="481">
        <f t="shared" si="0"/>
        <v>223</v>
      </c>
      <c r="E13" s="34"/>
      <c r="F13" s="35"/>
      <c r="G13" s="34"/>
      <c r="H13" s="35"/>
      <c r="I13" s="34"/>
      <c r="J13" s="35"/>
      <c r="K13" s="34"/>
      <c r="L13" s="35">
        <v>27</v>
      </c>
      <c r="M13" s="34"/>
      <c r="N13" s="35">
        <v>43</v>
      </c>
      <c r="O13" s="34"/>
      <c r="P13" s="35">
        <v>55</v>
      </c>
      <c r="Q13" s="34"/>
      <c r="R13" s="35">
        <v>42</v>
      </c>
      <c r="S13" s="34"/>
      <c r="T13" s="35">
        <v>32</v>
      </c>
      <c r="U13" s="34"/>
      <c r="V13" s="35">
        <v>13</v>
      </c>
      <c r="W13" s="34"/>
      <c r="X13" s="35">
        <v>5</v>
      </c>
      <c r="Y13" s="34"/>
      <c r="Z13" s="35">
        <v>4</v>
      </c>
      <c r="AA13" s="34"/>
      <c r="AB13" s="35"/>
      <c r="AC13" s="34"/>
      <c r="AD13" s="35">
        <v>1</v>
      </c>
      <c r="AE13" s="34"/>
      <c r="AF13" s="35"/>
      <c r="AG13" s="34"/>
      <c r="AH13" s="35"/>
      <c r="AI13" s="34"/>
      <c r="AJ13" s="35">
        <v>1</v>
      </c>
      <c r="AK13" s="34"/>
      <c r="AL13" s="35"/>
      <c r="AM13" s="36">
        <v>215</v>
      </c>
      <c r="AN13" s="34">
        <v>4</v>
      </c>
      <c r="AO13" s="37"/>
      <c r="AP13" s="37">
        <v>1</v>
      </c>
      <c r="AQ13" s="35">
        <v>18</v>
      </c>
      <c r="AR13" s="36">
        <v>17</v>
      </c>
      <c r="AS13" s="36">
        <v>376</v>
      </c>
      <c r="AT13" s="480" t="s">
        <v>242</v>
      </c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12"/>
      <c r="BF13" s="12"/>
      <c r="BG13" s="12"/>
      <c r="CD13" s="4" t="s">
        <v>242</v>
      </c>
      <c r="CG13" s="13">
        <v>0</v>
      </c>
      <c r="CH13" s="13">
        <v>0</v>
      </c>
      <c r="CI13" s="13">
        <v>0</v>
      </c>
      <c r="CJ13" s="13">
        <v>1</v>
      </c>
      <c r="CK13" s="13"/>
      <c r="CL13" s="13"/>
      <c r="CM13" s="13"/>
    </row>
    <row r="14" spans="1:91" ht="16.350000000000001" customHeight="1" x14ac:dyDescent="0.2">
      <c r="A14" s="38" t="s">
        <v>37</v>
      </c>
      <c r="B14" s="39">
        <f>SUM(C14+D14)</f>
        <v>142</v>
      </c>
      <c r="C14" s="40">
        <f t="shared" si="0"/>
        <v>0</v>
      </c>
      <c r="D14" s="41">
        <f t="shared" si="0"/>
        <v>142</v>
      </c>
      <c r="E14" s="34"/>
      <c r="F14" s="35"/>
      <c r="G14" s="34"/>
      <c r="H14" s="35"/>
      <c r="I14" s="34"/>
      <c r="J14" s="35"/>
      <c r="K14" s="34"/>
      <c r="L14" s="35">
        <v>10</v>
      </c>
      <c r="M14" s="34"/>
      <c r="N14" s="35">
        <v>32</v>
      </c>
      <c r="O14" s="34"/>
      <c r="P14" s="35">
        <v>36</v>
      </c>
      <c r="Q14" s="34"/>
      <c r="R14" s="35">
        <v>31</v>
      </c>
      <c r="S14" s="34"/>
      <c r="T14" s="35">
        <v>20</v>
      </c>
      <c r="U14" s="34"/>
      <c r="V14" s="35">
        <v>7</v>
      </c>
      <c r="W14" s="34"/>
      <c r="X14" s="35">
        <v>4</v>
      </c>
      <c r="Y14" s="34"/>
      <c r="Z14" s="35"/>
      <c r="AA14" s="34"/>
      <c r="AB14" s="35"/>
      <c r="AC14" s="34"/>
      <c r="AD14" s="35">
        <v>2</v>
      </c>
      <c r="AE14" s="34"/>
      <c r="AF14" s="35"/>
      <c r="AG14" s="34"/>
      <c r="AH14" s="35"/>
      <c r="AI14" s="34"/>
      <c r="AJ14" s="35"/>
      <c r="AK14" s="34"/>
      <c r="AL14" s="35"/>
      <c r="AM14" s="36">
        <v>138</v>
      </c>
      <c r="AN14" s="42"/>
      <c r="AO14" s="43"/>
      <c r="AP14" s="43"/>
      <c r="AQ14" s="44"/>
      <c r="AR14" s="45"/>
      <c r="AS14" s="45"/>
      <c r="AT14" s="480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12"/>
      <c r="BF14" s="12"/>
      <c r="BG14" s="12"/>
      <c r="CG14" s="13">
        <v>0</v>
      </c>
      <c r="CH14" s="13">
        <v>0</v>
      </c>
      <c r="CI14" s="13"/>
      <c r="CJ14" s="13"/>
      <c r="CK14" s="13"/>
      <c r="CL14" s="13"/>
      <c r="CM14" s="13"/>
    </row>
    <row r="15" spans="1:91" ht="16.350000000000001" customHeight="1" x14ac:dyDescent="0.2">
      <c r="A15" s="46" t="s">
        <v>38</v>
      </c>
      <c r="B15" s="47">
        <f>SUM(C15+D15)</f>
        <v>0</v>
      </c>
      <c r="C15" s="48">
        <f>SUM(E15+G15+I15+K15+M15+O15+Q15+S15+U15+W15+Y15+AA15+AC15+AE15+AG15+AI15+AK15)</f>
        <v>0</v>
      </c>
      <c r="D15" s="49">
        <f t="shared" si="0"/>
        <v>0</v>
      </c>
      <c r="E15" s="50"/>
      <c r="F15" s="51"/>
      <c r="G15" s="50"/>
      <c r="H15" s="51"/>
      <c r="I15" s="50"/>
      <c r="J15" s="51"/>
      <c r="K15" s="50"/>
      <c r="L15" s="51"/>
      <c r="M15" s="50"/>
      <c r="N15" s="51"/>
      <c r="O15" s="50"/>
      <c r="P15" s="51"/>
      <c r="Q15" s="50"/>
      <c r="R15" s="51"/>
      <c r="S15" s="50"/>
      <c r="T15" s="51"/>
      <c r="U15" s="50"/>
      <c r="V15" s="51"/>
      <c r="W15" s="50"/>
      <c r="X15" s="51"/>
      <c r="Y15" s="50"/>
      <c r="Z15" s="51"/>
      <c r="AA15" s="50"/>
      <c r="AB15" s="51"/>
      <c r="AC15" s="50"/>
      <c r="AD15" s="51"/>
      <c r="AE15" s="50"/>
      <c r="AF15" s="51"/>
      <c r="AG15" s="50"/>
      <c r="AH15" s="51"/>
      <c r="AI15" s="50"/>
      <c r="AJ15" s="51"/>
      <c r="AK15" s="50"/>
      <c r="AL15" s="51"/>
      <c r="AM15" s="52"/>
      <c r="AN15" s="53"/>
      <c r="AO15" s="54"/>
      <c r="AP15" s="54"/>
      <c r="AQ15" s="55"/>
      <c r="AR15" s="56"/>
      <c r="AS15" s="56"/>
      <c r="AT15" s="480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12"/>
      <c r="BF15" s="12"/>
      <c r="BG15" s="12"/>
      <c r="CG15" s="13">
        <v>0</v>
      </c>
      <c r="CH15" s="13">
        <v>0</v>
      </c>
      <c r="CI15" s="13">
        <v>0</v>
      </c>
      <c r="CJ15" s="13">
        <v>0</v>
      </c>
      <c r="CK15" s="13"/>
      <c r="CL15" s="13"/>
      <c r="CM15" s="13"/>
    </row>
    <row r="16" spans="1:91" ht="32.1" customHeight="1" x14ac:dyDescent="0.2">
      <c r="A16" s="57" t="s">
        <v>39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X16" s="2"/>
      <c r="BY16" s="2"/>
      <c r="BZ16" s="2"/>
      <c r="CG16" s="13"/>
      <c r="CH16" s="13"/>
      <c r="CI16" s="13"/>
      <c r="CJ16" s="13"/>
      <c r="CK16" s="13"/>
      <c r="CL16" s="13"/>
      <c r="CM16" s="13"/>
    </row>
    <row r="17" spans="1:91" ht="16.350000000000001" customHeight="1" x14ac:dyDescent="0.2">
      <c r="A17" s="1817" t="s">
        <v>40</v>
      </c>
      <c r="B17" s="1796" t="s">
        <v>5</v>
      </c>
      <c r="C17" s="1797"/>
      <c r="D17" s="1798"/>
      <c r="E17" s="1808" t="s">
        <v>6</v>
      </c>
      <c r="F17" s="1869"/>
      <c r="G17" s="1869"/>
      <c r="H17" s="1869"/>
      <c r="I17" s="1869"/>
      <c r="J17" s="1869"/>
      <c r="K17" s="1869"/>
      <c r="L17" s="1869"/>
      <c r="M17" s="1869"/>
      <c r="N17" s="1869"/>
      <c r="O17" s="1869"/>
      <c r="P17" s="1869"/>
      <c r="Q17" s="1869"/>
      <c r="R17" s="1869"/>
      <c r="S17" s="1869"/>
      <c r="T17" s="1869"/>
      <c r="U17" s="1869"/>
      <c r="V17" s="1869"/>
      <c r="W17" s="1869"/>
      <c r="X17" s="1869"/>
      <c r="Y17" s="1869"/>
      <c r="Z17" s="1869"/>
      <c r="AA17" s="1869"/>
      <c r="AB17" s="1869"/>
      <c r="AC17" s="1869"/>
      <c r="AD17" s="1869"/>
      <c r="AE17" s="1869"/>
      <c r="AF17" s="1869"/>
      <c r="AG17" s="1869"/>
      <c r="AH17" s="1869"/>
      <c r="AI17" s="1869"/>
      <c r="AJ17" s="1869"/>
      <c r="AK17" s="1869"/>
      <c r="AL17" s="1809"/>
      <c r="AM17" s="1819" t="s">
        <v>7</v>
      </c>
      <c r="AN17" s="1819" t="s">
        <v>10</v>
      </c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CG17" s="13"/>
      <c r="CH17" s="13"/>
      <c r="CI17" s="13"/>
      <c r="CJ17" s="13"/>
      <c r="CK17" s="13"/>
      <c r="CL17" s="13"/>
      <c r="CM17" s="13"/>
    </row>
    <row r="18" spans="1:91" ht="16.350000000000001" customHeight="1" x14ac:dyDescent="0.2">
      <c r="A18" s="1821"/>
      <c r="B18" s="1799"/>
      <c r="C18" s="1800"/>
      <c r="D18" s="1801"/>
      <c r="E18" s="1808" t="s">
        <v>11</v>
      </c>
      <c r="F18" s="1809"/>
      <c r="G18" s="1808" t="s">
        <v>12</v>
      </c>
      <c r="H18" s="1809"/>
      <c r="I18" s="1808" t="s">
        <v>13</v>
      </c>
      <c r="J18" s="1809"/>
      <c r="K18" s="1808" t="s">
        <v>14</v>
      </c>
      <c r="L18" s="1809"/>
      <c r="M18" s="1808" t="s">
        <v>15</v>
      </c>
      <c r="N18" s="1809"/>
      <c r="O18" s="1828" t="s">
        <v>16</v>
      </c>
      <c r="P18" s="1816"/>
      <c r="Q18" s="1828" t="s">
        <v>17</v>
      </c>
      <c r="R18" s="1816"/>
      <c r="S18" s="1828" t="s">
        <v>18</v>
      </c>
      <c r="T18" s="1816"/>
      <c r="U18" s="1828" t="s">
        <v>19</v>
      </c>
      <c r="V18" s="1816"/>
      <c r="W18" s="1828" t="s">
        <v>20</v>
      </c>
      <c r="X18" s="1816"/>
      <c r="Y18" s="1828" t="s">
        <v>21</v>
      </c>
      <c r="Z18" s="1816"/>
      <c r="AA18" s="1828" t="s">
        <v>22</v>
      </c>
      <c r="AB18" s="1816"/>
      <c r="AC18" s="1828" t="s">
        <v>23</v>
      </c>
      <c r="AD18" s="1816"/>
      <c r="AE18" s="1828" t="s">
        <v>24</v>
      </c>
      <c r="AF18" s="1816"/>
      <c r="AG18" s="1828" t="s">
        <v>25</v>
      </c>
      <c r="AH18" s="1816"/>
      <c r="AI18" s="1828" t="s">
        <v>26</v>
      </c>
      <c r="AJ18" s="1816"/>
      <c r="AK18" s="1828" t="s">
        <v>27</v>
      </c>
      <c r="AL18" s="1816"/>
      <c r="AM18" s="1845"/>
      <c r="AN18" s="1845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CG18" s="13"/>
      <c r="CH18" s="13"/>
      <c r="CI18" s="13"/>
      <c r="CJ18" s="13"/>
      <c r="CK18" s="13"/>
      <c r="CL18" s="13"/>
      <c r="CM18" s="13"/>
    </row>
    <row r="19" spans="1:91" ht="16.350000000000001" customHeight="1" x14ac:dyDescent="0.2">
      <c r="A19" s="1818"/>
      <c r="B19" s="1145" t="s">
        <v>32</v>
      </c>
      <c r="C19" s="1146" t="s">
        <v>41</v>
      </c>
      <c r="D19" s="1003" t="s">
        <v>34</v>
      </c>
      <c r="E19" s="1147" t="s">
        <v>41</v>
      </c>
      <c r="F19" s="1003" t="s">
        <v>34</v>
      </c>
      <c r="G19" s="1147" t="s">
        <v>41</v>
      </c>
      <c r="H19" s="1003" t="s">
        <v>34</v>
      </c>
      <c r="I19" s="1147" t="s">
        <v>41</v>
      </c>
      <c r="J19" s="1003" t="s">
        <v>34</v>
      </c>
      <c r="K19" s="1147" t="s">
        <v>41</v>
      </c>
      <c r="L19" s="1003" t="s">
        <v>34</v>
      </c>
      <c r="M19" s="1147" t="s">
        <v>41</v>
      </c>
      <c r="N19" s="1003" t="s">
        <v>34</v>
      </c>
      <c r="O19" s="1147" t="s">
        <v>41</v>
      </c>
      <c r="P19" s="1003" t="s">
        <v>34</v>
      </c>
      <c r="Q19" s="1147" t="s">
        <v>41</v>
      </c>
      <c r="R19" s="1003" t="s">
        <v>34</v>
      </c>
      <c r="S19" s="1147" t="s">
        <v>41</v>
      </c>
      <c r="T19" s="1003" t="s">
        <v>34</v>
      </c>
      <c r="U19" s="1147" t="s">
        <v>41</v>
      </c>
      <c r="V19" s="1003" t="s">
        <v>34</v>
      </c>
      <c r="W19" s="1147" t="s">
        <v>41</v>
      </c>
      <c r="X19" s="1003" t="s">
        <v>34</v>
      </c>
      <c r="Y19" s="1147" t="s">
        <v>41</v>
      </c>
      <c r="Z19" s="1003" t="s">
        <v>34</v>
      </c>
      <c r="AA19" s="1147" t="s">
        <v>41</v>
      </c>
      <c r="AB19" s="1003" t="s">
        <v>34</v>
      </c>
      <c r="AC19" s="1147" t="s">
        <v>41</v>
      </c>
      <c r="AD19" s="1003" t="s">
        <v>34</v>
      </c>
      <c r="AE19" s="1147" t="s">
        <v>41</v>
      </c>
      <c r="AF19" s="1003" t="s">
        <v>34</v>
      </c>
      <c r="AG19" s="1147" t="s">
        <v>41</v>
      </c>
      <c r="AH19" s="1003" t="s">
        <v>34</v>
      </c>
      <c r="AI19" s="1147" t="s">
        <v>41</v>
      </c>
      <c r="AJ19" s="1003" t="s">
        <v>34</v>
      </c>
      <c r="AK19" s="1147" t="s">
        <v>41</v>
      </c>
      <c r="AL19" s="1003" t="s">
        <v>34</v>
      </c>
      <c r="AM19" s="1820"/>
      <c r="AN19" s="1820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CG19" s="13"/>
      <c r="CH19" s="13"/>
      <c r="CI19" s="13"/>
      <c r="CJ19" s="13"/>
      <c r="CK19" s="13"/>
      <c r="CL19" s="13"/>
      <c r="CM19" s="13"/>
    </row>
    <row r="20" spans="1:91" ht="16.350000000000001" customHeight="1" x14ac:dyDescent="0.2">
      <c r="A20" s="62" t="s">
        <v>42</v>
      </c>
      <c r="B20" s="63">
        <f>SUM(C20+D20)</f>
        <v>0</v>
      </c>
      <c r="C20" s="64">
        <f t="shared" ref="C20:D23" si="1">SUM(E20+G20+I20+K20+M20+O20+Q20+S20+U20+W20+Y20+AA20+AC20+AE20+AG20+AI20+AK20)</f>
        <v>0</v>
      </c>
      <c r="D20" s="65">
        <f t="shared" si="1"/>
        <v>0</v>
      </c>
      <c r="E20" s="66"/>
      <c r="F20" s="67"/>
      <c r="G20" s="66"/>
      <c r="H20" s="67"/>
      <c r="I20" s="66"/>
      <c r="J20" s="68"/>
      <c r="K20" s="66"/>
      <c r="L20" s="68"/>
      <c r="M20" s="66"/>
      <c r="N20" s="68"/>
      <c r="O20" s="69"/>
      <c r="P20" s="68"/>
      <c r="Q20" s="69"/>
      <c r="R20" s="68"/>
      <c r="S20" s="69"/>
      <c r="T20" s="68"/>
      <c r="U20" s="69"/>
      <c r="V20" s="68"/>
      <c r="W20" s="69"/>
      <c r="X20" s="68"/>
      <c r="Y20" s="69"/>
      <c r="Z20" s="68"/>
      <c r="AA20" s="69"/>
      <c r="AB20" s="68"/>
      <c r="AC20" s="69"/>
      <c r="AD20" s="68"/>
      <c r="AE20" s="69"/>
      <c r="AF20" s="68"/>
      <c r="AG20" s="69"/>
      <c r="AH20" s="68"/>
      <c r="AI20" s="69"/>
      <c r="AJ20" s="68"/>
      <c r="AK20" s="69"/>
      <c r="AL20" s="68"/>
      <c r="AM20" s="70"/>
      <c r="AN20" s="70"/>
      <c r="AO20" s="71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CG20" s="13">
        <v>0</v>
      </c>
      <c r="CH20" s="13">
        <v>0</v>
      </c>
      <c r="CI20" s="13"/>
      <c r="CJ20" s="13"/>
      <c r="CK20" s="13"/>
      <c r="CL20" s="13"/>
      <c r="CM20" s="13"/>
    </row>
    <row r="21" spans="1:91" ht="16.350000000000001" customHeight="1" x14ac:dyDescent="0.2">
      <c r="A21" s="72" t="s">
        <v>43</v>
      </c>
      <c r="B21" s="63">
        <f>SUM(C21+D21)</f>
        <v>0</v>
      </c>
      <c r="C21" s="64">
        <f t="shared" si="1"/>
        <v>0</v>
      </c>
      <c r="D21" s="73">
        <f t="shared" si="1"/>
        <v>0</v>
      </c>
      <c r="E21" s="34"/>
      <c r="F21" s="74"/>
      <c r="G21" s="34"/>
      <c r="H21" s="74"/>
      <c r="I21" s="34"/>
      <c r="J21" s="35"/>
      <c r="K21" s="34"/>
      <c r="L21" s="35"/>
      <c r="M21" s="34"/>
      <c r="N21" s="35"/>
      <c r="O21" s="75"/>
      <c r="P21" s="35"/>
      <c r="Q21" s="75"/>
      <c r="R21" s="35"/>
      <c r="S21" s="75"/>
      <c r="T21" s="35"/>
      <c r="U21" s="75"/>
      <c r="V21" s="35"/>
      <c r="W21" s="75"/>
      <c r="X21" s="35"/>
      <c r="Y21" s="75"/>
      <c r="Z21" s="35"/>
      <c r="AA21" s="75"/>
      <c r="AB21" s="35"/>
      <c r="AC21" s="75"/>
      <c r="AD21" s="35"/>
      <c r="AE21" s="75"/>
      <c r="AF21" s="35"/>
      <c r="AG21" s="75"/>
      <c r="AH21" s="35"/>
      <c r="AI21" s="75"/>
      <c r="AJ21" s="35"/>
      <c r="AK21" s="75"/>
      <c r="AL21" s="35"/>
      <c r="AM21" s="36"/>
      <c r="AN21" s="36"/>
      <c r="AO21" s="71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CG21" s="13">
        <v>0</v>
      </c>
      <c r="CH21" s="13">
        <v>0</v>
      </c>
      <c r="CI21" s="13"/>
      <c r="CJ21" s="13"/>
      <c r="CK21" s="13"/>
      <c r="CL21" s="13"/>
      <c r="CM21" s="13"/>
    </row>
    <row r="22" spans="1:91" ht="16.350000000000001" customHeight="1" x14ac:dyDescent="0.2">
      <c r="A22" s="72" t="s">
        <v>44</v>
      </c>
      <c r="B22" s="63">
        <f>SUM(C22+D22)</f>
        <v>0</v>
      </c>
      <c r="C22" s="64">
        <f t="shared" si="1"/>
        <v>0</v>
      </c>
      <c r="D22" s="73">
        <f t="shared" si="1"/>
        <v>0</v>
      </c>
      <c r="E22" s="34"/>
      <c r="F22" s="74"/>
      <c r="G22" s="34"/>
      <c r="H22" s="74"/>
      <c r="I22" s="34"/>
      <c r="J22" s="35"/>
      <c r="K22" s="34"/>
      <c r="L22" s="35"/>
      <c r="M22" s="34"/>
      <c r="N22" s="35"/>
      <c r="O22" s="75"/>
      <c r="P22" s="35"/>
      <c r="Q22" s="75"/>
      <c r="R22" s="35"/>
      <c r="S22" s="75"/>
      <c r="T22" s="35"/>
      <c r="U22" s="75"/>
      <c r="V22" s="35"/>
      <c r="W22" s="75"/>
      <c r="X22" s="35"/>
      <c r="Y22" s="75"/>
      <c r="Z22" s="35"/>
      <c r="AA22" s="75"/>
      <c r="AB22" s="35"/>
      <c r="AC22" s="75"/>
      <c r="AD22" s="35"/>
      <c r="AE22" s="75"/>
      <c r="AF22" s="35"/>
      <c r="AG22" s="75"/>
      <c r="AH22" s="35"/>
      <c r="AI22" s="75"/>
      <c r="AJ22" s="35"/>
      <c r="AK22" s="75"/>
      <c r="AL22" s="35"/>
      <c r="AM22" s="36"/>
      <c r="AN22" s="36"/>
      <c r="AO22" s="71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CG22" s="13">
        <v>0</v>
      </c>
      <c r="CH22" s="13">
        <v>0</v>
      </c>
      <c r="CI22" s="13"/>
      <c r="CJ22" s="13"/>
      <c r="CK22" s="13"/>
      <c r="CL22" s="13"/>
      <c r="CM22" s="13"/>
    </row>
    <row r="23" spans="1:91" ht="16.350000000000001" customHeight="1" x14ac:dyDescent="0.2">
      <c r="A23" s="76" t="s">
        <v>45</v>
      </c>
      <c r="B23" s="77">
        <f>SUM(C23+D23)</f>
        <v>0</v>
      </c>
      <c r="C23" s="78">
        <f t="shared" si="1"/>
        <v>0</v>
      </c>
      <c r="D23" s="49">
        <f t="shared" si="1"/>
        <v>0</v>
      </c>
      <c r="E23" s="50"/>
      <c r="F23" s="79"/>
      <c r="G23" s="50"/>
      <c r="H23" s="79"/>
      <c r="I23" s="50"/>
      <c r="J23" s="51"/>
      <c r="K23" s="50"/>
      <c r="L23" s="51"/>
      <c r="M23" s="50"/>
      <c r="N23" s="51"/>
      <c r="O23" s="80"/>
      <c r="P23" s="51"/>
      <c r="Q23" s="80"/>
      <c r="R23" s="51"/>
      <c r="S23" s="80"/>
      <c r="T23" s="51"/>
      <c r="U23" s="80"/>
      <c r="V23" s="51"/>
      <c r="W23" s="80"/>
      <c r="X23" s="51"/>
      <c r="Y23" s="80"/>
      <c r="Z23" s="51"/>
      <c r="AA23" s="80"/>
      <c r="AB23" s="51"/>
      <c r="AC23" s="80"/>
      <c r="AD23" s="51"/>
      <c r="AE23" s="80"/>
      <c r="AF23" s="51"/>
      <c r="AG23" s="80"/>
      <c r="AH23" s="51"/>
      <c r="AI23" s="80"/>
      <c r="AJ23" s="51"/>
      <c r="AK23" s="80"/>
      <c r="AL23" s="51"/>
      <c r="AM23" s="52"/>
      <c r="AN23" s="52"/>
      <c r="AO23" s="71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CG23" s="13">
        <v>0</v>
      </c>
      <c r="CH23" s="13">
        <v>0</v>
      </c>
      <c r="CI23" s="13"/>
      <c r="CJ23" s="13"/>
      <c r="CK23" s="13"/>
      <c r="CL23" s="13"/>
      <c r="CM23" s="13"/>
    </row>
    <row r="24" spans="1:91" ht="32.1" customHeight="1" x14ac:dyDescent="0.2">
      <c r="A24" s="81" t="s">
        <v>46</v>
      </c>
      <c r="B24" s="81"/>
      <c r="C24" s="81"/>
      <c r="D24" s="81"/>
      <c r="E24" s="81"/>
      <c r="F24" s="81"/>
      <c r="G24" s="11"/>
      <c r="H24" s="11"/>
      <c r="I24" s="11"/>
      <c r="J24" s="11"/>
      <c r="K24" s="11"/>
      <c r="L24" s="82"/>
      <c r="M24" s="11"/>
      <c r="N24" s="11"/>
      <c r="O24" s="8"/>
      <c r="P24" s="8"/>
      <c r="Q24" s="8"/>
      <c r="R24" s="8"/>
      <c r="S24" s="8"/>
      <c r="T24" s="8"/>
      <c r="U24" s="8"/>
      <c r="V24" s="8"/>
      <c r="W24" s="8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4"/>
      <c r="AN24" s="85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X24" s="2"/>
      <c r="BY24" s="2"/>
      <c r="BZ24" s="2"/>
      <c r="CG24" s="13"/>
      <c r="CH24" s="13"/>
      <c r="CI24" s="13"/>
      <c r="CJ24" s="13"/>
      <c r="CK24" s="13"/>
      <c r="CL24" s="13"/>
      <c r="CM24" s="13"/>
    </row>
    <row r="25" spans="1:91" ht="16.350000000000001" customHeight="1" x14ac:dyDescent="0.2">
      <c r="A25" s="1822" t="s">
        <v>40</v>
      </c>
      <c r="B25" s="1796" t="s">
        <v>5</v>
      </c>
      <c r="C25" s="1797"/>
      <c r="D25" s="1798"/>
      <c r="E25" s="1808" t="s">
        <v>6</v>
      </c>
      <c r="F25" s="1869"/>
      <c r="G25" s="1869"/>
      <c r="H25" s="1869"/>
      <c r="I25" s="1869"/>
      <c r="J25" s="1869"/>
      <c r="K25" s="1869"/>
      <c r="L25" s="1869"/>
      <c r="M25" s="1869"/>
      <c r="N25" s="1869"/>
      <c r="O25" s="1869"/>
      <c r="P25" s="1869"/>
      <c r="Q25" s="1869"/>
      <c r="R25" s="1869"/>
      <c r="S25" s="1869"/>
      <c r="T25" s="1869"/>
      <c r="U25" s="1869"/>
      <c r="V25" s="1869"/>
      <c r="W25" s="1869"/>
      <c r="X25" s="1869"/>
      <c r="Y25" s="1869"/>
      <c r="Z25" s="1869"/>
      <c r="AA25" s="1869"/>
      <c r="AB25" s="1869"/>
      <c r="AC25" s="1869"/>
      <c r="AD25" s="1869"/>
      <c r="AE25" s="1869"/>
      <c r="AF25" s="1869"/>
      <c r="AG25" s="1869"/>
      <c r="AH25" s="1869"/>
      <c r="AI25" s="1869"/>
      <c r="AJ25" s="1869"/>
      <c r="AK25" s="1869"/>
      <c r="AL25" s="1809"/>
      <c r="AM25" s="1819" t="s">
        <v>7</v>
      </c>
      <c r="AN25" s="1819" t="s">
        <v>10</v>
      </c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CG25" s="13"/>
      <c r="CH25" s="13"/>
      <c r="CI25" s="13"/>
      <c r="CJ25" s="13"/>
      <c r="CK25" s="13"/>
      <c r="CL25" s="13"/>
      <c r="CM25" s="13"/>
    </row>
    <row r="26" spans="1:91" ht="16.350000000000001" customHeight="1" x14ac:dyDescent="0.2">
      <c r="A26" s="1826"/>
      <c r="B26" s="1799"/>
      <c r="C26" s="1800"/>
      <c r="D26" s="1801"/>
      <c r="E26" s="1808" t="s">
        <v>11</v>
      </c>
      <c r="F26" s="1809"/>
      <c r="G26" s="1808" t="s">
        <v>12</v>
      </c>
      <c r="H26" s="1809"/>
      <c r="I26" s="1808" t="s">
        <v>13</v>
      </c>
      <c r="J26" s="1809"/>
      <c r="K26" s="1808" t="s">
        <v>14</v>
      </c>
      <c r="L26" s="1809"/>
      <c r="M26" s="1808" t="s">
        <v>15</v>
      </c>
      <c r="N26" s="1809"/>
      <c r="O26" s="1828" t="s">
        <v>16</v>
      </c>
      <c r="P26" s="1816"/>
      <c r="Q26" s="1828" t="s">
        <v>17</v>
      </c>
      <c r="R26" s="1816"/>
      <c r="S26" s="1828" t="s">
        <v>18</v>
      </c>
      <c r="T26" s="1816"/>
      <c r="U26" s="1828" t="s">
        <v>19</v>
      </c>
      <c r="V26" s="1816"/>
      <c r="W26" s="1828" t="s">
        <v>20</v>
      </c>
      <c r="X26" s="1816"/>
      <c r="Y26" s="1828" t="s">
        <v>21</v>
      </c>
      <c r="Z26" s="1816"/>
      <c r="AA26" s="1828" t="s">
        <v>22</v>
      </c>
      <c r="AB26" s="1816"/>
      <c r="AC26" s="1828" t="s">
        <v>23</v>
      </c>
      <c r="AD26" s="1816"/>
      <c r="AE26" s="1828" t="s">
        <v>24</v>
      </c>
      <c r="AF26" s="1816"/>
      <c r="AG26" s="1828" t="s">
        <v>25</v>
      </c>
      <c r="AH26" s="1816"/>
      <c r="AI26" s="1828" t="s">
        <v>26</v>
      </c>
      <c r="AJ26" s="1816"/>
      <c r="AK26" s="1828" t="s">
        <v>27</v>
      </c>
      <c r="AL26" s="1816"/>
      <c r="AM26" s="1845"/>
      <c r="AN26" s="1845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CG26" s="13"/>
      <c r="CH26" s="13"/>
      <c r="CI26" s="13"/>
      <c r="CJ26" s="13"/>
      <c r="CK26" s="13"/>
      <c r="CL26" s="13"/>
      <c r="CM26" s="13"/>
    </row>
    <row r="27" spans="1:91" ht="16.350000000000001" customHeight="1" x14ac:dyDescent="0.2">
      <c r="A27" s="1824"/>
      <c r="B27" s="1145" t="s">
        <v>32</v>
      </c>
      <c r="C27" s="15" t="s">
        <v>41</v>
      </c>
      <c r="D27" s="1001" t="s">
        <v>34</v>
      </c>
      <c r="E27" s="995" t="s">
        <v>41</v>
      </c>
      <c r="F27" s="997" t="s">
        <v>34</v>
      </c>
      <c r="G27" s="995" t="s">
        <v>41</v>
      </c>
      <c r="H27" s="997" t="s">
        <v>34</v>
      </c>
      <c r="I27" s="995" t="s">
        <v>41</v>
      </c>
      <c r="J27" s="997" t="s">
        <v>34</v>
      </c>
      <c r="K27" s="995" t="s">
        <v>41</v>
      </c>
      <c r="L27" s="997" t="s">
        <v>34</v>
      </c>
      <c r="M27" s="995" t="s">
        <v>41</v>
      </c>
      <c r="N27" s="997" t="s">
        <v>34</v>
      </c>
      <c r="O27" s="995" t="s">
        <v>41</v>
      </c>
      <c r="P27" s="997" t="s">
        <v>34</v>
      </c>
      <c r="Q27" s="995" t="s">
        <v>41</v>
      </c>
      <c r="R27" s="997" t="s">
        <v>34</v>
      </c>
      <c r="S27" s="995" t="s">
        <v>41</v>
      </c>
      <c r="T27" s="997" t="s">
        <v>34</v>
      </c>
      <c r="U27" s="995" t="s">
        <v>41</v>
      </c>
      <c r="V27" s="997" t="s">
        <v>34</v>
      </c>
      <c r="W27" s="995" t="s">
        <v>41</v>
      </c>
      <c r="X27" s="997" t="s">
        <v>34</v>
      </c>
      <c r="Y27" s="995" t="s">
        <v>41</v>
      </c>
      <c r="Z27" s="997" t="s">
        <v>34</v>
      </c>
      <c r="AA27" s="995" t="s">
        <v>41</v>
      </c>
      <c r="AB27" s="997" t="s">
        <v>34</v>
      </c>
      <c r="AC27" s="995" t="s">
        <v>41</v>
      </c>
      <c r="AD27" s="997" t="s">
        <v>34</v>
      </c>
      <c r="AE27" s="995" t="s">
        <v>41</v>
      </c>
      <c r="AF27" s="997" t="s">
        <v>34</v>
      </c>
      <c r="AG27" s="995" t="s">
        <v>41</v>
      </c>
      <c r="AH27" s="997" t="s">
        <v>34</v>
      </c>
      <c r="AI27" s="995" t="s">
        <v>41</v>
      </c>
      <c r="AJ27" s="997" t="s">
        <v>34</v>
      </c>
      <c r="AK27" s="995" t="s">
        <v>41</v>
      </c>
      <c r="AL27" s="997" t="s">
        <v>34</v>
      </c>
      <c r="AM27" s="1820"/>
      <c r="AN27" s="1820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CG27" s="13"/>
      <c r="CH27" s="13"/>
      <c r="CI27" s="13"/>
      <c r="CJ27" s="13"/>
      <c r="CK27" s="13"/>
      <c r="CL27" s="13"/>
      <c r="CM27" s="13"/>
    </row>
    <row r="28" spans="1:91" ht="16.350000000000001" customHeight="1" x14ac:dyDescent="0.2">
      <c r="A28" s="1149" t="s">
        <v>42</v>
      </c>
      <c r="B28" s="1150">
        <f t="shared" ref="B28:B33" si="2">SUM(C28+D28)</f>
        <v>0</v>
      </c>
      <c r="C28" s="1164">
        <f t="shared" ref="C28:D33" si="3">SUM(E28+G28+I28+K28+M28+O28+Q28+S28+U28+W28+Y28+AA28+AC28+AE28+AG28+AI28+AK28)</f>
        <v>0</v>
      </c>
      <c r="D28" s="1165">
        <f t="shared" si="3"/>
        <v>0</v>
      </c>
      <c r="E28" s="1160"/>
      <c r="F28" s="1166"/>
      <c r="G28" s="1160"/>
      <c r="H28" s="1166"/>
      <c r="I28" s="1160"/>
      <c r="J28" s="1161"/>
      <c r="K28" s="1160"/>
      <c r="L28" s="1161"/>
      <c r="M28" s="1160"/>
      <c r="N28" s="1161"/>
      <c r="O28" s="1167"/>
      <c r="P28" s="1161"/>
      <c r="Q28" s="1167"/>
      <c r="R28" s="1161"/>
      <c r="S28" s="1167"/>
      <c r="T28" s="1161"/>
      <c r="U28" s="1167"/>
      <c r="V28" s="1161"/>
      <c r="W28" s="1167"/>
      <c r="X28" s="1161"/>
      <c r="Y28" s="1167"/>
      <c r="Z28" s="1161"/>
      <c r="AA28" s="1167"/>
      <c r="AB28" s="1161"/>
      <c r="AC28" s="1167"/>
      <c r="AD28" s="1161"/>
      <c r="AE28" s="1167"/>
      <c r="AF28" s="1161"/>
      <c r="AG28" s="1167"/>
      <c r="AH28" s="1161"/>
      <c r="AI28" s="1167"/>
      <c r="AJ28" s="1161"/>
      <c r="AK28" s="1167"/>
      <c r="AL28" s="1161"/>
      <c r="AM28" s="1162"/>
      <c r="AN28" s="1162"/>
      <c r="AO28" s="71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CG28" s="13">
        <v>0</v>
      </c>
      <c r="CH28" s="13">
        <v>0</v>
      </c>
      <c r="CI28" s="13"/>
      <c r="CJ28" s="13"/>
      <c r="CK28" s="13"/>
      <c r="CL28" s="13"/>
      <c r="CM28" s="13"/>
    </row>
    <row r="29" spans="1:91" ht="16.350000000000001" customHeight="1" x14ac:dyDescent="0.2">
      <c r="A29" s="30" t="s">
        <v>43</v>
      </c>
      <c r="B29" s="63">
        <f t="shared" si="2"/>
        <v>0</v>
      </c>
      <c r="C29" s="64">
        <f t="shared" si="3"/>
        <v>0</v>
      </c>
      <c r="D29" s="73">
        <f t="shared" si="3"/>
        <v>0</v>
      </c>
      <c r="E29" s="34"/>
      <c r="F29" s="74"/>
      <c r="G29" s="34"/>
      <c r="H29" s="74"/>
      <c r="I29" s="34"/>
      <c r="J29" s="35"/>
      <c r="K29" s="34"/>
      <c r="L29" s="35"/>
      <c r="M29" s="34"/>
      <c r="N29" s="35"/>
      <c r="O29" s="75"/>
      <c r="P29" s="35"/>
      <c r="Q29" s="75"/>
      <c r="R29" s="35"/>
      <c r="S29" s="75"/>
      <c r="T29" s="35"/>
      <c r="U29" s="75"/>
      <c r="V29" s="35"/>
      <c r="W29" s="75"/>
      <c r="X29" s="35"/>
      <c r="Y29" s="75"/>
      <c r="Z29" s="35"/>
      <c r="AA29" s="75"/>
      <c r="AB29" s="35"/>
      <c r="AC29" s="75"/>
      <c r="AD29" s="35"/>
      <c r="AE29" s="75"/>
      <c r="AF29" s="35"/>
      <c r="AG29" s="75"/>
      <c r="AH29" s="35"/>
      <c r="AI29" s="75"/>
      <c r="AJ29" s="35"/>
      <c r="AK29" s="75"/>
      <c r="AL29" s="35"/>
      <c r="AM29" s="36"/>
      <c r="AN29" s="36"/>
      <c r="AO29" s="71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CG29" s="13">
        <v>0</v>
      </c>
      <c r="CH29" s="13">
        <v>0</v>
      </c>
      <c r="CI29" s="13"/>
      <c r="CJ29" s="13"/>
      <c r="CK29" s="13"/>
      <c r="CL29" s="13"/>
      <c r="CM29" s="13"/>
    </row>
    <row r="30" spans="1:91" ht="16.350000000000001" customHeight="1" x14ac:dyDescent="0.2">
      <c r="A30" s="30" t="s">
        <v>44</v>
      </c>
      <c r="B30" s="63">
        <f t="shared" si="2"/>
        <v>0</v>
      </c>
      <c r="C30" s="64">
        <f t="shared" si="3"/>
        <v>0</v>
      </c>
      <c r="D30" s="73">
        <f t="shared" si="3"/>
        <v>0</v>
      </c>
      <c r="E30" s="34"/>
      <c r="F30" s="74"/>
      <c r="G30" s="34"/>
      <c r="H30" s="74"/>
      <c r="I30" s="34"/>
      <c r="J30" s="35"/>
      <c r="K30" s="34"/>
      <c r="L30" s="35"/>
      <c r="M30" s="34"/>
      <c r="N30" s="35"/>
      <c r="O30" s="75"/>
      <c r="P30" s="35"/>
      <c r="Q30" s="75"/>
      <c r="R30" s="35"/>
      <c r="S30" s="75"/>
      <c r="T30" s="35"/>
      <c r="U30" s="75"/>
      <c r="V30" s="35"/>
      <c r="W30" s="75"/>
      <c r="X30" s="35"/>
      <c r="Y30" s="75"/>
      <c r="Z30" s="35"/>
      <c r="AA30" s="75"/>
      <c r="AB30" s="35"/>
      <c r="AC30" s="75"/>
      <c r="AD30" s="35"/>
      <c r="AE30" s="75"/>
      <c r="AF30" s="35"/>
      <c r="AG30" s="75"/>
      <c r="AH30" s="35"/>
      <c r="AI30" s="75"/>
      <c r="AJ30" s="35"/>
      <c r="AK30" s="75"/>
      <c r="AL30" s="35"/>
      <c r="AM30" s="36"/>
      <c r="AN30" s="36"/>
      <c r="AO30" s="71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CG30" s="13">
        <v>0</v>
      </c>
      <c r="CH30" s="13">
        <v>0</v>
      </c>
      <c r="CI30" s="13"/>
      <c r="CJ30" s="13"/>
      <c r="CK30" s="13"/>
      <c r="CL30" s="13"/>
      <c r="CM30" s="13"/>
    </row>
    <row r="31" spans="1:91" ht="16.350000000000001" customHeight="1" x14ac:dyDescent="0.2">
      <c r="A31" s="30" t="s">
        <v>47</v>
      </c>
      <c r="B31" s="63">
        <f t="shared" si="2"/>
        <v>0</v>
      </c>
      <c r="C31" s="64">
        <f t="shared" si="3"/>
        <v>0</v>
      </c>
      <c r="D31" s="73">
        <f t="shared" si="3"/>
        <v>0</v>
      </c>
      <c r="E31" s="34"/>
      <c r="F31" s="74"/>
      <c r="G31" s="34"/>
      <c r="H31" s="74"/>
      <c r="I31" s="34"/>
      <c r="J31" s="35"/>
      <c r="K31" s="34"/>
      <c r="L31" s="35"/>
      <c r="M31" s="34"/>
      <c r="N31" s="35"/>
      <c r="O31" s="75"/>
      <c r="P31" s="35"/>
      <c r="Q31" s="75"/>
      <c r="R31" s="35"/>
      <c r="S31" s="75"/>
      <c r="T31" s="35"/>
      <c r="U31" s="75"/>
      <c r="V31" s="35"/>
      <c r="W31" s="75"/>
      <c r="X31" s="35"/>
      <c r="Y31" s="75"/>
      <c r="Z31" s="35"/>
      <c r="AA31" s="75"/>
      <c r="AB31" s="35"/>
      <c r="AC31" s="75"/>
      <c r="AD31" s="35"/>
      <c r="AE31" s="75"/>
      <c r="AF31" s="35"/>
      <c r="AG31" s="75"/>
      <c r="AH31" s="35"/>
      <c r="AI31" s="75"/>
      <c r="AJ31" s="35"/>
      <c r="AK31" s="75"/>
      <c r="AL31" s="35"/>
      <c r="AM31" s="36"/>
      <c r="AN31" s="36"/>
      <c r="AO31" s="71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CG31" s="13">
        <v>0</v>
      </c>
      <c r="CH31" s="13">
        <v>0</v>
      </c>
      <c r="CI31" s="13"/>
      <c r="CJ31" s="13"/>
      <c r="CK31" s="13"/>
      <c r="CL31" s="13"/>
      <c r="CM31" s="13"/>
    </row>
    <row r="32" spans="1:91" ht="16.350000000000001" customHeight="1" x14ac:dyDescent="0.2">
      <c r="A32" s="30" t="s">
        <v>48</v>
      </c>
      <c r="B32" s="63">
        <f t="shared" si="2"/>
        <v>0</v>
      </c>
      <c r="C32" s="64">
        <f t="shared" si="3"/>
        <v>0</v>
      </c>
      <c r="D32" s="73">
        <f t="shared" si="3"/>
        <v>0</v>
      </c>
      <c r="E32" s="34"/>
      <c r="F32" s="74"/>
      <c r="G32" s="34"/>
      <c r="H32" s="74"/>
      <c r="I32" s="34"/>
      <c r="J32" s="35"/>
      <c r="K32" s="34"/>
      <c r="L32" s="35"/>
      <c r="M32" s="34"/>
      <c r="N32" s="35"/>
      <c r="O32" s="75"/>
      <c r="P32" s="35"/>
      <c r="Q32" s="75"/>
      <c r="R32" s="35"/>
      <c r="S32" s="75"/>
      <c r="T32" s="35"/>
      <c r="U32" s="75"/>
      <c r="V32" s="35"/>
      <c r="W32" s="75"/>
      <c r="X32" s="35"/>
      <c r="Y32" s="75"/>
      <c r="Z32" s="35"/>
      <c r="AA32" s="75"/>
      <c r="AB32" s="35"/>
      <c r="AC32" s="75"/>
      <c r="AD32" s="35"/>
      <c r="AE32" s="75"/>
      <c r="AF32" s="35"/>
      <c r="AG32" s="75"/>
      <c r="AH32" s="35"/>
      <c r="AI32" s="75"/>
      <c r="AJ32" s="35"/>
      <c r="AK32" s="75"/>
      <c r="AL32" s="35"/>
      <c r="AM32" s="36"/>
      <c r="AN32" s="36"/>
      <c r="AO32" s="71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CG32" s="13">
        <v>0</v>
      </c>
      <c r="CH32" s="13">
        <v>0</v>
      </c>
      <c r="CI32" s="13"/>
      <c r="CJ32" s="13"/>
      <c r="CK32" s="13"/>
      <c r="CL32" s="13"/>
      <c r="CM32" s="13"/>
    </row>
    <row r="33" spans="1:91" ht="16.350000000000001" customHeight="1" x14ac:dyDescent="0.2">
      <c r="A33" s="93" t="s">
        <v>49</v>
      </c>
      <c r="B33" s="77">
        <f t="shared" si="2"/>
        <v>0</v>
      </c>
      <c r="C33" s="78">
        <f t="shared" si="3"/>
        <v>0</v>
      </c>
      <c r="D33" s="49">
        <f t="shared" si="3"/>
        <v>0</v>
      </c>
      <c r="E33" s="50"/>
      <c r="F33" s="79"/>
      <c r="G33" s="50"/>
      <c r="H33" s="79"/>
      <c r="I33" s="50"/>
      <c r="J33" s="51"/>
      <c r="K33" s="50"/>
      <c r="L33" s="51"/>
      <c r="M33" s="50"/>
      <c r="N33" s="51"/>
      <c r="O33" s="80"/>
      <c r="P33" s="51"/>
      <c r="Q33" s="80"/>
      <c r="R33" s="51"/>
      <c r="S33" s="80"/>
      <c r="T33" s="51"/>
      <c r="U33" s="80"/>
      <c r="V33" s="51"/>
      <c r="W33" s="80"/>
      <c r="X33" s="51"/>
      <c r="Y33" s="80"/>
      <c r="Z33" s="51"/>
      <c r="AA33" s="80"/>
      <c r="AB33" s="51"/>
      <c r="AC33" s="80"/>
      <c r="AD33" s="51"/>
      <c r="AE33" s="80"/>
      <c r="AF33" s="51"/>
      <c r="AG33" s="80"/>
      <c r="AH33" s="51"/>
      <c r="AI33" s="80"/>
      <c r="AJ33" s="51"/>
      <c r="AK33" s="80"/>
      <c r="AL33" s="51"/>
      <c r="AM33" s="52"/>
      <c r="AN33" s="52"/>
      <c r="AO33" s="71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CG33" s="13">
        <v>0</v>
      </c>
      <c r="CH33" s="13">
        <v>0</v>
      </c>
      <c r="CI33" s="13"/>
      <c r="CJ33" s="13"/>
      <c r="CK33" s="13"/>
      <c r="CL33" s="13"/>
      <c r="CM33" s="13"/>
    </row>
    <row r="34" spans="1:91" ht="32.1" customHeight="1" x14ac:dyDescent="0.2">
      <c r="A34" s="81" t="s">
        <v>50</v>
      </c>
      <c r="B34" s="81"/>
      <c r="C34" s="81"/>
      <c r="D34" s="81"/>
      <c r="E34" s="81"/>
      <c r="F34" s="81"/>
      <c r="G34" s="11"/>
      <c r="H34" s="11"/>
      <c r="I34" s="11"/>
      <c r="J34" s="11"/>
      <c r="K34" s="81"/>
      <c r="L34" s="82"/>
      <c r="M34" s="11"/>
      <c r="N34" s="11"/>
      <c r="O34" s="8"/>
      <c r="P34" s="8"/>
      <c r="Q34" s="8"/>
      <c r="R34" s="8"/>
      <c r="S34" s="8"/>
      <c r="T34" s="8"/>
      <c r="U34" s="8"/>
      <c r="V34" s="8"/>
      <c r="W34" s="8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4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X34" s="2"/>
      <c r="BY34" s="2"/>
      <c r="BZ34" s="2"/>
      <c r="CG34" s="13"/>
      <c r="CH34" s="13"/>
      <c r="CI34" s="13"/>
      <c r="CJ34" s="13"/>
      <c r="CK34" s="13"/>
      <c r="CL34" s="13"/>
      <c r="CM34" s="13"/>
    </row>
    <row r="35" spans="1:91" ht="16.350000000000001" customHeight="1" x14ac:dyDescent="0.2">
      <c r="A35" s="1822" t="s">
        <v>40</v>
      </c>
      <c r="B35" s="1796" t="s">
        <v>5</v>
      </c>
      <c r="C35" s="1797"/>
      <c r="D35" s="1798"/>
      <c r="E35" s="1808" t="s">
        <v>6</v>
      </c>
      <c r="F35" s="1869"/>
      <c r="G35" s="1869"/>
      <c r="H35" s="1869"/>
      <c r="I35" s="1869"/>
      <c r="J35" s="1869"/>
      <c r="K35" s="1869"/>
      <c r="L35" s="1869"/>
      <c r="M35" s="1869"/>
      <c r="N35" s="1869"/>
      <c r="O35" s="1869"/>
      <c r="P35" s="1869"/>
      <c r="Q35" s="1869"/>
      <c r="R35" s="1869"/>
      <c r="S35" s="1869"/>
      <c r="T35" s="1869"/>
      <c r="U35" s="1869"/>
      <c r="V35" s="1869"/>
      <c r="W35" s="1869"/>
      <c r="X35" s="1869"/>
      <c r="Y35" s="1869"/>
      <c r="Z35" s="1869"/>
      <c r="AA35" s="1869"/>
      <c r="AB35" s="1869"/>
      <c r="AC35" s="1869"/>
      <c r="AD35" s="1869"/>
      <c r="AE35" s="1869"/>
      <c r="AF35" s="1869"/>
      <c r="AG35" s="1869"/>
      <c r="AH35" s="1869"/>
      <c r="AI35" s="1869"/>
      <c r="AJ35" s="1869"/>
      <c r="AK35" s="1869"/>
      <c r="AL35" s="1809"/>
      <c r="AM35" s="1819" t="s">
        <v>7</v>
      </c>
      <c r="AN35" s="1819" t="s">
        <v>10</v>
      </c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CG35" s="13"/>
      <c r="CH35" s="13"/>
      <c r="CI35" s="13"/>
      <c r="CJ35" s="13"/>
      <c r="CK35" s="13"/>
      <c r="CL35" s="13"/>
      <c r="CM35" s="13"/>
    </row>
    <row r="36" spans="1:91" ht="16.350000000000001" customHeight="1" x14ac:dyDescent="0.2">
      <c r="A36" s="1826"/>
      <c r="B36" s="1799"/>
      <c r="C36" s="1800"/>
      <c r="D36" s="1801"/>
      <c r="E36" s="1808" t="s">
        <v>11</v>
      </c>
      <c r="F36" s="1809"/>
      <c r="G36" s="1808" t="s">
        <v>12</v>
      </c>
      <c r="H36" s="1809"/>
      <c r="I36" s="1808" t="s">
        <v>13</v>
      </c>
      <c r="J36" s="1809"/>
      <c r="K36" s="1808" t="s">
        <v>14</v>
      </c>
      <c r="L36" s="1809"/>
      <c r="M36" s="1808" t="s">
        <v>15</v>
      </c>
      <c r="N36" s="1809"/>
      <c r="O36" s="1828" t="s">
        <v>16</v>
      </c>
      <c r="P36" s="1816"/>
      <c r="Q36" s="1828" t="s">
        <v>17</v>
      </c>
      <c r="R36" s="1816"/>
      <c r="S36" s="1828" t="s">
        <v>18</v>
      </c>
      <c r="T36" s="1816"/>
      <c r="U36" s="1828" t="s">
        <v>19</v>
      </c>
      <c r="V36" s="1816"/>
      <c r="W36" s="1828" t="s">
        <v>20</v>
      </c>
      <c r="X36" s="1816"/>
      <c r="Y36" s="1828" t="s">
        <v>21</v>
      </c>
      <c r="Z36" s="1816"/>
      <c r="AA36" s="1828" t="s">
        <v>22</v>
      </c>
      <c r="AB36" s="1816"/>
      <c r="AC36" s="1828" t="s">
        <v>23</v>
      </c>
      <c r="AD36" s="1816"/>
      <c r="AE36" s="1828" t="s">
        <v>24</v>
      </c>
      <c r="AF36" s="1816"/>
      <c r="AG36" s="1828" t="s">
        <v>25</v>
      </c>
      <c r="AH36" s="1816"/>
      <c r="AI36" s="1828" t="s">
        <v>26</v>
      </c>
      <c r="AJ36" s="1816"/>
      <c r="AK36" s="1828" t="s">
        <v>27</v>
      </c>
      <c r="AL36" s="1816"/>
      <c r="AM36" s="1845"/>
      <c r="AN36" s="1845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CG36" s="13"/>
      <c r="CH36" s="13"/>
      <c r="CI36" s="13"/>
      <c r="CJ36" s="13"/>
      <c r="CK36" s="13"/>
      <c r="CL36" s="13"/>
      <c r="CM36" s="13"/>
    </row>
    <row r="37" spans="1:91" ht="16.350000000000001" customHeight="1" x14ac:dyDescent="0.2">
      <c r="A37" s="1824"/>
      <c r="B37" s="1145" t="s">
        <v>32</v>
      </c>
      <c r="C37" s="15" t="s">
        <v>41</v>
      </c>
      <c r="D37" s="1001" t="s">
        <v>34</v>
      </c>
      <c r="E37" s="1002" t="s">
        <v>41</v>
      </c>
      <c r="F37" s="1003" t="s">
        <v>34</v>
      </c>
      <c r="G37" s="1002" t="s">
        <v>41</v>
      </c>
      <c r="H37" s="1003" t="s">
        <v>34</v>
      </c>
      <c r="I37" s="1002" t="s">
        <v>41</v>
      </c>
      <c r="J37" s="1003" t="s">
        <v>34</v>
      </c>
      <c r="K37" s="1002" t="s">
        <v>41</v>
      </c>
      <c r="L37" s="1003" t="s">
        <v>34</v>
      </c>
      <c r="M37" s="1002" t="s">
        <v>41</v>
      </c>
      <c r="N37" s="1003" t="s">
        <v>34</v>
      </c>
      <c r="O37" s="1002" t="s">
        <v>41</v>
      </c>
      <c r="P37" s="1003" t="s">
        <v>34</v>
      </c>
      <c r="Q37" s="1002" t="s">
        <v>41</v>
      </c>
      <c r="R37" s="1003" t="s">
        <v>34</v>
      </c>
      <c r="S37" s="1002" t="s">
        <v>41</v>
      </c>
      <c r="T37" s="1003" t="s">
        <v>34</v>
      </c>
      <c r="U37" s="1002" t="s">
        <v>41</v>
      </c>
      <c r="V37" s="1003" t="s">
        <v>34</v>
      </c>
      <c r="W37" s="1002" t="s">
        <v>41</v>
      </c>
      <c r="X37" s="1003" t="s">
        <v>34</v>
      </c>
      <c r="Y37" s="1002" t="s">
        <v>41</v>
      </c>
      <c r="Z37" s="1003" t="s">
        <v>34</v>
      </c>
      <c r="AA37" s="1002" t="s">
        <v>41</v>
      </c>
      <c r="AB37" s="1003" t="s">
        <v>34</v>
      </c>
      <c r="AC37" s="1002" t="s">
        <v>41</v>
      </c>
      <c r="AD37" s="1003" t="s">
        <v>34</v>
      </c>
      <c r="AE37" s="1002" t="s">
        <v>41</v>
      </c>
      <c r="AF37" s="1003" t="s">
        <v>34</v>
      </c>
      <c r="AG37" s="1002" t="s">
        <v>41</v>
      </c>
      <c r="AH37" s="1003" t="s">
        <v>34</v>
      </c>
      <c r="AI37" s="1002" t="s">
        <v>41</v>
      </c>
      <c r="AJ37" s="1003" t="s">
        <v>34</v>
      </c>
      <c r="AK37" s="1002" t="s">
        <v>41</v>
      </c>
      <c r="AL37" s="1003" t="s">
        <v>34</v>
      </c>
      <c r="AM37" s="1820"/>
      <c r="AN37" s="1820"/>
      <c r="AO37" s="95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CG37" s="13"/>
      <c r="CH37" s="13"/>
      <c r="CI37" s="13"/>
      <c r="CJ37" s="13"/>
      <c r="CK37" s="13"/>
      <c r="CL37" s="13"/>
      <c r="CM37" s="13"/>
    </row>
    <row r="38" spans="1:91" ht="16.350000000000001" customHeight="1" x14ac:dyDescent="0.2">
      <c r="A38" s="1149" t="s">
        <v>42</v>
      </c>
      <c r="B38" s="1150">
        <f t="shared" ref="B38:B43" si="4">SUM(C38+D38)</f>
        <v>0</v>
      </c>
      <c r="C38" s="1164">
        <f t="shared" ref="C38:D43" si="5">SUM(E38+G38+I38+K38+M38+O38+Q38+S38+U38+W38+Y38+AA38+AC38+AE38+AG38+AI38+AK38)</f>
        <v>0</v>
      </c>
      <c r="D38" s="1165">
        <f t="shared" si="5"/>
        <v>0</v>
      </c>
      <c r="E38" s="66"/>
      <c r="F38" s="67"/>
      <c r="G38" s="66"/>
      <c r="H38" s="67"/>
      <c r="I38" s="66"/>
      <c r="J38" s="68"/>
      <c r="K38" s="66"/>
      <c r="L38" s="68"/>
      <c r="M38" s="66"/>
      <c r="N38" s="68"/>
      <c r="O38" s="69"/>
      <c r="P38" s="68"/>
      <c r="Q38" s="69"/>
      <c r="R38" s="68"/>
      <c r="S38" s="69"/>
      <c r="T38" s="68"/>
      <c r="U38" s="69"/>
      <c r="V38" s="68"/>
      <c r="W38" s="69"/>
      <c r="X38" s="68"/>
      <c r="Y38" s="69"/>
      <c r="Z38" s="68"/>
      <c r="AA38" s="69"/>
      <c r="AB38" s="68"/>
      <c r="AC38" s="69"/>
      <c r="AD38" s="68"/>
      <c r="AE38" s="69"/>
      <c r="AF38" s="68"/>
      <c r="AG38" s="69"/>
      <c r="AH38" s="68"/>
      <c r="AI38" s="69"/>
      <c r="AJ38" s="68"/>
      <c r="AK38" s="69"/>
      <c r="AL38" s="68"/>
      <c r="AM38" s="36"/>
      <c r="AN38" s="1162"/>
      <c r="AO38" s="71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CG38" s="13">
        <v>0</v>
      </c>
      <c r="CH38" s="13">
        <v>0</v>
      </c>
      <c r="CI38" s="13"/>
      <c r="CJ38" s="13"/>
      <c r="CK38" s="13"/>
      <c r="CL38" s="13"/>
      <c r="CM38" s="13"/>
    </row>
    <row r="39" spans="1:91" ht="16.350000000000001" customHeight="1" x14ac:dyDescent="0.2">
      <c r="A39" s="30" t="s">
        <v>43</v>
      </c>
      <c r="B39" s="63">
        <f t="shared" si="4"/>
        <v>0</v>
      </c>
      <c r="C39" s="64">
        <f t="shared" si="5"/>
        <v>0</v>
      </c>
      <c r="D39" s="73">
        <f t="shared" si="5"/>
        <v>0</v>
      </c>
      <c r="E39" s="34"/>
      <c r="F39" s="74"/>
      <c r="G39" s="34"/>
      <c r="H39" s="74"/>
      <c r="I39" s="34"/>
      <c r="J39" s="35"/>
      <c r="K39" s="34"/>
      <c r="L39" s="35"/>
      <c r="M39" s="34"/>
      <c r="N39" s="35"/>
      <c r="O39" s="75"/>
      <c r="P39" s="35"/>
      <c r="Q39" s="75"/>
      <c r="R39" s="35"/>
      <c r="S39" s="75"/>
      <c r="T39" s="35"/>
      <c r="U39" s="75"/>
      <c r="V39" s="35"/>
      <c r="W39" s="75"/>
      <c r="X39" s="35"/>
      <c r="Y39" s="75"/>
      <c r="Z39" s="35"/>
      <c r="AA39" s="75"/>
      <c r="AB39" s="35"/>
      <c r="AC39" s="75"/>
      <c r="AD39" s="35"/>
      <c r="AE39" s="75"/>
      <c r="AF39" s="35"/>
      <c r="AG39" s="75"/>
      <c r="AH39" s="35"/>
      <c r="AI39" s="75"/>
      <c r="AJ39" s="35"/>
      <c r="AK39" s="75"/>
      <c r="AL39" s="35"/>
      <c r="AM39" s="36"/>
      <c r="AN39" s="36"/>
      <c r="AO39" s="71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CG39" s="13">
        <v>0</v>
      </c>
      <c r="CH39" s="13">
        <v>0</v>
      </c>
      <c r="CI39" s="13"/>
      <c r="CJ39" s="13"/>
      <c r="CK39" s="13"/>
      <c r="CL39" s="13"/>
      <c r="CM39" s="13"/>
    </row>
    <row r="40" spans="1:91" ht="16.350000000000001" customHeight="1" x14ac:dyDescent="0.2">
      <c r="A40" s="30" t="s">
        <v>44</v>
      </c>
      <c r="B40" s="63">
        <f t="shared" si="4"/>
        <v>0</v>
      </c>
      <c r="C40" s="64">
        <f t="shared" si="5"/>
        <v>0</v>
      </c>
      <c r="D40" s="73">
        <f t="shared" si="5"/>
        <v>0</v>
      </c>
      <c r="E40" s="34"/>
      <c r="F40" s="74"/>
      <c r="G40" s="34"/>
      <c r="H40" s="74"/>
      <c r="I40" s="34"/>
      <c r="J40" s="35"/>
      <c r="K40" s="34"/>
      <c r="L40" s="35"/>
      <c r="M40" s="34"/>
      <c r="N40" s="35"/>
      <c r="O40" s="75"/>
      <c r="P40" s="35"/>
      <c r="Q40" s="75"/>
      <c r="R40" s="35"/>
      <c r="S40" s="75"/>
      <c r="T40" s="35"/>
      <c r="U40" s="75"/>
      <c r="V40" s="35"/>
      <c r="W40" s="75"/>
      <c r="X40" s="35"/>
      <c r="Y40" s="75"/>
      <c r="Z40" s="35"/>
      <c r="AA40" s="75"/>
      <c r="AB40" s="35"/>
      <c r="AC40" s="75"/>
      <c r="AD40" s="35"/>
      <c r="AE40" s="75"/>
      <c r="AF40" s="35"/>
      <c r="AG40" s="75"/>
      <c r="AH40" s="35"/>
      <c r="AI40" s="75"/>
      <c r="AJ40" s="35"/>
      <c r="AK40" s="75"/>
      <c r="AL40" s="35"/>
      <c r="AM40" s="36"/>
      <c r="AN40" s="36"/>
      <c r="AO40" s="71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CG40" s="13">
        <v>0</v>
      </c>
      <c r="CH40" s="13">
        <v>0</v>
      </c>
      <c r="CI40" s="13"/>
      <c r="CJ40" s="13"/>
      <c r="CK40" s="13"/>
      <c r="CL40" s="13"/>
      <c r="CM40" s="13"/>
    </row>
    <row r="41" spans="1:91" ht="16.350000000000001" customHeight="1" x14ac:dyDescent="0.2">
      <c r="A41" s="30" t="s">
        <v>47</v>
      </c>
      <c r="B41" s="63">
        <f t="shared" si="4"/>
        <v>0</v>
      </c>
      <c r="C41" s="64">
        <f t="shared" si="5"/>
        <v>0</v>
      </c>
      <c r="D41" s="73">
        <f t="shared" si="5"/>
        <v>0</v>
      </c>
      <c r="E41" s="34"/>
      <c r="F41" s="74"/>
      <c r="G41" s="34"/>
      <c r="H41" s="74"/>
      <c r="I41" s="34"/>
      <c r="J41" s="35"/>
      <c r="K41" s="34"/>
      <c r="L41" s="35"/>
      <c r="M41" s="34"/>
      <c r="N41" s="35"/>
      <c r="O41" s="75"/>
      <c r="P41" s="35"/>
      <c r="Q41" s="75"/>
      <c r="R41" s="35"/>
      <c r="S41" s="75"/>
      <c r="T41" s="35"/>
      <c r="U41" s="75"/>
      <c r="V41" s="35"/>
      <c r="W41" s="75"/>
      <c r="X41" s="35"/>
      <c r="Y41" s="75"/>
      <c r="Z41" s="35"/>
      <c r="AA41" s="75"/>
      <c r="AB41" s="35"/>
      <c r="AC41" s="75"/>
      <c r="AD41" s="35"/>
      <c r="AE41" s="75"/>
      <c r="AF41" s="35"/>
      <c r="AG41" s="75"/>
      <c r="AH41" s="35"/>
      <c r="AI41" s="75"/>
      <c r="AJ41" s="35"/>
      <c r="AK41" s="75"/>
      <c r="AL41" s="35"/>
      <c r="AM41" s="36"/>
      <c r="AN41" s="36"/>
      <c r="AO41" s="71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CG41" s="13">
        <v>0</v>
      </c>
      <c r="CH41" s="13">
        <v>0</v>
      </c>
      <c r="CI41" s="13"/>
      <c r="CJ41" s="13"/>
      <c r="CK41" s="13"/>
      <c r="CL41" s="13"/>
      <c r="CM41" s="13"/>
    </row>
    <row r="42" spans="1:91" ht="16.350000000000001" customHeight="1" x14ac:dyDescent="0.2">
      <c r="A42" s="30" t="s">
        <v>48</v>
      </c>
      <c r="B42" s="63">
        <f t="shared" si="4"/>
        <v>0</v>
      </c>
      <c r="C42" s="64">
        <f t="shared" si="5"/>
        <v>0</v>
      </c>
      <c r="D42" s="73">
        <f t="shared" si="5"/>
        <v>0</v>
      </c>
      <c r="E42" s="34"/>
      <c r="F42" s="74"/>
      <c r="G42" s="34"/>
      <c r="H42" s="74"/>
      <c r="I42" s="34"/>
      <c r="J42" s="35"/>
      <c r="K42" s="34"/>
      <c r="L42" s="35"/>
      <c r="M42" s="34"/>
      <c r="N42" s="35"/>
      <c r="O42" s="75"/>
      <c r="P42" s="35"/>
      <c r="Q42" s="75"/>
      <c r="R42" s="35"/>
      <c r="S42" s="75"/>
      <c r="T42" s="35"/>
      <c r="U42" s="75"/>
      <c r="V42" s="35"/>
      <c r="W42" s="75"/>
      <c r="X42" s="35"/>
      <c r="Y42" s="75"/>
      <c r="Z42" s="35"/>
      <c r="AA42" s="75"/>
      <c r="AB42" s="35"/>
      <c r="AC42" s="75"/>
      <c r="AD42" s="35"/>
      <c r="AE42" s="75"/>
      <c r="AF42" s="35"/>
      <c r="AG42" s="75"/>
      <c r="AH42" s="35"/>
      <c r="AI42" s="75"/>
      <c r="AJ42" s="35"/>
      <c r="AK42" s="75"/>
      <c r="AL42" s="35"/>
      <c r="AM42" s="36"/>
      <c r="AN42" s="36"/>
      <c r="AO42" s="71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CG42" s="13">
        <v>0</v>
      </c>
      <c r="CH42" s="13">
        <v>0</v>
      </c>
      <c r="CI42" s="13"/>
      <c r="CJ42" s="13"/>
      <c r="CK42" s="13"/>
      <c r="CL42" s="13"/>
      <c r="CM42" s="13"/>
    </row>
    <row r="43" spans="1:91" ht="16.350000000000001" customHeight="1" x14ac:dyDescent="0.2">
      <c r="A43" s="93" t="s">
        <v>49</v>
      </c>
      <c r="B43" s="77">
        <f t="shared" si="4"/>
        <v>0</v>
      </c>
      <c r="C43" s="78">
        <f t="shared" si="5"/>
        <v>0</v>
      </c>
      <c r="D43" s="49">
        <f t="shared" si="5"/>
        <v>0</v>
      </c>
      <c r="E43" s="50"/>
      <c r="F43" s="79"/>
      <c r="G43" s="50"/>
      <c r="H43" s="79"/>
      <c r="I43" s="50"/>
      <c r="J43" s="51"/>
      <c r="K43" s="50"/>
      <c r="L43" s="51"/>
      <c r="M43" s="50"/>
      <c r="N43" s="51"/>
      <c r="O43" s="80"/>
      <c r="P43" s="51"/>
      <c r="Q43" s="80"/>
      <c r="R43" s="51"/>
      <c r="S43" s="80"/>
      <c r="T43" s="51"/>
      <c r="U43" s="80"/>
      <c r="V43" s="51"/>
      <c r="W43" s="80"/>
      <c r="X43" s="51"/>
      <c r="Y43" s="80"/>
      <c r="Z43" s="51"/>
      <c r="AA43" s="80"/>
      <c r="AB43" s="51"/>
      <c r="AC43" s="80"/>
      <c r="AD43" s="51"/>
      <c r="AE43" s="80"/>
      <c r="AF43" s="51"/>
      <c r="AG43" s="80"/>
      <c r="AH43" s="51"/>
      <c r="AI43" s="80"/>
      <c r="AJ43" s="51"/>
      <c r="AK43" s="80"/>
      <c r="AL43" s="51"/>
      <c r="AM43" s="52"/>
      <c r="AN43" s="52"/>
      <c r="AO43" s="71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CG43" s="13">
        <v>0</v>
      </c>
      <c r="CH43" s="13">
        <v>0</v>
      </c>
      <c r="CI43" s="13"/>
      <c r="CJ43" s="13"/>
      <c r="CK43" s="13"/>
      <c r="CL43" s="13"/>
      <c r="CM43" s="13"/>
    </row>
    <row r="44" spans="1:91" ht="32.1" customHeight="1" x14ac:dyDescent="0.2">
      <c r="A44" s="81" t="s">
        <v>51</v>
      </c>
      <c r="B44" s="81"/>
      <c r="C44" s="81"/>
      <c r="D44" s="81"/>
      <c r="E44" s="81"/>
      <c r="F44" s="81"/>
      <c r="G44" s="81"/>
      <c r="H44" s="11"/>
      <c r="I44" s="11"/>
      <c r="J44" s="11"/>
      <c r="K44" s="11"/>
      <c r="L44" s="82"/>
      <c r="M44" s="11"/>
      <c r="N44" s="11"/>
      <c r="O44" s="8"/>
      <c r="P44" s="8"/>
      <c r="Q44" s="8"/>
      <c r="R44" s="8"/>
      <c r="S44" s="8"/>
      <c r="T44" s="8"/>
      <c r="U44" s="8"/>
      <c r="V44" s="8"/>
      <c r="W44" s="8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4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X44" s="2"/>
      <c r="BY44" s="2"/>
      <c r="BZ44" s="2"/>
      <c r="CG44" s="13"/>
      <c r="CH44" s="13"/>
      <c r="CI44" s="13"/>
      <c r="CJ44" s="13"/>
      <c r="CK44" s="13"/>
      <c r="CL44" s="13"/>
      <c r="CM44" s="13"/>
    </row>
    <row r="45" spans="1:91" ht="16.350000000000001" customHeight="1" x14ac:dyDescent="0.2">
      <c r="A45" s="1822" t="s">
        <v>40</v>
      </c>
      <c r="B45" s="1796" t="s">
        <v>5</v>
      </c>
      <c r="C45" s="1797"/>
      <c r="D45" s="1798"/>
      <c r="E45" s="1808" t="s">
        <v>6</v>
      </c>
      <c r="F45" s="1869"/>
      <c r="G45" s="1869"/>
      <c r="H45" s="1869"/>
      <c r="I45" s="1869"/>
      <c r="J45" s="1869"/>
      <c r="K45" s="1869"/>
      <c r="L45" s="1869"/>
      <c r="M45" s="1869"/>
      <c r="N45" s="1869"/>
      <c r="O45" s="1869"/>
      <c r="P45" s="1869"/>
      <c r="Q45" s="1869"/>
      <c r="R45" s="1869"/>
      <c r="S45" s="1869"/>
      <c r="T45" s="1869"/>
      <c r="U45" s="1869"/>
      <c r="V45" s="1869"/>
      <c r="W45" s="1869"/>
      <c r="X45" s="1869"/>
      <c r="Y45" s="1869"/>
      <c r="Z45" s="1869"/>
      <c r="AA45" s="1869"/>
      <c r="AB45" s="1869"/>
      <c r="AC45" s="1869"/>
      <c r="AD45" s="1869"/>
      <c r="AE45" s="1869"/>
      <c r="AF45" s="1869"/>
      <c r="AG45" s="1869"/>
      <c r="AH45" s="1869"/>
      <c r="AI45" s="1869"/>
      <c r="AJ45" s="1869"/>
      <c r="AK45" s="1869"/>
      <c r="AL45" s="1809"/>
      <c r="AM45" s="1819" t="s">
        <v>7</v>
      </c>
      <c r="AN45" s="1819" t="s">
        <v>10</v>
      </c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CG45" s="13"/>
      <c r="CH45" s="13"/>
      <c r="CI45" s="13"/>
      <c r="CJ45" s="13"/>
      <c r="CK45" s="13"/>
      <c r="CL45" s="13"/>
      <c r="CM45" s="13"/>
    </row>
    <row r="46" spans="1:91" ht="16.350000000000001" customHeight="1" x14ac:dyDescent="0.2">
      <c r="A46" s="1826"/>
      <c r="B46" s="1799"/>
      <c r="C46" s="1800"/>
      <c r="D46" s="1801"/>
      <c r="E46" s="1808" t="s">
        <v>11</v>
      </c>
      <c r="F46" s="1809"/>
      <c r="G46" s="1808" t="s">
        <v>12</v>
      </c>
      <c r="H46" s="1809"/>
      <c r="I46" s="1808" t="s">
        <v>13</v>
      </c>
      <c r="J46" s="1809"/>
      <c r="K46" s="1808" t="s">
        <v>14</v>
      </c>
      <c r="L46" s="1809"/>
      <c r="M46" s="1808" t="s">
        <v>15</v>
      </c>
      <c r="N46" s="1809"/>
      <c r="O46" s="1828" t="s">
        <v>16</v>
      </c>
      <c r="P46" s="1816"/>
      <c r="Q46" s="1828" t="s">
        <v>17</v>
      </c>
      <c r="R46" s="1816"/>
      <c r="S46" s="1828" t="s">
        <v>18</v>
      </c>
      <c r="T46" s="1816"/>
      <c r="U46" s="1828" t="s">
        <v>19</v>
      </c>
      <c r="V46" s="1816"/>
      <c r="W46" s="1828" t="s">
        <v>20</v>
      </c>
      <c r="X46" s="1816"/>
      <c r="Y46" s="1828" t="s">
        <v>21</v>
      </c>
      <c r="Z46" s="1816"/>
      <c r="AA46" s="1828" t="s">
        <v>22</v>
      </c>
      <c r="AB46" s="1816"/>
      <c r="AC46" s="1828" t="s">
        <v>23</v>
      </c>
      <c r="AD46" s="1816"/>
      <c r="AE46" s="1828" t="s">
        <v>24</v>
      </c>
      <c r="AF46" s="1816"/>
      <c r="AG46" s="1828" t="s">
        <v>25</v>
      </c>
      <c r="AH46" s="1816"/>
      <c r="AI46" s="1828" t="s">
        <v>26</v>
      </c>
      <c r="AJ46" s="1816"/>
      <c r="AK46" s="1828" t="s">
        <v>27</v>
      </c>
      <c r="AL46" s="1816"/>
      <c r="AM46" s="1845"/>
      <c r="AN46" s="1845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CG46" s="13"/>
      <c r="CH46" s="13"/>
      <c r="CI46" s="13"/>
      <c r="CJ46" s="13"/>
      <c r="CK46" s="13"/>
      <c r="CL46" s="13"/>
      <c r="CM46" s="13"/>
    </row>
    <row r="47" spans="1:91" ht="16.350000000000001" customHeight="1" x14ac:dyDescent="0.2">
      <c r="A47" s="1824"/>
      <c r="B47" s="1145" t="s">
        <v>32</v>
      </c>
      <c r="C47" s="15" t="s">
        <v>41</v>
      </c>
      <c r="D47" s="1001" t="s">
        <v>34</v>
      </c>
      <c r="E47" s="995" t="s">
        <v>41</v>
      </c>
      <c r="F47" s="997" t="s">
        <v>34</v>
      </c>
      <c r="G47" s="995" t="s">
        <v>41</v>
      </c>
      <c r="H47" s="997" t="s">
        <v>34</v>
      </c>
      <c r="I47" s="995" t="s">
        <v>41</v>
      </c>
      <c r="J47" s="997" t="s">
        <v>34</v>
      </c>
      <c r="K47" s="995" t="s">
        <v>41</v>
      </c>
      <c r="L47" s="997" t="s">
        <v>34</v>
      </c>
      <c r="M47" s="995" t="s">
        <v>41</v>
      </c>
      <c r="N47" s="997" t="s">
        <v>34</v>
      </c>
      <c r="O47" s="995" t="s">
        <v>41</v>
      </c>
      <c r="P47" s="997" t="s">
        <v>34</v>
      </c>
      <c r="Q47" s="995" t="s">
        <v>41</v>
      </c>
      <c r="R47" s="997" t="s">
        <v>34</v>
      </c>
      <c r="S47" s="995" t="s">
        <v>41</v>
      </c>
      <c r="T47" s="997" t="s">
        <v>34</v>
      </c>
      <c r="U47" s="995" t="s">
        <v>41</v>
      </c>
      <c r="V47" s="997" t="s">
        <v>34</v>
      </c>
      <c r="W47" s="995" t="s">
        <v>41</v>
      </c>
      <c r="X47" s="997" t="s">
        <v>34</v>
      </c>
      <c r="Y47" s="995" t="s">
        <v>41</v>
      </c>
      <c r="Z47" s="997" t="s">
        <v>34</v>
      </c>
      <c r="AA47" s="995" t="s">
        <v>41</v>
      </c>
      <c r="AB47" s="997" t="s">
        <v>34</v>
      </c>
      <c r="AC47" s="995" t="s">
        <v>41</v>
      </c>
      <c r="AD47" s="997" t="s">
        <v>34</v>
      </c>
      <c r="AE47" s="995" t="s">
        <v>41</v>
      </c>
      <c r="AF47" s="997" t="s">
        <v>34</v>
      </c>
      <c r="AG47" s="995" t="s">
        <v>41</v>
      </c>
      <c r="AH47" s="997" t="s">
        <v>34</v>
      </c>
      <c r="AI47" s="995" t="s">
        <v>41</v>
      </c>
      <c r="AJ47" s="997" t="s">
        <v>34</v>
      </c>
      <c r="AK47" s="995" t="s">
        <v>41</v>
      </c>
      <c r="AL47" s="997" t="s">
        <v>34</v>
      </c>
      <c r="AM47" s="1820"/>
      <c r="AN47" s="1820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CG47" s="13"/>
      <c r="CH47" s="13"/>
      <c r="CI47" s="13"/>
      <c r="CJ47" s="13"/>
      <c r="CK47" s="13"/>
      <c r="CL47" s="13"/>
      <c r="CM47" s="13"/>
    </row>
    <row r="48" spans="1:91" ht="16.350000000000001" customHeight="1" x14ac:dyDescent="0.2">
      <c r="A48" s="1149" t="s">
        <v>42</v>
      </c>
      <c r="B48" s="1150">
        <f t="shared" ref="B48:B53" si="6">SUM(C48+D48)</f>
        <v>0</v>
      </c>
      <c r="C48" s="1164">
        <f t="shared" ref="C48:D53" si="7">SUM(E48+G48+I48+K48+M48+O48+Q48+S48+U48+W48+Y48+AA48+AC48+AE48+AG48+AI48+AK48)</f>
        <v>0</v>
      </c>
      <c r="D48" s="1165">
        <f t="shared" si="7"/>
        <v>0</v>
      </c>
      <c r="E48" s="1160"/>
      <c r="F48" s="1166"/>
      <c r="G48" s="1160"/>
      <c r="H48" s="1166"/>
      <c r="I48" s="1160"/>
      <c r="J48" s="1161"/>
      <c r="K48" s="1160"/>
      <c r="L48" s="1161"/>
      <c r="M48" s="1160"/>
      <c r="N48" s="1161"/>
      <c r="O48" s="1167"/>
      <c r="P48" s="1161"/>
      <c r="Q48" s="1167"/>
      <c r="R48" s="1161"/>
      <c r="S48" s="1167"/>
      <c r="T48" s="1161"/>
      <c r="U48" s="1167"/>
      <c r="V48" s="1161"/>
      <c r="W48" s="1167"/>
      <c r="X48" s="1161"/>
      <c r="Y48" s="1167"/>
      <c r="Z48" s="1161"/>
      <c r="AA48" s="1167"/>
      <c r="AB48" s="1161"/>
      <c r="AC48" s="1167"/>
      <c r="AD48" s="1161"/>
      <c r="AE48" s="1167"/>
      <c r="AF48" s="1161"/>
      <c r="AG48" s="1167"/>
      <c r="AH48" s="1161"/>
      <c r="AI48" s="1167"/>
      <c r="AJ48" s="1161"/>
      <c r="AK48" s="1167"/>
      <c r="AL48" s="1161"/>
      <c r="AM48" s="1162"/>
      <c r="AN48" s="1162"/>
      <c r="AO48" s="71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CG48" s="13">
        <v>0</v>
      </c>
      <c r="CH48" s="13">
        <v>0</v>
      </c>
      <c r="CI48" s="13"/>
      <c r="CJ48" s="13"/>
      <c r="CK48" s="13"/>
      <c r="CL48" s="13"/>
      <c r="CM48" s="13"/>
    </row>
    <row r="49" spans="1:104" ht="16.350000000000001" customHeight="1" x14ac:dyDescent="0.2">
      <c r="A49" s="30" t="s">
        <v>43</v>
      </c>
      <c r="B49" s="63">
        <f t="shared" si="6"/>
        <v>0</v>
      </c>
      <c r="C49" s="64">
        <f t="shared" si="7"/>
        <v>0</v>
      </c>
      <c r="D49" s="73">
        <f t="shared" si="7"/>
        <v>0</v>
      </c>
      <c r="E49" s="34"/>
      <c r="F49" s="74"/>
      <c r="G49" s="34"/>
      <c r="H49" s="74"/>
      <c r="I49" s="34"/>
      <c r="J49" s="35"/>
      <c r="K49" s="34"/>
      <c r="L49" s="35"/>
      <c r="M49" s="34"/>
      <c r="N49" s="35"/>
      <c r="O49" s="75"/>
      <c r="P49" s="35"/>
      <c r="Q49" s="75"/>
      <c r="R49" s="35"/>
      <c r="S49" s="75"/>
      <c r="T49" s="35"/>
      <c r="U49" s="75"/>
      <c r="V49" s="35"/>
      <c r="W49" s="75"/>
      <c r="X49" s="35"/>
      <c r="Y49" s="75"/>
      <c r="Z49" s="35"/>
      <c r="AA49" s="75"/>
      <c r="AB49" s="35"/>
      <c r="AC49" s="75"/>
      <c r="AD49" s="35"/>
      <c r="AE49" s="75"/>
      <c r="AF49" s="35"/>
      <c r="AG49" s="75"/>
      <c r="AH49" s="35"/>
      <c r="AI49" s="75"/>
      <c r="AJ49" s="35"/>
      <c r="AK49" s="75"/>
      <c r="AL49" s="35"/>
      <c r="AM49" s="36"/>
      <c r="AN49" s="36"/>
      <c r="AO49" s="71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CG49" s="13">
        <v>0</v>
      </c>
      <c r="CH49" s="13">
        <v>0</v>
      </c>
      <c r="CI49" s="13"/>
      <c r="CJ49" s="13"/>
      <c r="CK49" s="13"/>
      <c r="CL49" s="13"/>
      <c r="CM49" s="13"/>
    </row>
    <row r="50" spans="1:104" ht="16.350000000000001" customHeight="1" x14ac:dyDescent="0.2">
      <c r="A50" s="30" t="s">
        <v>44</v>
      </c>
      <c r="B50" s="63">
        <f t="shared" si="6"/>
        <v>0</v>
      </c>
      <c r="C50" s="64">
        <f t="shared" si="7"/>
        <v>0</v>
      </c>
      <c r="D50" s="73">
        <f t="shared" si="7"/>
        <v>0</v>
      </c>
      <c r="E50" s="34"/>
      <c r="F50" s="74"/>
      <c r="G50" s="34"/>
      <c r="H50" s="74"/>
      <c r="I50" s="34"/>
      <c r="J50" s="35"/>
      <c r="K50" s="34"/>
      <c r="L50" s="35"/>
      <c r="M50" s="34"/>
      <c r="N50" s="35"/>
      <c r="O50" s="75"/>
      <c r="P50" s="35"/>
      <c r="Q50" s="75"/>
      <c r="R50" s="35"/>
      <c r="S50" s="75"/>
      <c r="T50" s="35"/>
      <c r="U50" s="75"/>
      <c r="V50" s="35"/>
      <c r="W50" s="75"/>
      <c r="X50" s="35"/>
      <c r="Y50" s="75"/>
      <c r="Z50" s="35"/>
      <c r="AA50" s="75"/>
      <c r="AB50" s="35"/>
      <c r="AC50" s="75"/>
      <c r="AD50" s="35"/>
      <c r="AE50" s="75"/>
      <c r="AF50" s="35"/>
      <c r="AG50" s="75"/>
      <c r="AH50" s="35"/>
      <c r="AI50" s="75"/>
      <c r="AJ50" s="35"/>
      <c r="AK50" s="75"/>
      <c r="AL50" s="35"/>
      <c r="AM50" s="36"/>
      <c r="AN50" s="36"/>
      <c r="AO50" s="71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CG50" s="13">
        <v>0</v>
      </c>
      <c r="CH50" s="13">
        <v>0</v>
      </c>
      <c r="CI50" s="13"/>
      <c r="CJ50" s="13"/>
      <c r="CK50" s="13"/>
      <c r="CL50" s="13"/>
      <c r="CM50" s="13"/>
    </row>
    <row r="51" spans="1:104" ht="16.350000000000001" customHeight="1" x14ac:dyDescent="0.2">
      <c r="A51" s="30" t="s">
        <v>47</v>
      </c>
      <c r="B51" s="63">
        <f t="shared" si="6"/>
        <v>0</v>
      </c>
      <c r="C51" s="64">
        <f t="shared" si="7"/>
        <v>0</v>
      </c>
      <c r="D51" s="73">
        <f t="shared" si="7"/>
        <v>0</v>
      </c>
      <c r="E51" s="34"/>
      <c r="F51" s="74"/>
      <c r="G51" s="34"/>
      <c r="H51" s="74"/>
      <c r="I51" s="34"/>
      <c r="J51" s="35"/>
      <c r="K51" s="34"/>
      <c r="L51" s="35"/>
      <c r="M51" s="34"/>
      <c r="N51" s="35"/>
      <c r="O51" s="75"/>
      <c r="P51" s="35"/>
      <c r="Q51" s="75"/>
      <c r="R51" s="35"/>
      <c r="S51" s="75"/>
      <c r="T51" s="35"/>
      <c r="U51" s="75"/>
      <c r="V51" s="35"/>
      <c r="W51" s="75"/>
      <c r="X51" s="35"/>
      <c r="Y51" s="75"/>
      <c r="Z51" s="35"/>
      <c r="AA51" s="75"/>
      <c r="AB51" s="35"/>
      <c r="AC51" s="75"/>
      <c r="AD51" s="35"/>
      <c r="AE51" s="75"/>
      <c r="AF51" s="35"/>
      <c r="AG51" s="75"/>
      <c r="AH51" s="35"/>
      <c r="AI51" s="75"/>
      <c r="AJ51" s="35"/>
      <c r="AK51" s="75"/>
      <c r="AL51" s="35"/>
      <c r="AM51" s="36"/>
      <c r="AN51" s="36"/>
      <c r="AO51" s="71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CG51" s="13">
        <v>0</v>
      </c>
      <c r="CH51" s="13">
        <v>0</v>
      </c>
      <c r="CI51" s="13"/>
      <c r="CJ51" s="13"/>
      <c r="CK51" s="13"/>
      <c r="CL51" s="13"/>
      <c r="CM51" s="13"/>
    </row>
    <row r="52" spans="1:104" ht="16.350000000000001" customHeight="1" x14ac:dyDescent="0.2">
      <c r="A52" s="30" t="s">
        <v>48</v>
      </c>
      <c r="B52" s="63">
        <f t="shared" si="6"/>
        <v>0</v>
      </c>
      <c r="C52" s="64">
        <f t="shared" si="7"/>
        <v>0</v>
      </c>
      <c r="D52" s="73">
        <f t="shared" si="7"/>
        <v>0</v>
      </c>
      <c r="E52" s="34"/>
      <c r="F52" s="74"/>
      <c r="G52" s="34"/>
      <c r="H52" s="74"/>
      <c r="I52" s="34"/>
      <c r="J52" s="35"/>
      <c r="K52" s="34"/>
      <c r="L52" s="35"/>
      <c r="M52" s="34"/>
      <c r="N52" s="35"/>
      <c r="O52" s="75"/>
      <c r="P52" s="35"/>
      <c r="Q52" s="75"/>
      <c r="R52" s="35"/>
      <c r="S52" s="75"/>
      <c r="T52" s="35"/>
      <c r="U52" s="75"/>
      <c r="V52" s="35"/>
      <c r="W52" s="75"/>
      <c r="X52" s="35"/>
      <c r="Y52" s="75"/>
      <c r="Z52" s="35"/>
      <c r="AA52" s="75"/>
      <c r="AB52" s="35"/>
      <c r="AC52" s="75"/>
      <c r="AD52" s="35"/>
      <c r="AE52" s="75"/>
      <c r="AF52" s="35"/>
      <c r="AG52" s="75"/>
      <c r="AH52" s="35"/>
      <c r="AI52" s="75"/>
      <c r="AJ52" s="35"/>
      <c r="AK52" s="75"/>
      <c r="AL52" s="35"/>
      <c r="AM52" s="36"/>
      <c r="AN52" s="36"/>
      <c r="AO52" s="71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CG52" s="13">
        <v>0</v>
      </c>
      <c r="CH52" s="13">
        <v>0</v>
      </c>
      <c r="CI52" s="13"/>
      <c r="CJ52" s="13"/>
      <c r="CK52" s="13"/>
      <c r="CL52" s="13"/>
      <c r="CM52" s="13"/>
    </row>
    <row r="53" spans="1:104" ht="16.350000000000001" customHeight="1" x14ac:dyDescent="0.2">
      <c r="A53" s="93" t="s">
        <v>49</v>
      </c>
      <c r="B53" s="77">
        <f t="shared" si="6"/>
        <v>0</v>
      </c>
      <c r="C53" s="78">
        <f t="shared" si="7"/>
        <v>0</v>
      </c>
      <c r="D53" s="49">
        <f t="shared" si="7"/>
        <v>0</v>
      </c>
      <c r="E53" s="50"/>
      <c r="F53" s="79"/>
      <c r="G53" s="50"/>
      <c r="H53" s="79"/>
      <c r="I53" s="50"/>
      <c r="J53" s="51"/>
      <c r="K53" s="50"/>
      <c r="L53" s="51"/>
      <c r="M53" s="50"/>
      <c r="N53" s="51"/>
      <c r="O53" s="80"/>
      <c r="P53" s="51"/>
      <c r="Q53" s="80"/>
      <c r="R53" s="51"/>
      <c r="S53" s="80"/>
      <c r="T53" s="51"/>
      <c r="U53" s="80"/>
      <c r="V53" s="51"/>
      <c r="W53" s="80"/>
      <c r="X53" s="51"/>
      <c r="Y53" s="80"/>
      <c r="Z53" s="51"/>
      <c r="AA53" s="80"/>
      <c r="AB53" s="51"/>
      <c r="AC53" s="80"/>
      <c r="AD53" s="51"/>
      <c r="AE53" s="80"/>
      <c r="AF53" s="51"/>
      <c r="AG53" s="80"/>
      <c r="AH53" s="51"/>
      <c r="AI53" s="80"/>
      <c r="AJ53" s="51"/>
      <c r="AK53" s="80"/>
      <c r="AL53" s="51"/>
      <c r="AM53" s="52"/>
      <c r="AN53" s="52"/>
      <c r="AO53" s="71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CG53" s="13">
        <v>0</v>
      </c>
      <c r="CH53" s="13">
        <v>0</v>
      </c>
      <c r="CI53" s="13"/>
      <c r="CJ53" s="13"/>
      <c r="CK53" s="13"/>
      <c r="CL53" s="13"/>
      <c r="CM53" s="13"/>
    </row>
    <row r="54" spans="1:104" s="100" customFormat="1" ht="32.1" customHeight="1" x14ac:dyDescent="0.2">
      <c r="A54" s="96" t="s">
        <v>52</v>
      </c>
      <c r="B54" s="96"/>
      <c r="C54" s="96"/>
      <c r="D54" s="96"/>
      <c r="E54" s="96"/>
      <c r="F54" s="96"/>
      <c r="G54" s="96"/>
      <c r="H54" s="96"/>
      <c r="I54" s="96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8"/>
      <c r="AP54" s="8"/>
      <c r="AQ54" s="8"/>
      <c r="AR54" s="85"/>
      <c r="AS54" s="85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98"/>
      <c r="CB54" s="98"/>
      <c r="CC54" s="98"/>
      <c r="CD54" s="98"/>
      <c r="CE54" s="98"/>
      <c r="CF54" s="98"/>
      <c r="CG54" s="99"/>
      <c r="CH54" s="99"/>
      <c r="CI54" s="99"/>
      <c r="CJ54" s="99"/>
      <c r="CK54" s="99"/>
      <c r="CL54" s="99"/>
      <c r="CM54" s="99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</row>
    <row r="55" spans="1:104" ht="16.350000000000001" customHeight="1" x14ac:dyDescent="0.2">
      <c r="A55" s="1797" t="s">
        <v>53</v>
      </c>
      <c r="B55" s="1893" t="s">
        <v>54</v>
      </c>
      <c r="C55" s="1894"/>
      <c r="D55" s="1895"/>
      <c r="E55" s="1899" t="s">
        <v>6</v>
      </c>
      <c r="F55" s="1900"/>
      <c r="G55" s="1900"/>
      <c r="H55" s="1900"/>
      <c r="I55" s="1900"/>
      <c r="J55" s="1900"/>
      <c r="K55" s="1900"/>
      <c r="L55" s="1900"/>
      <c r="M55" s="1900"/>
      <c r="N55" s="1900"/>
      <c r="O55" s="1900"/>
      <c r="P55" s="1900"/>
      <c r="Q55" s="1900"/>
      <c r="R55" s="1900"/>
      <c r="S55" s="1900"/>
      <c r="T55" s="1900"/>
      <c r="U55" s="1900"/>
      <c r="V55" s="1900"/>
      <c r="W55" s="1900"/>
      <c r="X55" s="1900"/>
      <c r="Y55" s="1900"/>
      <c r="Z55" s="1900"/>
      <c r="AA55" s="1900"/>
      <c r="AB55" s="1900"/>
      <c r="AC55" s="1900"/>
      <c r="AD55" s="1900"/>
      <c r="AE55" s="1900"/>
      <c r="AF55" s="1900"/>
      <c r="AG55" s="1900"/>
      <c r="AH55" s="1900"/>
      <c r="AI55" s="1900"/>
      <c r="AJ55" s="1900"/>
      <c r="AK55" s="1900"/>
      <c r="AL55" s="1901"/>
      <c r="AM55" s="1902" t="s">
        <v>55</v>
      </c>
      <c r="AN55" s="1903"/>
      <c r="AO55" s="7"/>
      <c r="AP55" s="7"/>
      <c r="AQ55" s="7"/>
      <c r="AR55" s="101"/>
      <c r="AS55" s="101"/>
      <c r="AT55" s="7"/>
      <c r="BX55" s="2"/>
      <c r="BY55" s="2"/>
      <c r="CG55" s="13"/>
      <c r="CH55" s="13"/>
      <c r="CI55" s="13"/>
      <c r="CJ55" s="13"/>
      <c r="CK55" s="13"/>
      <c r="CL55" s="13"/>
      <c r="CM55" s="13"/>
    </row>
    <row r="56" spans="1:104" ht="16.350000000000001" customHeight="1" x14ac:dyDescent="0.2">
      <c r="A56" s="1892"/>
      <c r="B56" s="1896"/>
      <c r="C56" s="1897"/>
      <c r="D56" s="1898"/>
      <c r="E56" s="1808" t="s">
        <v>11</v>
      </c>
      <c r="F56" s="1809"/>
      <c r="G56" s="1808" t="s">
        <v>12</v>
      </c>
      <c r="H56" s="1809"/>
      <c r="I56" s="1808" t="s">
        <v>13</v>
      </c>
      <c r="J56" s="1809"/>
      <c r="K56" s="1808" t="s">
        <v>14</v>
      </c>
      <c r="L56" s="1809"/>
      <c r="M56" s="1808" t="s">
        <v>15</v>
      </c>
      <c r="N56" s="1809"/>
      <c r="O56" s="1828" t="s">
        <v>16</v>
      </c>
      <c r="P56" s="1816"/>
      <c r="Q56" s="1828" t="s">
        <v>17</v>
      </c>
      <c r="R56" s="1816"/>
      <c r="S56" s="1828" t="s">
        <v>18</v>
      </c>
      <c r="T56" s="1816"/>
      <c r="U56" s="1828" t="s">
        <v>19</v>
      </c>
      <c r="V56" s="1829"/>
      <c r="W56" s="1828" t="s">
        <v>20</v>
      </c>
      <c r="X56" s="1816"/>
      <c r="Y56" s="1828" t="s">
        <v>21</v>
      </c>
      <c r="Z56" s="1816"/>
      <c r="AA56" s="1828" t="s">
        <v>22</v>
      </c>
      <c r="AB56" s="1816"/>
      <c r="AC56" s="1828" t="s">
        <v>23</v>
      </c>
      <c r="AD56" s="1816"/>
      <c r="AE56" s="1828" t="s">
        <v>24</v>
      </c>
      <c r="AF56" s="1816"/>
      <c r="AG56" s="1828" t="s">
        <v>25</v>
      </c>
      <c r="AH56" s="1816"/>
      <c r="AI56" s="1828" t="s">
        <v>26</v>
      </c>
      <c r="AJ56" s="1816"/>
      <c r="AK56" s="1828" t="s">
        <v>27</v>
      </c>
      <c r="AL56" s="1816"/>
      <c r="AM56" s="1904"/>
      <c r="AN56" s="1905"/>
      <c r="AO56" s="101"/>
      <c r="AP56" s="101"/>
      <c r="AQ56" s="101"/>
      <c r="AR56" s="101"/>
      <c r="AS56" s="101"/>
      <c r="AT56" s="101"/>
      <c r="AU56" s="12"/>
      <c r="AV56" s="12"/>
      <c r="AW56" s="12"/>
      <c r="AX56" s="12"/>
      <c r="AY56" s="12"/>
      <c r="AZ56" s="12"/>
      <c r="BA56" s="12"/>
      <c r="BB56" s="12"/>
      <c r="BC56" s="12"/>
      <c r="BX56" s="2"/>
      <c r="BY56" s="2"/>
      <c r="CG56" s="13"/>
      <c r="CH56" s="13"/>
      <c r="CI56" s="13"/>
      <c r="CJ56" s="13"/>
      <c r="CK56" s="13"/>
      <c r="CL56" s="13"/>
      <c r="CM56" s="13"/>
    </row>
    <row r="57" spans="1:104" ht="32.1" customHeight="1" x14ac:dyDescent="0.2">
      <c r="A57" s="1800"/>
      <c r="B57" s="1016" t="s">
        <v>32</v>
      </c>
      <c r="C57" s="1012" t="s">
        <v>33</v>
      </c>
      <c r="D57" s="1003" t="s">
        <v>34</v>
      </c>
      <c r="E57" s="1147" t="s">
        <v>33</v>
      </c>
      <c r="F57" s="1003" t="s">
        <v>34</v>
      </c>
      <c r="G57" s="1147" t="s">
        <v>33</v>
      </c>
      <c r="H57" s="1003" t="s">
        <v>34</v>
      </c>
      <c r="I57" s="1147" t="s">
        <v>33</v>
      </c>
      <c r="J57" s="1003" t="s">
        <v>34</v>
      </c>
      <c r="K57" s="1147" t="s">
        <v>33</v>
      </c>
      <c r="L57" s="1003" t="s">
        <v>34</v>
      </c>
      <c r="M57" s="1147" t="s">
        <v>33</v>
      </c>
      <c r="N57" s="1003" t="s">
        <v>34</v>
      </c>
      <c r="O57" s="1147" t="s">
        <v>33</v>
      </c>
      <c r="P57" s="1003" t="s">
        <v>34</v>
      </c>
      <c r="Q57" s="1147" t="s">
        <v>33</v>
      </c>
      <c r="R57" s="1003" t="s">
        <v>34</v>
      </c>
      <c r="S57" s="1147" t="s">
        <v>33</v>
      </c>
      <c r="T57" s="1003" t="s">
        <v>34</v>
      </c>
      <c r="U57" s="1147" t="s">
        <v>33</v>
      </c>
      <c r="V57" s="1015" t="s">
        <v>34</v>
      </c>
      <c r="W57" s="1147" t="s">
        <v>33</v>
      </c>
      <c r="X57" s="1003" t="s">
        <v>34</v>
      </c>
      <c r="Y57" s="1147" t="s">
        <v>33</v>
      </c>
      <c r="Z57" s="1003" t="s">
        <v>34</v>
      </c>
      <c r="AA57" s="1147" t="s">
        <v>33</v>
      </c>
      <c r="AB57" s="1003" t="s">
        <v>34</v>
      </c>
      <c r="AC57" s="1147" t="s">
        <v>33</v>
      </c>
      <c r="AD57" s="1003" t="s">
        <v>34</v>
      </c>
      <c r="AE57" s="1147" t="s">
        <v>33</v>
      </c>
      <c r="AF57" s="1003" t="s">
        <v>34</v>
      </c>
      <c r="AG57" s="1147" t="s">
        <v>33</v>
      </c>
      <c r="AH57" s="1003" t="s">
        <v>34</v>
      </c>
      <c r="AI57" s="1147" t="s">
        <v>33</v>
      </c>
      <c r="AJ57" s="1003" t="s">
        <v>34</v>
      </c>
      <c r="AK57" s="1147" t="s">
        <v>33</v>
      </c>
      <c r="AL57" s="1003" t="s">
        <v>34</v>
      </c>
      <c r="AM57" s="104" t="s">
        <v>56</v>
      </c>
      <c r="AN57" s="1003" t="s">
        <v>57</v>
      </c>
      <c r="AO57" s="101"/>
      <c r="AP57" s="101"/>
      <c r="AQ57" s="101"/>
      <c r="AR57" s="101"/>
      <c r="AS57" s="101"/>
      <c r="AT57" s="101"/>
      <c r="AU57" s="12"/>
      <c r="AV57" s="12"/>
      <c r="AW57" s="12"/>
      <c r="AX57" s="12"/>
      <c r="AY57" s="12"/>
      <c r="AZ57" s="12"/>
      <c r="BA57" s="12"/>
      <c r="BB57" s="12"/>
      <c r="BC57" s="12"/>
      <c r="BX57" s="2"/>
      <c r="BY57" s="2"/>
      <c r="CG57" s="13"/>
      <c r="CH57" s="13"/>
      <c r="CI57" s="13"/>
      <c r="CJ57" s="13"/>
      <c r="CK57" s="13"/>
      <c r="CL57" s="13"/>
      <c r="CM57" s="13"/>
    </row>
    <row r="58" spans="1:104" ht="16.350000000000001" customHeight="1" x14ac:dyDescent="0.2">
      <c r="A58" s="1168" t="s">
        <v>58</v>
      </c>
      <c r="B58" s="1150">
        <f t="shared" ref="B58:B63" si="8">SUM(C58+D58)</f>
        <v>42</v>
      </c>
      <c r="C58" s="1164">
        <f t="shared" ref="C58:D63" si="9">SUM(E58+G58+I58+K58+M58+O58+Q58+S58+U58+W58+Y58+AA58+AC58+AE58+AG58+AI58+AK58)</f>
        <v>22</v>
      </c>
      <c r="D58" s="1165">
        <f t="shared" si="9"/>
        <v>20</v>
      </c>
      <c r="E58" s="1160"/>
      <c r="F58" s="1166">
        <v>1</v>
      </c>
      <c r="G58" s="1160">
        <v>1</v>
      </c>
      <c r="H58" s="1161">
        <v>1</v>
      </c>
      <c r="I58" s="1160"/>
      <c r="J58" s="1161"/>
      <c r="K58" s="1160"/>
      <c r="L58" s="1161"/>
      <c r="M58" s="1160">
        <v>1</v>
      </c>
      <c r="N58" s="1161"/>
      <c r="O58" s="1160">
        <v>1</v>
      </c>
      <c r="P58" s="1161"/>
      <c r="Q58" s="1160">
        <v>1</v>
      </c>
      <c r="R58" s="1161">
        <v>2</v>
      </c>
      <c r="S58" s="1160"/>
      <c r="T58" s="1161">
        <v>1</v>
      </c>
      <c r="U58" s="1160">
        <v>3</v>
      </c>
      <c r="V58" s="1169"/>
      <c r="W58" s="1160">
        <v>2</v>
      </c>
      <c r="X58" s="1161">
        <v>1</v>
      </c>
      <c r="Y58" s="1160">
        <v>3</v>
      </c>
      <c r="Z58" s="1161"/>
      <c r="AA58" s="1160">
        <v>3</v>
      </c>
      <c r="AB58" s="1161">
        <v>1</v>
      </c>
      <c r="AC58" s="1160">
        <v>1</v>
      </c>
      <c r="AD58" s="1161">
        <v>2</v>
      </c>
      <c r="AE58" s="1160">
        <v>1</v>
      </c>
      <c r="AF58" s="1161">
        <v>4</v>
      </c>
      <c r="AG58" s="1160">
        <v>2</v>
      </c>
      <c r="AH58" s="1161">
        <v>1</v>
      </c>
      <c r="AI58" s="1160">
        <v>3</v>
      </c>
      <c r="AJ58" s="1161">
        <v>3</v>
      </c>
      <c r="AK58" s="1167"/>
      <c r="AL58" s="1161">
        <v>3</v>
      </c>
      <c r="AM58" s="1167"/>
      <c r="AN58" s="1161">
        <v>42</v>
      </c>
      <c r="AO58" s="487" t="str">
        <f>CA58</f>
        <v/>
      </c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12"/>
      <c r="BB58" s="12"/>
      <c r="BC58" s="12"/>
      <c r="BX58" s="2"/>
      <c r="BY58" s="2"/>
      <c r="CA58" s="488" t="str">
        <f>IF(CG58=1,"* La suma de las Herramientas de Categorización debe ser igual al total. ","")</f>
        <v/>
      </c>
      <c r="CG58" s="489">
        <f>IF(B58&lt;&gt;(AM58+AN58),1,0)</f>
        <v>0</v>
      </c>
      <c r="CH58" s="13"/>
      <c r="CI58" s="13"/>
      <c r="CJ58" s="13"/>
      <c r="CK58" s="13"/>
      <c r="CL58" s="13"/>
      <c r="CM58" s="13"/>
    </row>
    <row r="59" spans="1:104" ht="16.350000000000001" customHeight="1" x14ac:dyDescent="0.2">
      <c r="A59" s="109" t="s">
        <v>59</v>
      </c>
      <c r="B59" s="63">
        <f t="shared" si="8"/>
        <v>471</v>
      </c>
      <c r="C59" s="64">
        <f t="shared" si="9"/>
        <v>273</v>
      </c>
      <c r="D59" s="73">
        <f t="shared" si="9"/>
        <v>198</v>
      </c>
      <c r="E59" s="34">
        <v>12</v>
      </c>
      <c r="F59" s="74">
        <v>18</v>
      </c>
      <c r="G59" s="34">
        <v>5</v>
      </c>
      <c r="H59" s="35">
        <v>5</v>
      </c>
      <c r="I59" s="34">
        <v>6</v>
      </c>
      <c r="J59" s="35">
        <v>6</v>
      </c>
      <c r="K59" s="34">
        <v>4</v>
      </c>
      <c r="L59" s="35">
        <v>9</v>
      </c>
      <c r="M59" s="34">
        <v>15</v>
      </c>
      <c r="N59" s="35">
        <v>8</v>
      </c>
      <c r="O59" s="34">
        <v>13</v>
      </c>
      <c r="P59" s="35">
        <v>9</v>
      </c>
      <c r="Q59" s="34">
        <v>24</v>
      </c>
      <c r="R59" s="35">
        <v>7</v>
      </c>
      <c r="S59" s="34">
        <v>20</v>
      </c>
      <c r="T59" s="35">
        <v>6</v>
      </c>
      <c r="U59" s="34">
        <v>15</v>
      </c>
      <c r="V59" s="110">
        <v>14</v>
      </c>
      <c r="W59" s="34">
        <v>13</v>
      </c>
      <c r="X59" s="35">
        <v>7</v>
      </c>
      <c r="Y59" s="34">
        <v>22</v>
      </c>
      <c r="Z59" s="35">
        <v>8</v>
      </c>
      <c r="AA59" s="34">
        <v>22</v>
      </c>
      <c r="AB59" s="35">
        <v>13</v>
      </c>
      <c r="AC59" s="34">
        <v>25</v>
      </c>
      <c r="AD59" s="35">
        <v>13</v>
      </c>
      <c r="AE59" s="34">
        <v>16</v>
      </c>
      <c r="AF59" s="35">
        <v>21</v>
      </c>
      <c r="AG59" s="34">
        <v>19</v>
      </c>
      <c r="AH59" s="35">
        <v>14</v>
      </c>
      <c r="AI59" s="34">
        <v>15</v>
      </c>
      <c r="AJ59" s="35">
        <v>9</v>
      </c>
      <c r="AK59" s="75">
        <v>27</v>
      </c>
      <c r="AL59" s="35">
        <v>31</v>
      </c>
      <c r="AM59" s="75"/>
      <c r="AN59" s="35">
        <v>471</v>
      </c>
      <c r="AO59" s="487" t="str">
        <f>CA59</f>
        <v/>
      </c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12"/>
      <c r="BB59" s="12"/>
      <c r="BC59" s="12"/>
      <c r="BX59" s="2"/>
      <c r="BY59" s="2"/>
      <c r="CA59" s="488" t="str">
        <f>IF(CG59=1,"* La suma de las Herramientas de Categorización debe ser igual al total. ","")</f>
        <v/>
      </c>
      <c r="CG59" s="489">
        <f>IF(B59&lt;&gt;(AM59+AN59),1,0)</f>
        <v>0</v>
      </c>
      <c r="CH59" s="13"/>
      <c r="CI59" s="13"/>
      <c r="CJ59" s="13"/>
      <c r="CK59" s="13"/>
      <c r="CL59" s="13"/>
      <c r="CM59" s="13"/>
    </row>
    <row r="60" spans="1:104" ht="16.350000000000001" customHeight="1" x14ac:dyDescent="0.2">
      <c r="A60" s="109" t="s">
        <v>60</v>
      </c>
      <c r="B60" s="63">
        <f t="shared" si="8"/>
        <v>1522</v>
      </c>
      <c r="C60" s="64">
        <f t="shared" si="9"/>
        <v>799</v>
      </c>
      <c r="D60" s="73">
        <f t="shared" si="9"/>
        <v>723</v>
      </c>
      <c r="E60" s="34">
        <v>95</v>
      </c>
      <c r="F60" s="74">
        <v>95</v>
      </c>
      <c r="G60" s="34">
        <v>46</v>
      </c>
      <c r="H60" s="35">
        <v>49</v>
      </c>
      <c r="I60" s="34">
        <v>33</v>
      </c>
      <c r="J60" s="35">
        <v>29</v>
      </c>
      <c r="K60" s="34">
        <v>34</v>
      </c>
      <c r="L60" s="35">
        <v>39</v>
      </c>
      <c r="M60" s="34">
        <v>27</v>
      </c>
      <c r="N60" s="35">
        <v>40</v>
      </c>
      <c r="O60" s="34">
        <v>47</v>
      </c>
      <c r="P60" s="35">
        <v>35</v>
      </c>
      <c r="Q60" s="34">
        <v>52</v>
      </c>
      <c r="R60" s="35">
        <v>46</v>
      </c>
      <c r="S60" s="34">
        <v>53</v>
      </c>
      <c r="T60" s="35">
        <v>39</v>
      </c>
      <c r="U60" s="34">
        <v>38</v>
      </c>
      <c r="V60" s="110">
        <v>30</v>
      </c>
      <c r="W60" s="34">
        <v>35</v>
      </c>
      <c r="X60" s="35">
        <v>32</v>
      </c>
      <c r="Y60" s="34">
        <v>34</v>
      </c>
      <c r="Z60" s="35">
        <v>47</v>
      </c>
      <c r="AA60" s="34">
        <v>51</v>
      </c>
      <c r="AB60" s="35">
        <v>35</v>
      </c>
      <c r="AC60" s="34">
        <v>54</v>
      </c>
      <c r="AD60" s="35">
        <v>43</v>
      </c>
      <c r="AE60" s="34">
        <v>43</v>
      </c>
      <c r="AF60" s="35">
        <v>30</v>
      </c>
      <c r="AG60" s="34">
        <v>48</v>
      </c>
      <c r="AH60" s="35">
        <v>50</v>
      </c>
      <c r="AI60" s="34">
        <v>43</v>
      </c>
      <c r="AJ60" s="35">
        <v>39</v>
      </c>
      <c r="AK60" s="75">
        <v>66</v>
      </c>
      <c r="AL60" s="35">
        <v>45</v>
      </c>
      <c r="AM60" s="75"/>
      <c r="AN60" s="35">
        <v>1522</v>
      </c>
      <c r="AO60" s="487" t="str">
        <f>CA60</f>
        <v/>
      </c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12"/>
      <c r="BB60" s="12"/>
      <c r="BC60" s="12"/>
      <c r="BX60" s="2"/>
      <c r="BY60" s="2"/>
      <c r="CA60" s="488" t="str">
        <f>IF(CG60=1,"* La suma de las Herramientas de Categorización debe ser igual al total. ","")</f>
        <v/>
      </c>
      <c r="CG60" s="489">
        <f>IF(B60&lt;&gt;(AM60+AN60),1,0)</f>
        <v>0</v>
      </c>
      <c r="CH60" s="13"/>
      <c r="CI60" s="13"/>
      <c r="CJ60" s="13"/>
      <c r="CK60" s="13"/>
      <c r="CL60" s="13"/>
      <c r="CM60" s="13"/>
    </row>
    <row r="61" spans="1:104" ht="16.350000000000001" customHeight="1" x14ac:dyDescent="0.2">
      <c r="A61" s="109" t="s">
        <v>61</v>
      </c>
      <c r="B61" s="63">
        <f t="shared" si="8"/>
        <v>297</v>
      </c>
      <c r="C61" s="64">
        <f t="shared" si="9"/>
        <v>135</v>
      </c>
      <c r="D61" s="73">
        <f t="shared" si="9"/>
        <v>162</v>
      </c>
      <c r="E61" s="34">
        <v>18</v>
      </c>
      <c r="F61" s="74">
        <v>21</v>
      </c>
      <c r="G61" s="34">
        <v>17</v>
      </c>
      <c r="H61" s="35">
        <v>12</v>
      </c>
      <c r="I61" s="34">
        <v>5</v>
      </c>
      <c r="J61" s="35">
        <v>7</v>
      </c>
      <c r="K61" s="34">
        <v>7</v>
      </c>
      <c r="L61" s="35">
        <v>8</v>
      </c>
      <c r="M61" s="34">
        <v>6</v>
      </c>
      <c r="N61" s="35">
        <v>19</v>
      </c>
      <c r="O61" s="34">
        <v>13</v>
      </c>
      <c r="P61" s="35">
        <v>18</v>
      </c>
      <c r="Q61" s="34">
        <v>19</v>
      </c>
      <c r="R61" s="35">
        <v>13</v>
      </c>
      <c r="S61" s="34">
        <v>7</v>
      </c>
      <c r="T61" s="35">
        <v>11</v>
      </c>
      <c r="U61" s="34">
        <v>14</v>
      </c>
      <c r="V61" s="110">
        <v>13</v>
      </c>
      <c r="W61" s="34">
        <v>8</v>
      </c>
      <c r="X61" s="35">
        <v>6</v>
      </c>
      <c r="Y61" s="34">
        <v>4</v>
      </c>
      <c r="Z61" s="35">
        <v>13</v>
      </c>
      <c r="AA61" s="34">
        <v>3</v>
      </c>
      <c r="AB61" s="35">
        <v>6</v>
      </c>
      <c r="AC61" s="34">
        <v>5</v>
      </c>
      <c r="AD61" s="35">
        <v>5</v>
      </c>
      <c r="AE61" s="34">
        <v>2</v>
      </c>
      <c r="AF61" s="35">
        <v>3</v>
      </c>
      <c r="AG61" s="34">
        <v>1</v>
      </c>
      <c r="AH61" s="35">
        <v>1</v>
      </c>
      <c r="AI61" s="34">
        <v>2</v>
      </c>
      <c r="AJ61" s="35">
        <v>5</v>
      </c>
      <c r="AK61" s="75">
        <v>4</v>
      </c>
      <c r="AL61" s="35">
        <v>1</v>
      </c>
      <c r="AM61" s="75"/>
      <c r="AN61" s="35">
        <v>297</v>
      </c>
      <c r="AO61" s="487" t="str">
        <f>CA61</f>
        <v/>
      </c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12"/>
      <c r="BB61" s="12"/>
      <c r="BC61" s="12"/>
      <c r="BX61" s="2"/>
      <c r="BY61" s="2"/>
      <c r="CA61" s="488" t="str">
        <f>IF(CG61=1,"* La suma de las Herramientas de Categorización debe ser igual al total. ","")</f>
        <v/>
      </c>
      <c r="CG61" s="489">
        <f>IF(B61&lt;&gt;(AM61+AN61),1,0)</f>
        <v>0</v>
      </c>
      <c r="CH61" s="13"/>
      <c r="CI61" s="13"/>
      <c r="CJ61" s="13"/>
      <c r="CK61" s="13"/>
      <c r="CL61" s="13"/>
      <c r="CM61" s="13"/>
    </row>
    <row r="62" spans="1:104" ht="16.350000000000001" customHeight="1" x14ac:dyDescent="0.2">
      <c r="A62" s="111" t="s">
        <v>62</v>
      </c>
      <c r="B62" s="112">
        <f t="shared" si="8"/>
        <v>19</v>
      </c>
      <c r="C62" s="113">
        <f t="shared" si="9"/>
        <v>5</v>
      </c>
      <c r="D62" s="114">
        <f t="shared" si="9"/>
        <v>14</v>
      </c>
      <c r="E62" s="115"/>
      <c r="F62" s="116">
        <v>3</v>
      </c>
      <c r="G62" s="115">
        <v>2</v>
      </c>
      <c r="H62" s="117"/>
      <c r="I62" s="115"/>
      <c r="J62" s="117"/>
      <c r="K62" s="115"/>
      <c r="L62" s="117"/>
      <c r="M62" s="115"/>
      <c r="N62" s="117">
        <v>3</v>
      </c>
      <c r="O62" s="115"/>
      <c r="P62" s="117">
        <v>1</v>
      </c>
      <c r="Q62" s="115">
        <v>2</v>
      </c>
      <c r="R62" s="117">
        <v>1</v>
      </c>
      <c r="S62" s="115"/>
      <c r="T62" s="117">
        <v>1</v>
      </c>
      <c r="U62" s="115"/>
      <c r="V62" s="118"/>
      <c r="W62" s="115"/>
      <c r="X62" s="117">
        <v>2</v>
      </c>
      <c r="Y62" s="115"/>
      <c r="Z62" s="117">
        <v>2</v>
      </c>
      <c r="AA62" s="115"/>
      <c r="AB62" s="117">
        <v>1</v>
      </c>
      <c r="AC62" s="115">
        <v>1</v>
      </c>
      <c r="AD62" s="117"/>
      <c r="AE62" s="115"/>
      <c r="AF62" s="117"/>
      <c r="AG62" s="115"/>
      <c r="AH62" s="117"/>
      <c r="AI62" s="115"/>
      <c r="AJ62" s="117"/>
      <c r="AK62" s="119"/>
      <c r="AL62" s="117"/>
      <c r="AM62" s="119"/>
      <c r="AN62" s="117">
        <v>19</v>
      </c>
      <c r="AO62" s="487" t="str">
        <f>CA62</f>
        <v/>
      </c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12"/>
      <c r="BB62" s="12"/>
      <c r="BC62" s="12"/>
      <c r="BX62" s="2"/>
      <c r="BY62" s="2"/>
      <c r="CA62" s="488" t="str">
        <f>IF(CG62=1,"* La suma de las Herramientas de Categorización debe ser igual al total. ","")</f>
        <v/>
      </c>
      <c r="CG62" s="489">
        <f>IF(B62&lt;&gt;(AM62+AN62),1,0)</f>
        <v>0</v>
      </c>
      <c r="CH62" s="13"/>
      <c r="CI62" s="13"/>
      <c r="CJ62" s="13"/>
      <c r="CK62" s="13"/>
      <c r="CL62" s="13"/>
      <c r="CM62" s="13"/>
    </row>
    <row r="63" spans="1:104" ht="16.350000000000001" customHeight="1" x14ac:dyDescent="0.2">
      <c r="A63" s="120" t="s">
        <v>63</v>
      </c>
      <c r="B63" s="77">
        <f t="shared" si="8"/>
        <v>0</v>
      </c>
      <c r="C63" s="78">
        <f t="shared" si="9"/>
        <v>0</v>
      </c>
      <c r="D63" s="49">
        <f t="shared" si="9"/>
        <v>0</v>
      </c>
      <c r="E63" s="50"/>
      <c r="F63" s="79"/>
      <c r="G63" s="50"/>
      <c r="H63" s="51"/>
      <c r="I63" s="50"/>
      <c r="J63" s="51"/>
      <c r="K63" s="50"/>
      <c r="L63" s="51"/>
      <c r="M63" s="50"/>
      <c r="N63" s="51"/>
      <c r="O63" s="50"/>
      <c r="P63" s="51"/>
      <c r="Q63" s="50"/>
      <c r="R63" s="51"/>
      <c r="S63" s="50"/>
      <c r="T63" s="51"/>
      <c r="U63" s="50"/>
      <c r="V63" s="121"/>
      <c r="W63" s="50"/>
      <c r="X63" s="51"/>
      <c r="Y63" s="50"/>
      <c r="Z63" s="51"/>
      <c r="AA63" s="50"/>
      <c r="AB63" s="51"/>
      <c r="AC63" s="50"/>
      <c r="AD63" s="51"/>
      <c r="AE63" s="50"/>
      <c r="AF63" s="51"/>
      <c r="AG63" s="50"/>
      <c r="AH63" s="51"/>
      <c r="AI63" s="50"/>
      <c r="AJ63" s="51"/>
      <c r="AK63" s="80"/>
      <c r="AL63" s="51"/>
      <c r="AM63" s="54"/>
      <c r="AN63" s="54"/>
      <c r="AO63" s="71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12"/>
      <c r="BB63" s="12"/>
      <c r="BC63" s="12"/>
      <c r="BX63" s="2"/>
      <c r="BY63" s="2"/>
      <c r="CG63" s="13">
        <v>0</v>
      </c>
      <c r="CH63" s="13"/>
      <c r="CI63" s="13"/>
      <c r="CJ63" s="13"/>
      <c r="CK63" s="13"/>
      <c r="CL63" s="13"/>
      <c r="CM63" s="13"/>
    </row>
    <row r="64" spans="1:104" ht="16.350000000000001" customHeight="1" x14ac:dyDescent="0.2">
      <c r="A64" s="1002" t="s">
        <v>54</v>
      </c>
      <c r="B64" s="1170">
        <f t="shared" ref="B64:AL64" si="10">SUM(B58:B63)</f>
        <v>2351</v>
      </c>
      <c r="C64" s="1171">
        <f t="shared" si="10"/>
        <v>1234</v>
      </c>
      <c r="D64" s="124">
        <f t="shared" si="10"/>
        <v>1117</v>
      </c>
      <c r="E64" s="1172">
        <f t="shared" si="10"/>
        <v>125</v>
      </c>
      <c r="F64" s="126">
        <f t="shared" si="10"/>
        <v>138</v>
      </c>
      <c r="G64" s="1172">
        <f t="shared" si="10"/>
        <v>71</v>
      </c>
      <c r="H64" s="1173">
        <f t="shared" si="10"/>
        <v>67</v>
      </c>
      <c r="I64" s="1172">
        <f t="shared" si="10"/>
        <v>44</v>
      </c>
      <c r="J64" s="1173">
        <f t="shared" si="10"/>
        <v>42</v>
      </c>
      <c r="K64" s="1172">
        <f t="shared" si="10"/>
        <v>45</v>
      </c>
      <c r="L64" s="1173">
        <f t="shared" si="10"/>
        <v>56</v>
      </c>
      <c r="M64" s="1172">
        <f t="shared" si="10"/>
        <v>49</v>
      </c>
      <c r="N64" s="1173">
        <f t="shared" si="10"/>
        <v>70</v>
      </c>
      <c r="O64" s="1172">
        <f t="shared" si="10"/>
        <v>74</v>
      </c>
      <c r="P64" s="1173">
        <f t="shared" si="10"/>
        <v>63</v>
      </c>
      <c r="Q64" s="1172">
        <f t="shared" si="10"/>
        <v>98</v>
      </c>
      <c r="R64" s="1173">
        <f t="shared" si="10"/>
        <v>69</v>
      </c>
      <c r="S64" s="1172">
        <f t="shared" si="10"/>
        <v>80</v>
      </c>
      <c r="T64" s="1173">
        <f t="shared" si="10"/>
        <v>58</v>
      </c>
      <c r="U64" s="128">
        <f t="shared" si="10"/>
        <v>70</v>
      </c>
      <c r="V64" s="1174">
        <f t="shared" si="10"/>
        <v>57</v>
      </c>
      <c r="W64" s="1172">
        <f t="shared" si="10"/>
        <v>58</v>
      </c>
      <c r="X64" s="1173">
        <f t="shared" si="10"/>
        <v>48</v>
      </c>
      <c r="Y64" s="1172">
        <f t="shared" si="10"/>
        <v>63</v>
      </c>
      <c r="Z64" s="1173">
        <f t="shared" si="10"/>
        <v>70</v>
      </c>
      <c r="AA64" s="1172">
        <f t="shared" si="10"/>
        <v>79</v>
      </c>
      <c r="AB64" s="1173">
        <f t="shared" si="10"/>
        <v>56</v>
      </c>
      <c r="AC64" s="1172">
        <f t="shared" si="10"/>
        <v>86</v>
      </c>
      <c r="AD64" s="1173">
        <f t="shared" si="10"/>
        <v>63</v>
      </c>
      <c r="AE64" s="1172">
        <f t="shared" si="10"/>
        <v>62</v>
      </c>
      <c r="AF64" s="1173">
        <f t="shared" si="10"/>
        <v>58</v>
      </c>
      <c r="AG64" s="1172">
        <f t="shared" si="10"/>
        <v>70</v>
      </c>
      <c r="AH64" s="1173">
        <f t="shared" si="10"/>
        <v>66</v>
      </c>
      <c r="AI64" s="1172">
        <f t="shared" si="10"/>
        <v>63</v>
      </c>
      <c r="AJ64" s="1173">
        <f t="shared" si="10"/>
        <v>56</v>
      </c>
      <c r="AK64" s="130">
        <f t="shared" si="10"/>
        <v>97</v>
      </c>
      <c r="AL64" s="1173">
        <f t="shared" si="10"/>
        <v>80</v>
      </c>
      <c r="AM64" s="130">
        <f>SUM(AM58:AM62)</f>
        <v>0</v>
      </c>
      <c r="AN64" s="1173">
        <f>SUM(AN58:AN62)</f>
        <v>2351</v>
      </c>
      <c r="AO64" s="13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7"/>
      <c r="BE64" s="7"/>
      <c r="BX64" s="2"/>
      <c r="BY64" s="2"/>
      <c r="CG64" s="13"/>
      <c r="CH64" s="13"/>
      <c r="CI64" s="13"/>
      <c r="CJ64" s="13"/>
      <c r="CK64" s="13"/>
      <c r="CL64" s="13"/>
      <c r="CM64" s="13"/>
    </row>
    <row r="65" spans="1:91" ht="32.1" customHeight="1" x14ac:dyDescent="0.2">
      <c r="A65" s="96" t="s">
        <v>64</v>
      </c>
      <c r="B65" s="132"/>
      <c r="C65" s="132"/>
      <c r="D65" s="132"/>
      <c r="E65" s="132"/>
      <c r="F65" s="132"/>
      <c r="G65" s="132"/>
      <c r="H65" s="132"/>
      <c r="I65" s="82"/>
      <c r="J65" s="82"/>
      <c r="K65" s="82"/>
      <c r="L65" s="82"/>
      <c r="M65" s="82"/>
      <c r="N65" s="82"/>
      <c r="O65" s="82"/>
      <c r="P65" s="8"/>
      <c r="Q65" s="8"/>
      <c r="R65" s="8"/>
      <c r="S65" s="8"/>
      <c r="T65" s="8"/>
      <c r="U65" s="8"/>
      <c r="V65" s="8"/>
      <c r="W65" s="8"/>
      <c r="X65" s="8"/>
      <c r="Y65" s="8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X65" s="2"/>
      <c r="BY65" s="2"/>
      <c r="BZ65" s="2"/>
      <c r="CG65" s="13"/>
      <c r="CH65" s="13"/>
      <c r="CI65" s="13"/>
      <c r="CJ65" s="13"/>
      <c r="CK65" s="13"/>
      <c r="CL65" s="13"/>
      <c r="CM65" s="13"/>
    </row>
    <row r="66" spans="1:91" ht="32.1" customHeight="1" x14ac:dyDescent="0.2">
      <c r="A66" s="995" t="s">
        <v>65</v>
      </c>
      <c r="B66" s="1156" t="s">
        <v>5</v>
      </c>
      <c r="C66" s="1156" t="s">
        <v>66</v>
      </c>
      <c r="D66" s="1156" t="s">
        <v>67</v>
      </c>
      <c r="E66" s="1156" t="s">
        <v>68</v>
      </c>
      <c r="F66" s="1"/>
      <c r="G66" s="8"/>
      <c r="H66" s="8"/>
      <c r="I66" s="8"/>
      <c r="J66" s="8"/>
      <c r="K66" s="8"/>
      <c r="L66" s="8"/>
      <c r="M66" s="8"/>
      <c r="N66" s="97" t="s">
        <v>69</v>
      </c>
      <c r="O66" s="8"/>
      <c r="P66" s="8"/>
      <c r="Q66" s="8"/>
      <c r="R66" s="7"/>
      <c r="S66" s="7"/>
      <c r="T66" s="7"/>
      <c r="U66" s="7"/>
      <c r="V66" s="7"/>
      <c r="W66" s="7"/>
      <c r="X66" s="8"/>
      <c r="Y66" s="8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CG66" s="13"/>
      <c r="CH66" s="13"/>
      <c r="CI66" s="13"/>
      <c r="CJ66" s="13"/>
      <c r="CK66" s="13"/>
      <c r="CL66" s="13"/>
      <c r="CM66" s="13"/>
    </row>
    <row r="67" spans="1:91" ht="16.350000000000001" customHeight="1" x14ac:dyDescent="0.2">
      <c r="A67" s="1175" t="s">
        <v>70</v>
      </c>
      <c r="B67" s="1176">
        <f t="shared" ref="B67:B85" si="11">SUM(C67:E67)</f>
        <v>0</v>
      </c>
      <c r="C67" s="1162"/>
      <c r="D67" s="1162"/>
      <c r="E67" s="1162"/>
      <c r="F67" s="136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7"/>
      <c r="S67" s="7"/>
      <c r="T67" s="7"/>
      <c r="U67" s="7"/>
      <c r="V67" s="7"/>
      <c r="W67" s="7"/>
      <c r="X67" s="8"/>
      <c r="Y67" s="8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CG67" s="13"/>
      <c r="CH67" s="13"/>
      <c r="CI67" s="13"/>
      <c r="CJ67" s="13"/>
      <c r="CK67" s="13"/>
      <c r="CL67" s="13"/>
      <c r="CM67" s="13"/>
    </row>
    <row r="68" spans="1:91" ht="16.350000000000001" customHeight="1" x14ac:dyDescent="0.2">
      <c r="A68" s="137" t="s">
        <v>71</v>
      </c>
      <c r="B68" s="138">
        <f t="shared" si="11"/>
        <v>0</v>
      </c>
      <c r="C68" s="36"/>
      <c r="D68" s="36"/>
      <c r="E68" s="36"/>
      <c r="F68" s="136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7"/>
      <c r="S68" s="7"/>
      <c r="T68" s="7"/>
      <c r="U68" s="7"/>
      <c r="V68" s="7"/>
      <c r="W68" s="7"/>
      <c r="X68" s="8"/>
      <c r="Y68" s="8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CG68" s="13"/>
      <c r="CH68" s="13"/>
      <c r="CI68" s="13"/>
      <c r="CJ68" s="13"/>
      <c r="CK68" s="13"/>
      <c r="CL68" s="13"/>
      <c r="CM68" s="13"/>
    </row>
    <row r="69" spans="1:91" ht="16.350000000000001" customHeight="1" x14ac:dyDescent="0.2">
      <c r="A69" s="137" t="s">
        <v>72</v>
      </c>
      <c r="B69" s="138">
        <f t="shared" si="11"/>
        <v>0</v>
      </c>
      <c r="C69" s="36"/>
      <c r="D69" s="36"/>
      <c r="E69" s="36"/>
      <c r="F69" s="136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7"/>
      <c r="S69" s="7"/>
      <c r="T69" s="7"/>
      <c r="U69" s="7"/>
      <c r="V69" s="7"/>
      <c r="W69" s="7"/>
      <c r="X69" s="8"/>
      <c r="Y69" s="8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CG69" s="13"/>
      <c r="CH69" s="13"/>
      <c r="CI69" s="13"/>
      <c r="CJ69" s="13"/>
      <c r="CK69" s="13"/>
      <c r="CL69" s="13"/>
      <c r="CM69" s="13"/>
    </row>
    <row r="70" spans="1:91" ht="16.350000000000001" customHeight="1" x14ac:dyDescent="0.2">
      <c r="A70" s="137" t="s">
        <v>73</v>
      </c>
      <c r="B70" s="138">
        <f t="shared" si="11"/>
        <v>77</v>
      </c>
      <c r="C70" s="36">
        <v>77</v>
      </c>
      <c r="D70" s="36"/>
      <c r="E70" s="36"/>
      <c r="F70" s="136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7"/>
      <c r="S70" s="7"/>
      <c r="T70" s="7"/>
      <c r="U70" s="7"/>
      <c r="V70" s="7"/>
      <c r="W70" s="7"/>
      <c r="X70" s="8"/>
      <c r="Y70" s="8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CG70" s="13"/>
      <c r="CH70" s="13"/>
      <c r="CI70" s="13"/>
      <c r="CJ70" s="13"/>
      <c r="CK70" s="13"/>
      <c r="CL70" s="13"/>
      <c r="CM70" s="13"/>
    </row>
    <row r="71" spans="1:91" ht="16.350000000000001" customHeight="1" x14ac:dyDescent="0.2">
      <c r="A71" s="137" t="s">
        <v>74</v>
      </c>
      <c r="B71" s="138">
        <f t="shared" si="11"/>
        <v>0</v>
      </c>
      <c r="C71" s="36"/>
      <c r="D71" s="36"/>
      <c r="E71" s="36"/>
      <c r="F71" s="136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7"/>
      <c r="S71" s="7"/>
      <c r="T71" s="7"/>
      <c r="U71" s="7"/>
      <c r="V71" s="7"/>
      <c r="W71" s="7"/>
      <c r="X71" s="8"/>
      <c r="Y71" s="8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CG71" s="13"/>
      <c r="CH71" s="13"/>
      <c r="CI71" s="13"/>
      <c r="CJ71" s="13"/>
      <c r="CK71" s="13"/>
      <c r="CL71" s="13"/>
      <c r="CM71" s="13"/>
    </row>
    <row r="72" spans="1:91" ht="16.350000000000001" customHeight="1" x14ac:dyDescent="0.2">
      <c r="A72" s="137" t="s">
        <v>75</v>
      </c>
      <c r="B72" s="138">
        <f t="shared" si="11"/>
        <v>0</v>
      </c>
      <c r="C72" s="36"/>
      <c r="D72" s="36"/>
      <c r="E72" s="36"/>
      <c r="F72" s="136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7"/>
      <c r="S72" s="7"/>
      <c r="T72" s="7"/>
      <c r="U72" s="7"/>
      <c r="V72" s="7"/>
      <c r="W72" s="7"/>
      <c r="X72" s="8"/>
      <c r="Y72" s="8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CG72" s="13"/>
      <c r="CH72" s="13"/>
      <c r="CI72" s="13"/>
      <c r="CJ72" s="13"/>
      <c r="CK72" s="13"/>
      <c r="CL72" s="13"/>
      <c r="CM72" s="13"/>
    </row>
    <row r="73" spans="1:91" ht="16.350000000000001" customHeight="1" x14ac:dyDescent="0.2">
      <c r="A73" s="137" t="s">
        <v>76</v>
      </c>
      <c r="B73" s="138">
        <f t="shared" si="11"/>
        <v>63</v>
      </c>
      <c r="C73" s="36">
        <v>63</v>
      </c>
      <c r="D73" s="36"/>
      <c r="E73" s="36"/>
      <c r="F73" s="136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7"/>
      <c r="S73" s="7"/>
      <c r="T73" s="7"/>
      <c r="U73" s="7"/>
      <c r="V73" s="7"/>
      <c r="W73" s="7"/>
      <c r="X73" s="8"/>
      <c r="Y73" s="8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CG73" s="13"/>
      <c r="CH73" s="13"/>
      <c r="CI73" s="13"/>
      <c r="CJ73" s="13"/>
      <c r="CK73" s="13"/>
      <c r="CL73" s="13"/>
      <c r="CM73" s="13"/>
    </row>
    <row r="74" spans="1:91" ht="16.350000000000001" customHeight="1" x14ac:dyDescent="0.2">
      <c r="A74" s="137" t="s">
        <v>77</v>
      </c>
      <c r="B74" s="138">
        <f t="shared" si="11"/>
        <v>1</v>
      </c>
      <c r="C74" s="36">
        <v>1</v>
      </c>
      <c r="D74" s="36"/>
      <c r="E74" s="36"/>
      <c r="F74" s="136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7"/>
      <c r="S74" s="7"/>
      <c r="T74" s="7"/>
      <c r="U74" s="7"/>
      <c r="V74" s="7"/>
      <c r="W74" s="7"/>
      <c r="X74" s="8"/>
      <c r="Y74" s="8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CG74" s="13"/>
      <c r="CH74" s="13"/>
      <c r="CI74" s="13"/>
      <c r="CJ74" s="13"/>
      <c r="CK74" s="13"/>
      <c r="CL74" s="13"/>
      <c r="CM74" s="13"/>
    </row>
    <row r="75" spans="1:91" ht="16.350000000000001" customHeight="1" x14ac:dyDescent="0.2">
      <c r="A75" s="137" t="s">
        <v>78</v>
      </c>
      <c r="B75" s="138">
        <f t="shared" si="11"/>
        <v>0</v>
      </c>
      <c r="C75" s="36"/>
      <c r="D75" s="36"/>
      <c r="E75" s="36"/>
      <c r="F75" s="136"/>
      <c r="G75" s="139"/>
      <c r="H75" s="139"/>
      <c r="I75" s="8"/>
      <c r="J75" s="8"/>
      <c r="K75" s="8"/>
      <c r="L75" s="8"/>
      <c r="M75" s="8"/>
      <c r="N75" s="8"/>
      <c r="O75" s="8"/>
      <c r="P75" s="8"/>
      <c r="Q75" s="8"/>
      <c r="R75" s="7"/>
      <c r="S75" s="7"/>
      <c r="T75" s="7"/>
      <c r="U75" s="7"/>
      <c r="V75" s="7"/>
      <c r="W75" s="7"/>
      <c r="X75" s="8"/>
      <c r="Y75" s="8"/>
      <c r="CG75" s="13"/>
      <c r="CH75" s="13"/>
      <c r="CI75" s="13"/>
      <c r="CJ75" s="13"/>
      <c r="CK75" s="13"/>
      <c r="CL75" s="13"/>
      <c r="CM75" s="13"/>
    </row>
    <row r="76" spans="1:91" ht="16.350000000000001" customHeight="1" x14ac:dyDescent="0.2">
      <c r="A76" s="137" t="s">
        <v>79</v>
      </c>
      <c r="B76" s="138">
        <f t="shared" si="11"/>
        <v>0</v>
      </c>
      <c r="C76" s="36"/>
      <c r="D76" s="36"/>
      <c r="E76" s="36"/>
      <c r="F76" s="136"/>
      <c r="G76" s="139"/>
      <c r="H76" s="139"/>
      <c r="I76" s="8"/>
      <c r="J76" s="8"/>
      <c r="K76" s="8"/>
      <c r="L76" s="8"/>
      <c r="M76" s="8"/>
      <c r="N76" s="8"/>
      <c r="O76" s="8"/>
      <c r="P76" s="8"/>
      <c r="Q76" s="8"/>
      <c r="R76" s="7"/>
      <c r="S76" s="7"/>
      <c r="T76" s="7"/>
      <c r="U76" s="7"/>
      <c r="V76" s="7"/>
      <c r="W76" s="7"/>
      <c r="X76" s="8"/>
      <c r="Y76" s="8"/>
      <c r="CG76" s="13"/>
      <c r="CH76" s="13"/>
      <c r="CI76" s="13"/>
      <c r="CJ76" s="13"/>
      <c r="CK76" s="13"/>
      <c r="CL76" s="13"/>
      <c r="CM76" s="13"/>
    </row>
    <row r="77" spans="1:91" ht="16.350000000000001" customHeight="1" x14ac:dyDescent="0.2">
      <c r="A77" s="137" t="s">
        <v>80</v>
      </c>
      <c r="B77" s="138">
        <f t="shared" si="11"/>
        <v>0</v>
      </c>
      <c r="C77" s="36"/>
      <c r="D77" s="36"/>
      <c r="E77" s="36"/>
      <c r="F77" s="136"/>
      <c r="G77" s="139"/>
      <c r="H77" s="139"/>
      <c r="I77" s="8"/>
      <c r="J77" s="8"/>
      <c r="K77" s="8"/>
      <c r="L77" s="8"/>
      <c r="M77" s="8"/>
      <c r="N77" s="8"/>
      <c r="O77" s="8"/>
      <c r="P77" s="8"/>
      <c r="Q77" s="8"/>
      <c r="R77" s="7"/>
      <c r="S77" s="7"/>
      <c r="T77" s="7"/>
      <c r="U77" s="7"/>
      <c r="V77" s="7"/>
      <c r="W77" s="7"/>
      <c r="X77" s="8"/>
      <c r="Y77" s="8"/>
      <c r="CG77" s="13"/>
      <c r="CH77" s="13"/>
      <c r="CI77" s="13"/>
      <c r="CJ77" s="13"/>
      <c r="CK77" s="13"/>
      <c r="CL77" s="13"/>
      <c r="CM77" s="13"/>
    </row>
    <row r="78" spans="1:91" ht="16.350000000000001" customHeight="1" x14ac:dyDescent="0.2">
      <c r="A78" s="140" t="s">
        <v>81</v>
      </c>
      <c r="B78" s="138">
        <f t="shared" si="11"/>
        <v>0</v>
      </c>
      <c r="C78" s="36"/>
      <c r="D78" s="36"/>
      <c r="E78" s="36"/>
      <c r="F78" s="136"/>
      <c r="G78" s="139"/>
      <c r="H78" s="139"/>
      <c r="I78" s="8"/>
      <c r="J78" s="8"/>
      <c r="K78" s="8"/>
      <c r="L78" s="8"/>
      <c r="M78" s="8"/>
      <c r="N78" s="8"/>
      <c r="O78" s="8"/>
      <c r="P78" s="8"/>
      <c r="Q78" s="8"/>
      <c r="R78" s="7"/>
      <c r="S78" s="7"/>
      <c r="T78" s="7"/>
      <c r="U78" s="7"/>
      <c r="V78" s="7"/>
      <c r="W78" s="7"/>
      <c r="X78" s="8"/>
      <c r="Y78" s="8"/>
      <c r="CG78" s="13"/>
      <c r="CH78" s="13"/>
      <c r="CI78" s="13"/>
      <c r="CJ78" s="13"/>
      <c r="CK78" s="13"/>
      <c r="CL78" s="13"/>
      <c r="CM78" s="13"/>
    </row>
    <row r="79" spans="1:91" ht="16.350000000000001" customHeight="1" x14ac:dyDescent="0.2">
      <c r="A79" s="137" t="s">
        <v>82</v>
      </c>
      <c r="B79" s="138">
        <f t="shared" si="11"/>
        <v>177</v>
      </c>
      <c r="C79" s="36">
        <v>177</v>
      </c>
      <c r="D79" s="36"/>
      <c r="E79" s="36"/>
      <c r="F79" s="136"/>
      <c r="G79" s="139"/>
      <c r="H79" s="139"/>
      <c r="I79" s="8"/>
      <c r="J79" s="8"/>
      <c r="K79" s="8"/>
      <c r="L79" s="8"/>
      <c r="M79" s="8"/>
      <c r="N79" s="8"/>
      <c r="O79" s="8"/>
      <c r="P79" s="8"/>
      <c r="Q79" s="8"/>
      <c r="R79" s="7"/>
      <c r="S79" s="7"/>
      <c r="T79" s="7"/>
      <c r="U79" s="7"/>
      <c r="V79" s="7"/>
      <c r="W79" s="7"/>
      <c r="X79" s="8"/>
      <c r="Y79" s="8"/>
      <c r="CG79" s="13"/>
      <c r="CH79" s="13"/>
      <c r="CI79" s="13"/>
      <c r="CJ79" s="13"/>
      <c r="CK79" s="13"/>
      <c r="CL79" s="13"/>
      <c r="CM79" s="13"/>
    </row>
    <row r="80" spans="1:91" ht="16.350000000000001" customHeight="1" x14ac:dyDescent="0.2">
      <c r="A80" s="137" t="s">
        <v>83</v>
      </c>
      <c r="B80" s="138">
        <f t="shared" si="11"/>
        <v>0</v>
      </c>
      <c r="C80" s="36"/>
      <c r="D80" s="36"/>
      <c r="E80" s="36"/>
      <c r="F80" s="136"/>
      <c r="G80" s="139"/>
      <c r="H80" s="139"/>
      <c r="I80" s="8"/>
      <c r="J80" s="8"/>
      <c r="K80" s="8"/>
      <c r="L80" s="8"/>
      <c r="M80" s="8"/>
      <c r="N80" s="8"/>
      <c r="O80" s="8"/>
      <c r="P80" s="8"/>
      <c r="Q80" s="8"/>
      <c r="R80" s="7"/>
      <c r="S80" s="7"/>
      <c r="T80" s="7"/>
      <c r="U80" s="7"/>
      <c r="V80" s="7"/>
      <c r="W80" s="7"/>
      <c r="X80" s="8"/>
      <c r="Y80" s="8"/>
      <c r="CG80" s="13"/>
      <c r="CH80" s="13"/>
      <c r="CI80" s="13"/>
      <c r="CJ80" s="13"/>
      <c r="CK80" s="13"/>
      <c r="CL80" s="13"/>
      <c r="CM80" s="13"/>
    </row>
    <row r="81" spans="1:91" ht="16.350000000000001" customHeight="1" x14ac:dyDescent="0.2">
      <c r="A81" s="137" t="s">
        <v>84</v>
      </c>
      <c r="B81" s="138">
        <f t="shared" si="11"/>
        <v>239</v>
      </c>
      <c r="C81" s="36">
        <v>239</v>
      </c>
      <c r="D81" s="36"/>
      <c r="E81" s="36"/>
      <c r="F81" s="136"/>
      <c r="G81" s="139"/>
      <c r="H81" s="139"/>
      <c r="I81" s="8"/>
      <c r="J81" s="8"/>
      <c r="K81" s="8"/>
      <c r="L81" s="8"/>
      <c r="M81" s="8"/>
      <c r="N81" s="8"/>
      <c r="O81" s="8"/>
      <c r="P81" s="8"/>
      <c r="Q81" s="8"/>
      <c r="R81" s="7"/>
      <c r="S81" s="7"/>
      <c r="T81" s="7"/>
      <c r="U81" s="7"/>
      <c r="V81" s="7"/>
      <c r="W81" s="7"/>
      <c r="X81" s="8"/>
      <c r="Y81" s="8"/>
      <c r="CG81" s="13"/>
      <c r="CH81" s="13"/>
      <c r="CI81" s="13"/>
      <c r="CJ81" s="13"/>
      <c r="CK81" s="13"/>
      <c r="CL81" s="13"/>
      <c r="CM81" s="13"/>
    </row>
    <row r="82" spans="1:91" ht="16.350000000000001" customHeight="1" x14ac:dyDescent="0.2">
      <c r="A82" s="137" t="s">
        <v>85</v>
      </c>
      <c r="B82" s="138">
        <f t="shared" si="11"/>
        <v>0</v>
      </c>
      <c r="C82" s="36"/>
      <c r="D82" s="36"/>
      <c r="E82" s="36"/>
      <c r="F82" s="136"/>
      <c r="G82" s="139"/>
      <c r="H82" s="139"/>
      <c r="I82" s="8"/>
      <c r="J82" s="8"/>
      <c r="K82" s="8"/>
      <c r="L82" s="8"/>
      <c r="M82" s="8"/>
      <c r="N82" s="8"/>
      <c r="O82" s="8"/>
      <c r="P82" s="8"/>
      <c r="Q82" s="8"/>
      <c r="R82" s="7"/>
      <c r="S82" s="7"/>
      <c r="T82" s="7"/>
      <c r="U82" s="7"/>
      <c r="V82" s="7"/>
      <c r="W82" s="7"/>
      <c r="X82" s="8"/>
      <c r="Y82" s="8"/>
      <c r="CG82" s="13"/>
      <c r="CH82" s="13"/>
      <c r="CI82" s="13"/>
      <c r="CJ82" s="13"/>
      <c r="CK82" s="13"/>
      <c r="CL82" s="13"/>
      <c r="CM82" s="13"/>
    </row>
    <row r="83" spans="1:91" ht="16.350000000000001" customHeight="1" x14ac:dyDescent="0.2">
      <c r="A83" s="137" t="s">
        <v>86</v>
      </c>
      <c r="B83" s="138">
        <f t="shared" si="11"/>
        <v>0</v>
      </c>
      <c r="C83" s="36"/>
      <c r="D83" s="36"/>
      <c r="E83" s="36"/>
      <c r="F83" s="136"/>
      <c r="G83" s="139"/>
      <c r="H83" s="139"/>
      <c r="I83" s="8"/>
      <c r="J83" s="8"/>
      <c r="K83" s="8"/>
      <c r="L83" s="8"/>
      <c r="M83" s="8"/>
      <c r="N83" s="8"/>
      <c r="O83" s="8"/>
      <c r="P83" s="8"/>
      <c r="Q83" s="8"/>
      <c r="R83" s="7"/>
      <c r="S83" s="7"/>
      <c r="T83" s="7"/>
      <c r="U83" s="7"/>
      <c r="V83" s="7"/>
      <c r="W83" s="7"/>
      <c r="X83" s="8"/>
      <c r="Y83" s="8"/>
      <c r="CG83" s="13"/>
      <c r="CH83" s="13"/>
      <c r="CI83" s="13"/>
      <c r="CJ83" s="13"/>
      <c r="CK83" s="13"/>
      <c r="CL83" s="13"/>
      <c r="CM83" s="13"/>
    </row>
    <row r="84" spans="1:91" ht="16.350000000000001" customHeight="1" x14ac:dyDescent="0.2">
      <c r="A84" s="137" t="s">
        <v>87</v>
      </c>
      <c r="B84" s="138">
        <f t="shared" si="11"/>
        <v>0</v>
      </c>
      <c r="C84" s="36"/>
      <c r="D84" s="36"/>
      <c r="E84" s="36"/>
      <c r="F84" s="136"/>
      <c r="G84" s="139"/>
      <c r="H84" s="139"/>
      <c r="I84" s="8"/>
      <c r="J84" s="8"/>
      <c r="K84" s="8"/>
      <c r="L84" s="8"/>
      <c r="M84" s="8"/>
      <c r="N84" s="8"/>
      <c r="O84" s="8"/>
      <c r="P84" s="8"/>
      <c r="Q84" s="8"/>
      <c r="R84" s="7"/>
      <c r="S84" s="7"/>
      <c r="T84" s="7"/>
      <c r="U84" s="7"/>
      <c r="V84" s="7"/>
      <c r="W84" s="7"/>
      <c r="X84" s="8"/>
      <c r="Y84" s="8"/>
      <c r="CG84" s="13"/>
      <c r="CH84" s="13"/>
      <c r="CI84" s="13"/>
      <c r="CJ84" s="13"/>
      <c r="CK84" s="13"/>
      <c r="CL84" s="13"/>
      <c r="CM84" s="13"/>
    </row>
    <row r="85" spans="1:91" ht="16.350000000000001" customHeight="1" x14ac:dyDescent="0.2">
      <c r="A85" s="137" t="s">
        <v>88</v>
      </c>
      <c r="B85" s="141">
        <f t="shared" si="11"/>
        <v>0</v>
      </c>
      <c r="C85" s="142"/>
      <c r="D85" s="142"/>
      <c r="E85" s="142"/>
      <c r="F85" s="136"/>
      <c r="G85" s="139"/>
      <c r="H85" s="139"/>
      <c r="I85" s="8"/>
      <c r="J85" s="8"/>
      <c r="K85" s="8"/>
      <c r="L85" s="8"/>
      <c r="M85" s="8"/>
      <c r="N85" s="8"/>
      <c r="O85" s="8"/>
      <c r="P85" s="8"/>
      <c r="Q85" s="8"/>
      <c r="R85" s="7"/>
      <c r="S85" s="7"/>
      <c r="T85" s="7"/>
      <c r="U85" s="7"/>
      <c r="V85" s="7"/>
      <c r="W85" s="7"/>
      <c r="X85" s="8"/>
      <c r="Y85" s="8"/>
      <c r="CG85" s="13"/>
      <c r="CH85" s="13"/>
      <c r="CI85" s="13"/>
      <c r="CJ85" s="13"/>
      <c r="CK85" s="13"/>
      <c r="CL85" s="13"/>
      <c r="CM85" s="13"/>
    </row>
    <row r="86" spans="1:91" ht="16.350000000000001" customHeight="1" x14ac:dyDescent="0.2">
      <c r="A86" s="1002" t="s">
        <v>54</v>
      </c>
      <c r="B86" s="1177">
        <f>SUM(B67:B85)</f>
        <v>557</v>
      </c>
      <c r="C86" s="1177">
        <f>SUM(C67:C85)</f>
        <v>557</v>
      </c>
      <c r="D86" s="1177">
        <f>SUM(D67:D85)</f>
        <v>0</v>
      </c>
      <c r="E86" s="1177">
        <f>SUM(E67:E85)</f>
        <v>0</v>
      </c>
      <c r="F86" s="136"/>
      <c r="G86" s="139"/>
      <c r="H86" s="139"/>
      <c r="I86" s="8"/>
      <c r="J86" s="8"/>
      <c r="K86" s="8"/>
      <c r="L86" s="8"/>
      <c r="M86" s="8"/>
      <c r="N86" s="8"/>
      <c r="O86" s="8"/>
      <c r="P86" s="8"/>
      <c r="Q86" s="8"/>
      <c r="R86" s="7"/>
      <c r="S86" s="7"/>
      <c r="T86" s="7"/>
      <c r="U86" s="7"/>
      <c r="V86" s="83"/>
      <c r="W86" s="7"/>
      <c r="X86" s="8"/>
      <c r="Y86" s="8"/>
      <c r="CG86" s="13"/>
      <c r="CH86" s="13"/>
      <c r="CI86" s="13"/>
      <c r="CJ86" s="13"/>
      <c r="CK86" s="13"/>
      <c r="CL86" s="13"/>
      <c r="CM86" s="13"/>
    </row>
    <row r="87" spans="1:91" ht="32.1" customHeight="1" x14ac:dyDescent="0.2">
      <c r="A87" s="82" t="s">
        <v>89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BX87" s="2"/>
      <c r="BY87" s="2"/>
      <c r="BZ87" s="2"/>
      <c r="CG87" s="13"/>
      <c r="CH87" s="13"/>
      <c r="CI87" s="13"/>
      <c r="CJ87" s="13"/>
      <c r="CK87" s="13"/>
      <c r="CL87" s="13"/>
      <c r="CM87" s="13"/>
    </row>
    <row r="88" spans="1:91" ht="16.350000000000001" customHeight="1" x14ac:dyDescent="0.2">
      <c r="A88" s="1796" t="s">
        <v>90</v>
      </c>
      <c r="B88" s="1798"/>
      <c r="C88" s="1796" t="s">
        <v>5</v>
      </c>
      <c r="D88" s="1797"/>
      <c r="E88" s="1798"/>
      <c r="F88" s="1808" t="s">
        <v>6</v>
      </c>
      <c r="G88" s="1869"/>
      <c r="H88" s="1869"/>
      <c r="I88" s="1869"/>
      <c r="J88" s="1869"/>
      <c r="K88" s="1869"/>
      <c r="L88" s="1869"/>
      <c r="M88" s="1869"/>
      <c r="N88" s="1869"/>
      <c r="O88" s="1869"/>
      <c r="P88" s="1869"/>
      <c r="Q88" s="1869"/>
      <c r="R88" s="1869"/>
      <c r="S88" s="1869"/>
      <c r="T88" s="1869"/>
      <c r="U88" s="1869"/>
      <c r="V88" s="1869"/>
      <c r="W88" s="1869"/>
      <c r="X88" s="1869"/>
      <c r="Y88" s="1869"/>
      <c r="Z88" s="1869"/>
      <c r="AA88" s="1869"/>
      <c r="AB88" s="1869"/>
      <c r="AC88" s="1869"/>
      <c r="AD88" s="1869"/>
      <c r="AE88" s="1869"/>
      <c r="AF88" s="1869"/>
      <c r="AG88" s="1869"/>
      <c r="AH88" s="1869"/>
      <c r="AI88" s="1869"/>
      <c r="AJ88" s="1869"/>
      <c r="AK88" s="1869"/>
      <c r="AL88" s="1869"/>
      <c r="AM88" s="1809"/>
      <c r="AN88" s="1819" t="s">
        <v>7</v>
      </c>
      <c r="AO88" s="1819" t="s">
        <v>91</v>
      </c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CG88" s="13"/>
      <c r="CH88" s="13"/>
      <c r="CI88" s="13"/>
      <c r="CJ88" s="13"/>
      <c r="CK88" s="13"/>
      <c r="CL88" s="13"/>
      <c r="CM88" s="13"/>
    </row>
    <row r="89" spans="1:91" ht="16.350000000000001" customHeight="1" x14ac:dyDescent="0.2">
      <c r="A89" s="1886"/>
      <c r="B89" s="1807"/>
      <c r="C89" s="1799"/>
      <c r="D89" s="1800"/>
      <c r="E89" s="1801"/>
      <c r="F89" s="1808" t="s">
        <v>11</v>
      </c>
      <c r="G89" s="1809"/>
      <c r="H89" s="1869" t="s">
        <v>12</v>
      </c>
      <c r="I89" s="1869"/>
      <c r="J89" s="1808" t="s">
        <v>13</v>
      </c>
      <c r="K89" s="1809"/>
      <c r="L89" s="1869" t="s">
        <v>14</v>
      </c>
      <c r="M89" s="1869"/>
      <c r="N89" s="1808" t="s">
        <v>15</v>
      </c>
      <c r="O89" s="1809"/>
      <c r="P89" s="1869" t="s">
        <v>16</v>
      </c>
      <c r="Q89" s="1869"/>
      <c r="R89" s="1808" t="s">
        <v>17</v>
      </c>
      <c r="S89" s="1809"/>
      <c r="T89" s="1869" t="s">
        <v>18</v>
      </c>
      <c r="U89" s="1869"/>
      <c r="V89" s="1808" t="s">
        <v>19</v>
      </c>
      <c r="W89" s="1809"/>
      <c r="X89" s="1869" t="s">
        <v>20</v>
      </c>
      <c r="Y89" s="1809"/>
      <c r="Z89" s="1808" t="s">
        <v>21</v>
      </c>
      <c r="AA89" s="1869"/>
      <c r="AB89" s="1808" t="s">
        <v>22</v>
      </c>
      <c r="AC89" s="1809"/>
      <c r="AD89" s="1869" t="s">
        <v>23</v>
      </c>
      <c r="AE89" s="1869"/>
      <c r="AF89" s="1808" t="s">
        <v>24</v>
      </c>
      <c r="AG89" s="1809"/>
      <c r="AH89" s="1869" t="s">
        <v>25</v>
      </c>
      <c r="AI89" s="1869"/>
      <c r="AJ89" s="1808" t="s">
        <v>26</v>
      </c>
      <c r="AK89" s="1809"/>
      <c r="AL89" s="1869" t="s">
        <v>27</v>
      </c>
      <c r="AM89" s="1809"/>
      <c r="AN89" s="1845"/>
      <c r="AO89" s="1845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CG89" s="13"/>
      <c r="CH89" s="13"/>
      <c r="CI89" s="13"/>
      <c r="CJ89" s="13"/>
      <c r="CK89" s="13"/>
      <c r="CL89" s="13"/>
      <c r="CM89" s="13"/>
    </row>
    <row r="90" spans="1:91" ht="16.350000000000001" customHeight="1" x14ac:dyDescent="0.2">
      <c r="A90" s="1799"/>
      <c r="B90" s="1800"/>
      <c r="C90" s="1147" t="s">
        <v>32</v>
      </c>
      <c r="D90" s="1178" t="s">
        <v>41</v>
      </c>
      <c r="E90" s="1003" t="s">
        <v>34</v>
      </c>
      <c r="F90" s="1002" t="s">
        <v>41</v>
      </c>
      <c r="G90" s="1003" t="s">
        <v>34</v>
      </c>
      <c r="H90" s="1015" t="s">
        <v>41</v>
      </c>
      <c r="I90" s="1015" t="s">
        <v>34</v>
      </c>
      <c r="J90" s="1002" t="s">
        <v>41</v>
      </c>
      <c r="K90" s="1003" t="s">
        <v>34</v>
      </c>
      <c r="L90" s="1015" t="s">
        <v>41</v>
      </c>
      <c r="M90" s="1015" t="s">
        <v>34</v>
      </c>
      <c r="N90" s="1002" t="s">
        <v>41</v>
      </c>
      <c r="O90" s="1003" t="s">
        <v>34</v>
      </c>
      <c r="P90" s="1015" t="s">
        <v>41</v>
      </c>
      <c r="Q90" s="1015" t="s">
        <v>34</v>
      </c>
      <c r="R90" s="1002" t="s">
        <v>41</v>
      </c>
      <c r="S90" s="1003" t="s">
        <v>34</v>
      </c>
      <c r="T90" s="1015" t="s">
        <v>41</v>
      </c>
      <c r="U90" s="1015" t="s">
        <v>34</v>
      </c>
      <c r="V90" s="1002" t="s">
        <v>41</v>
      </c>
      <c r="W90" s="1003" t="s">
        <v>34</v>
      </c>
      <c r="X90" s="1015" t="s">
        <v>41</v>
      </c>
      <c r="Y90" s="1003" t="s">
        <v>34</v>
      </c>
      <c r="Z90" s="1002" t="s">
        <v>41</v>
      </c>
      <c r="AA90" s="1015" t="s">
        <v>34</v>
      </c>
      <c r="AB90" s="1002" t="s">
        <v>41</v>
      </c>
      <c r="AC90" s="1003" t="s">
        <v>34</v>
      </c>
      <c r="AD90" s="1015" t="s">
        <v>41</v>
      </c>
      <c r="AE90" s="1015" t="s">
        <v>34</v>
      </c>
      <c r="AF90" s="1002" t="s">
        <v>41</v>
      </c>
      <c r="AG90" s="1003" t="s">
        <v>34</v>
      </c>
      <c r="AH90" s="1015" t="s">
        <v>41</v>
      </c>
      <c r="AI90" s="1015" t="s">
        <v>34</v>
      </c>
      <c r="AJ90" s="1002" t="s">
        <v>41</v>
      </c>
      <c r="AK90" s="1003" t="s">
        <v>34</v>
      </c>
      <c r="AL90" s="1015" t="s">
        <v>41</v>
      </c>
      <c r="AM90" s="1003" t="s">
        <v>34</v>
      </c>
      <c r="AN90" s="1820"/>
      <c r="AO90" s="1820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CG90" s="13"/>
      <c r="CH90" s="13"/>
      <c r="CI90" s="13"/>
      <c r="CJ90" s="13"/>
      <c r="CK90" s="13"/>
      <c r="CL90" s="13"/>
      <c r="CM90" s="13"/>
    </row>
    <row r="91" spans="1:91" ht="16.350000000000001" customHeight="1" x14ac:dyDescent="0.2">
      <c r="A91" s="1808" t="s">
        <v>92</v>
      </c>
      <c r="B91" s="1809"/>
      <c r="C91" s="1150">
        <f t="shared" ref="C91:AN91" si="12">SUM(C92:C98)</f>
        <v>650</v>
      </c>
      <c r="D91" s="1151">
        <f>SUM(D92:D98)</f>
        <v>264</v>
      </c>
      <c r="E91" s="1165">
        <f>SUM(E92:E98)</f>
        <v>386</v>
      </c>
      <c r="F91" s="1170">
        <f t="shared" si="12"/>
        <v>8</v>
      </c>
      <c r="G91" s="1179">
        <f t="shared" si="12"/>
        <v>11</v>
      </c>
      <c r="H91" s="1170">
        <f t="shared" si="12"/>
        <v>3</v>
      </c>
      <c r="I91" s="1179">
        <f t="shared" si="12"/>
        <v>4</v>
      </c>
      <c r="J91" s="1170">
        <f t="shared" si="12"/>
        <v>4</v>
      </c>
      <c r="K91" s="1179">
        <f t="shared" si="12"/>
        <v>4</v>
      </c>
      <c r="L91" s="1170">
        <f t="shared" si="12"/>
        <v>7</v>
      </c>
      <c r="M91" s="1179">
        <f t="shared" si="12"/>
        <v>22</v>
      </c>
      <c r="N91" s="1170">
        <f t="shared" si="12"/>
        <v>7</v>
      </c>
      <c r="O91" s="1179">
        <f t="shared" si="12"/>
        <v>32</v>
      </c>
      <c r="P91" s="1170">
        <f t="shared" si="12"/>
        <v>19</v>
      </c>
      <c r="Q91" s="1179">
        <f t="shared" si="12"/>
        <v>47</v>
      </c>
      <c r="R91" s="1170">
        <f t="shared" si="12"/>
        <v>15</v>
      </c>
      <c r="S91" s="1179">
        <f t="shared" si="12"/>
        <v>52</v>
      </c>
      <c r="T91" s="1170">
        <f t="shared" si="12"/>
        <v>13</v>
      </c>
      <c r="U91" s="1179">
        <f t="shared" si="12"/>
        <v>33</v>
      </c>
      <c r="V91" s="1170">
        <f t="shared" si="12"/>
        <v>16</v>
      </c>
      <c r="W91" s="1179">
        <f t="shared" si="12"/>
        <v>20</v>
      </c>
      <c r="X91" s="1170">
        <f t="shared" si="12"/>
        <v>13</v>
      </c>
      <c r="Y91" s="1179">
        <f t="shared" si="12"/>
        <v>17</v>
      </c>
      <c r="Z91" s="1170">
        <f t="shared" si="12"/>
        <v>12</v>
      </c>
      <c r="AA91" s="1179">
        <f t="shared" si="12"/>
        <v>10</v>
      </c>
      <c r="AB91" s="1170">
        <f t="shared" si="12"/>
        <v>27</v>
      </c>
      <c r="AC91" s="1179">
        <f t="shared" si="12"/>
        <v>22</v>
      </c>
      <c r="AD91" s="1170">
        <f t="shared" si="12"/>
        <v>29</v>
      </c>
      <c r="AE91" s="1179">
        <f t="shared" si="12"/>
        <v>23</v>
      </c>
      <c r="AF91" s="1170">
        <f t="shared" si="12"/>
        <v>19</v>
      </c>
      <c r="AG91" s="1179">
        <f t="shared" si="12"/>
        <v>28</v>
      </c>
      <c r="AH91" s="1170">
        <f t="shared" si="12"/>
        <v>26</v>
      </c>
      <c r="AI91" s="1179">
        <f t="shared" si="12"/>
        <v>20</v>
      </c>
      <c r="AJ91" s="1170">
        <f t="shared" si="12"/>
        <v>19</v>
      </c>
      <c r="AK91" s="1179">
        <f t="shared" si="12"/>
        <v>11</v>
      </c>
      <c r="AL91" s="1170">
        <f t="shared" si="12"/>
        <v>27</v>
      </c>
      <c r="AM91" s="1179">
        <f t="shared" si="12"/>
        <v>30</v>
      </c>
      <c r="AN91" s="1180">
        <f t="shared" si="12"/>
        <v>614</v>
      </c>
      <c r="AO91" s="1180">
        <f>SUM(AO92:AO94)</f>
        <v>0</v>
      </c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CG91" s="13">
        <v>0</v>
      </c>
      <c r="CH91" s="13">
        <v>0</v>
      </c>
      <c r="CI91" s="13"/>
      <c r="CJ91" s="13"/>
      <c r="CK91" s="13"/>
      <c r="CL91" s="13"/>
      <c r="CM91" s="13"/>
    </row>
    <row r="92" spans="1:91" ht="16.350000000000001" customHeight="1" x14ac:dyDescent="0.2">
      <c r="A92" s="1819" t="s">
        <v>93</v>
      </c>
      <c r="B92" s="1008" t="s">
        <v>94</v>
      </c>
      <c r="C92" s="1150">
        <f t="shared" ref="C92:C98" si="13">SUM(D92+E92)</f>
        <v>425</v>
      </c>
      <c r="D92" s="1151">
        <f>SUM(F92+H92+J92+L92+N92+P92+R92+T92+V92+X92+Z92+AB92+AD92+AF92+AH92+AJ92+AL92)</f>
        <v>153</v>
      </c>
      <c r="E92" s="1165">
        <f>SUM(G92+I92+K92+M92+O92+Q92+S92+U92+W92+Y92+AA92+AC92+AE92+AG92+AI92+AK92+AM92)</f>
        <v>272</v>
      </c>
      <c r="F92" s="1152">
        <v>8</v>
      </c>
      <c r="G92" s="1181">
        <v>10</v>
      </c>
      <c r="H92" s="1153">
        <v>3</v>
      </c>
      <c r="I92" s="1154">
        <v>3</v>
      </c>
      <c r="J92" s="1153">
        <v>3</v>
      </c>
      <c r="K92" s="1154">
        <v>4</v>
      </c>
      <c r="L92" s="1152">
        <v>5</v>
      </c>
      <c r="M92" s="1181">
        <v>14</v>
      </c>
      <c r="N92" s="1153">
        <v>4</v>
      </c>
      <c r="O92" s="1154">
        <v>27</v>
      </c>
      <c r="P92" s="1153">
        <v>13</v>
      </c>
      <c r="Q92" s="1154">
        <v>43</v>
      </c>
      <c r="R92" s="1153">
        <v>9</v>
      </c>
      <c r="S92" s="1154">
        <v>46</v>
      </c>
      <c r="T92" s="1153">
        <v>7</v>
      </c>
      <c r="U92" s="1154">
        <v>29</v>
      </c>
      <c r="V92" s="1153">
        <v>10</v>
      </c>
      <c r="W92" s="1154">
        <v>15</v>
      </c>
      <c r="X92" s="1153">
        <v>8</v>
      </c>
      <c r="Y92" s="1154">
        <v>12</v>
      </c>
      <c r="Z92" s="1153">
        <v>7</v>
      </c>
      <c r="AA92" s="1154">
        <v>5</v>
      </c>
      <c r="AB92" s="1153">
        <v>13</v>
      </c>
      <c r="AC92" s="1154">
        <v>9</v>
      </c>
      <c r="AD92" s="1153">
        <v>15</v>
      </c>
      <c r="AE92" s="1154">
        <v>10</v>
      </c>
      <c r="AF92" s="1153">
        <v>10</v>
      </c>
      <c r="AG92" s="1154">
        <v>18</v>
      </c>
      <c r="AH92" s="1153">
        <v>10</v>
      </c>
      <c r="AI92" s="1154">
        <v>7</v>
      </c>
      <c r="AJ92" s="1153">
        <v>10</v>
      </c>
      <c r="AK92" s="1154">
        <v>8</v>
      </c>
      <c r="AL92" s="1153">
        <v>18</v>
      </c>
      <c r="AM92" s="1154">
        <v>12</v>
      </c>
      <c r="AN92" s="1155">
        <v>397</v>
      </c>
      <c r="AO92" s="1155">
        <v>0</v>
      </c>
      <c r="AP92" s="71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12"/>
      <c r="BB92" s="12"/>
      <c r="CG92" s="13">
        <v>0</v>
      </c>
      <c r="CH92" s="13">
        <v>0</v>
      </c>
      <c r="CI92" s="13">
        <v>0</v>
      </c>
      <c r="CJ92" s="13">
        <v>0</v>
      </c>
      <c r="CK92" s="13"/>
      <c r="CL92" s="13"/>
      <c r="CM92" s="13"/>
    </row>
    <row r="93" spans="1:91" ht="16.350000000000001" customHeight="1" x14ac:dyDescent="0.2">
      <c r="A93" s="1845"/>
      <c r="B93" s="148" t="s">
        <v>95</v>
      </c>
      <c r="C93" s="112">
        <f t="shared" si="13"/>
        <v>73</v>
      </c>
      <c r="D93" s="32">
        <f t="shared" ref="D93:E98" si="14">SUM(F93+H93+J93+L93+N93+P93+R93+T93+V93+X93+Z93+AB93+AD93+AF93+AH93+AJ93+AL93)</f>
        <v>46</v>
      </c>
      <c r="E93" s="149">
        <f t="shared" si="14"/>
        <v>27</v>
      </c>
      <c r="F93" s="150"/>
      <c r="G93" s="151"/>
      <c r="H93" s="152"/>
      <c r="I93" s="153"/>
      <c r="J93" s="150"/>
      <c r="K93" s="154"/>
      <c r="L93" s="152">
        <v>2</v>
      </c>
      <c r="M93" s="155">
        <v>1</v>
      </c>
      <c r="N93" s="150">
        <v>1</v>
      </c>
      <c r="O93" s="154">
        <v>1</v>
      </c>
      <c r="P93" s="153">
        <v>3</v>
      </c>
      <c r="Q93" s="155">
        <v>1</v>
      </c>
      <c r="R93" s="156">
        <v>3</v>
      </c>
      <c r="S93" s="154">
        <v>1</v>
      </c>
      <c r="T93" s="153">
        <v>3</v>
      </c>
      <c r="U93" s="155">
        <v>1</v>
      </c>
      <c r="V93" s="156">
        <v>1</v>
      </c>
      <c r="W93" s="154">
        <v>2</v>
      </c>
      <c r="X93" s="153">
        <v>2</v>
      </c>
      <c r="Y93" s="154">
        <v>3</v>
      </c>
      <c r="Z93" s="156">
        <v>2</v>
      </c>
      <c r="AA93" s="155">
        <v>1</v>
      </c>
      <c r="AB93" s="156">
        <v>3</v>
      </c>
      <c r="AC93" s="154">
        <v>3</v>
      </c>
      <c r="AD93" s="153">
        <v>4</v>
      </c>
      <c r="AE93" s="155">
        <v>2</v>
      </c>
      <c r="AF93" s="156">
        <v>2</v>
      </c>
      <c r="AG93" s="154">
        <v>4</v>
      </c>
      <c r="AH93" s="153">
        <v>11</v>
      </c>
      <c r="AI93" s="155">
        <v>1</v>
      </c>
      <c r="AJ93" s="156">
        <v>6</v>
      </c>
      <c r="AK93" s="154">
        <v>0</v>
      </c>
      <c r="AL93" s="153">
        <v>3</v>
      </c>
      <c r="AM93" s="154">
        <v>6</v>
      </c>
      <c r="AN93" s="157">
        <v>73</v>
      </c>
      <c r="AO93" s="157">
        <v>0</v>
      </c>
      <c r="AP93" s="71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12"/>
      <c r="BB93" s="12"/>
      <c r="CG93" s="13">
        <v>0</v>
      </c>
      <c r="CH93" s="13">
        <v>0</v>
      </c>
      <c r="CI93" s="13">
        <v>0</v>
      </c>
      <c r="CJ93" s="13">
        <v>0</v>
      </c>
      <c r="CK93" s="13"/>
      <c r="CL93" s="13"/>
      <c r="CM93" s="13"/>
    </row>
    <row r="94" spans="1:91" ht="16.350000000000001" customHeight="1" thickBot="1" x14ac:dyDescent="0.25">
      <c r="A94" s="1887"/>
      <c r="B94" s="158" t="s">
        <v>96</v>
      </c>
      <c r="C94" s="159">
        <f t="shared" si="13"/>
        <v>47</v>
      </c>
      <c r="D94" s="160">
        <f t="shared" si="14"/>
        <v>23</v>
      </c>
      <c r="E94" s="161">
        <f t="shared" si="14"/>
        <v>24</v>
      </c>
      <c r="F94" s="162"/>
      <c r="G94" s="163"/>
      <c r="H94" s="164"/>
      <c r="I94" s="165"/>
      <c r="J94" s="162"/>
      <c r="K94" s="166"/>
      <c r="L94" s="164"/>
      <c r="M94" s="167"/>
      <c r="N94" s="162">
        <v>0</v>
      </c>
      <c r="O94" s="166">
        <v>1</v>
      </c>
      <c r="P94" s="165">
        <v>1</v>
      </c>
      <c r="Q94" s="167">
        <v>2</v>
      </c>
      <c r="R94" s="168">
        <v>0</v>
      </c>
      <c r="S94" s="166">
        <v>3</v>
      </c>
      <c r="T94" s="165">
        <v>0</v>
      </c>
      <c r="U94" s="167">
        <v>1</v>
      </c>
      <c r="V94" s="168">
        <v>2</v>
      </c>
      <c r="W94" s="166">
        <v>1</v>
      </c>
      <c r="X94" s="165">
        <v>1</v>
      </c>
      <c r="Y94" s="166">
        <v>1</v>
      </c>
      <c r="Z94" s="168">
        <v>1</v>
      </c>
      <c r="AA94" s="167">
        <v>2</v>
      </c>
      <c r="AB94" s="168">
        <v>7</v>
      </c>
      <c r="AC94" s="166">
        <v>4</v>
      </c>
      <c r="AD94" s="165">
        <v>3</v>
      </c>
      <c r="AE94" s="167">
        <v>2</v>
      </c>
      <c r="AF94" s="168">
        <v>5</v>
      </c>
      <c r="AG94" s="166">
        <v>2</v>
      </c>
      <c r="AH94" s="165">
        <v>2</v>
      </c>
      <c r="AI94" s="167">
        <v>2</v>
      </c>
      <c r="AJ94" s="168">
        <v>1</v>
      </c>
      <c r="AK94" s="166">
        <v>1</v>
      </c>
      <c r="AL94" s="165">
        <v>0</v>
      </c>
      <c r="AM94" s="166">
        <v>2</v>
      </c>
      <c r="AN94" s="169">
        <v>47</v>
      </c>
      <c r="AO94" s="169">
        <v>0</v>
      </c>
      <c r="AP94" s="71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12"/>
      <c r="BB94" s="12"/>
      <c r="CG94" s="13">
        <v>0</v>
      </c>
      <c r="CH94" s="13">
        <v>0</v>
      </c>
      <c r="CI94" s="13">
        <v>0</v>
      </c>
      <c r="CJ94" s="13">
        <v>0</v>
      </c>
      <c r="CK94" s="13"/>
      <c r="CL94" s="13"/>
      <c r="CM94" s="13"/>
    </row>
    <row r="95" spans="1:91" ht="16.350000000000001" customHeight="1" thickTop="1" x14ac:dyDescent="0.2">
      <c r="A95" s="1888" t="s">
        <v>97</v>
      </c>
      <c r="B95" s="1889"/>
      <c r="C95" s="170">
        <f t="shared" si="13"/>
        <v>17</v>
      </c>
      <c r="D95" s="64">
        <f t="shared" si="14"/>
        <v>3</v>
      </c>
      <c r="E95" s="171">
        <f t="shared" si="14"/>
        <v>14</v>
      </c>
      <c r="F95" s="172"/>
      <c r="G95" s="173">
        <v>1</v>
      </c>
      <c r="H95" s="174"/>
      <c r="I95" s="175"/>
      <c r="J95" s="176"/>
      <c r="K95" s="173"/>
      <c r="L95" s="174"/>
      <c r="M95" s="177">
        <v>3</v>
      </c>
      <c r="N95" s="176"/>
      <c r="O95" s="173">
        <v>1</v>
      </c>
      <c r="P95" s="175"/>
      <c r="Q95" s="177"/>
      <c r="R95" s="178">
        <v>1</v>
      </c>
      <c r="S95" s="173"/>
      <c r="T95" s="175"/>
      <c r="U95" s="177"/>
      <c r="V95" s="178"/>
      <c r="W95" s="173"/>
      <c r="X95" s="175"/>
      <c r="Y95" s="173"/>
      <c r="Z95" s="178"/>
      <c r="AA95" s="177"/>
      <c r="AB95" s="178">
        <v>1</v>
      </c>
      <c r="AC95" s="173">
        <v>1</v>
      </c>
      <c r="AD95" s="175">
        <v>1</v>
      </c>
      <c r="AE95" s="177"/>
      <c r="AF95" s="178"/>
      <c r="AG95" s="173">
        <v>2</v>
      </c>
      <c r="AH95" s="175"/>
      <c r="AI95" s="177">
        <v>3</v>
      </c>
      <c r="AJ95" s="178"/>
      <c r="AK95" s="173"/>
      <c r="AL95" s="175"/>
      <c r="AM95" s="173">
        <v>3</v>
      </c>
      <c r="AN95" s="179">
        <v>16</v>
      </c>
      <c r="AO95" s="497"/>
      <c r="AP95" s="71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12"/>
      <c r="BB95" s="12"/>
      <c r="CG95" s="13">
        <v>0</v>
      </c>
      <c r="CH95" s="13">
        <v>0</v>
      </c>
      <c r="CI95" s="13"/>
      <c r="CJ95" s="13"/>
      <c r="CK95" s="13"/>
      <c r="CL95" s="13"/>
      <c r="CM95" s="13"/>
    </row>
    <row r="96" spans="1:91" ht="16.350000000000001" customHeight="1" x14ac:dyDescent="0.2">
      <c r="A96" s="1890" t="s">
        <v>98</v>
      </c>
      <c r="B96" s="1891"/>
      <c r="C96" s="31">
        <f t="shared" si="13"/>
        <v>30</v>
      </c>
      <c r="D96" s="64">
        <f t="shared" si="14"/>
        <v>15</v>
      </c>
      <c r="E96" s="181">
        <f t="shared" si="14"/>
        <v>15</v>
      </c>
      <c r="F96" s="182"/>
      <c r="G96" s="183"/>
      <c r="H96" s="184"/>
      <c r="I96" s="185"/>
      <c r="J96" s="172">
        <v>1</v>
      </c>
      <c r="K96" s="186"/>
      <c r="L96" s="184"/>
      <c r="M96" s="187"/>
      <c r="N96" s="172">
        <v>2</v>
      </c>
      <c r="O96" s="186"/>
      <c r="P96" s="185"/>
      <c r="Q96" s="187">
        <v>1</v>
      </c>
      <c r="R96" s="188"/>
      <c r="S96" s="186">
        <v>2</v>
      </c>
      <c r="T96" s="185"/>
      <c r="U96" s="187">
        <v>1</v>
      </c>
      <c r="V96" s="188">
        <v>1</v>
      </c>
      <c r="W96" s="186">
        <v>2</v>
      </c>
      <c r="X96" s="185">
        <v>2</v>
      </c>
      <c r="Y96" s="186"/>
      <c r="Z96" s="188">
        <v>2</v>
      </c>
      <c r="AA96" s="187"/>
      <c r="AB96" s="188">
        <v>2</v>
      </c>
      <c r="AC96" s="186">
        <v>1</v>
      </c>
      <c r="AD96" s="185">
        <v>2</v>
      </c>
      <c r="AE96" s="187">
        <v>4</v>
      </c>
      <c r="AF96" s="188">
        <v>1</v>
      </c>
      <c r="AG96" s="186">
        <v>1</v>
      </c>
      <c r="AH96" s="185">
        <v>1</v>
      </c>
      <c r="AI96" s="187">
        <v>1</v>
      </c>
      <c r="AJ96" s="188">
        <v>1</v>
      </c>
      <c r="AK96" s="186"/>
      <c r="AL96" s="185"/>
      <c r="AM96" s="186">
        <v>2</v>
      </c>
      <c r="AN96" s="189">
        <v>26</v>
      </c>
      <c r="AO96" s="498"/>
      <c r="AP96" s="71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12"/>
      <c r="BB96" s="12"/>
      <c r="CG96" s="13">
        <v>0</v>
      </c>
      <c r="CH96" s="13">
        <v>0</v>
      </c>
      <c r="CI96" s="13"/>
      <c r="CJ96" s="13"/>
      <c r="CK96" s="13"/>
      <c r="CL96" s="13"/>
      <c r="CM96" s="13"/>
    </row>
    <row r="97" spans="1:91" ht="16.350000000000001" customHeight="1" x14ac:dyDescent="0.2">
      <c r="A97" s="1890" t="s">
        <v>99</v>
      </c>
      <c r="B97" s="1891"/>
      <c r="C97" s="112">
        <f t="shared" si="13"/>
        <v>54</v>
      </c>
      <c r="D97" s="32">
        <f t="shared" si="14"/>
        <v>21</v>
      </c>
      <c r="E97" s="191">
        <f t="shared" si="14"/>
        <v>33</v>
      </c>
      <c r="F97" s="150"/>
      <c r="G97" s="151"/>
      <c r="H97" s="152"/>
      <c r="I97" s="153">
        <v>1</v>
      </c>
      <c r="J97" s="150"/>
      <c r="K97" s="154"/>
      <c r="L97" s="152"/>
      <c r="M97" s="155">
        <v>4</v>
      </c>
      <c r="N97" s="150"/>
      <c r="O97" s="154">
        <v>2</v>
      </c>
      <c r="P97" s="153">
        <v>2</v>
      </c>
      <c r="Q97" s="155"/>
      <c r="R97" s="156">
        <v>2</v>
      </c>
      <c r="S97" s="154"/>
      <c r="T97" s="153">
        <v>2</v>
      </c>
      <c r="U97" s="155">
        <v>1</v>
      </c>
      <c r="V97" s="156">
        <v>2</v>
      </c>
      <c r="W97" s="154"/>
      <c r="X97" s="153"/>
      <c r="Y97" s="154">
        <v>1</v>
      </c>
      <c r="Z97" s="156"/>
      <c r="AA97" s="155">
        <v>2</v>
      </c>
      <c r="AB97" s="156">
        <v>1</v>
      </c>
      <c r="AC97" s="154">
        <v>4</v>
      </c>
      <c r="AD97" s="153">
        <v>3</v>
      </c>
      <c r="AE97" s="155">
        <v>5</v>
      </c>
      <c r="AF97" s="156">
        <v>1</v>
      </c>
      <c r="AG97" s="154">
        <v>1</v>
      </c>
      <c r="AH97" s="153">
        <v>2</v>
      </c>
      <c r="AI97" s="155">
        <v>5</v>
      </c>
      <c r="AJ97" s="156">
        <v>1</v>
      </c>
      <c r="AK97" s="154">
        <v>2</v>
      </c>
      <c r="AL97" s="153">
        <v>5</v>
      </c>
      <c r="AM97" s="154">
        <v>5</v>
      </c>
      <c r="AN97" s="157">
        <v>51</v>
      </c>
      <c r="AO97" s="499"/>
      <c r="AP97" s="71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12"/>
      <c r="BB97" s="12"/>
      <c r="CG97" s="13">
        <v>0</v>
      </c>
      <c r="CH97" s="13">
        <v>0</v>
      </c>
      <c r="CI97" s="13"/>
      <c r="CJ97" s="13"/>
      <c r="CK97" s="13"/>
      <c r="CL97" s="13"/>
      <c r="CM97" s="13"/>
    </row>
    <row r="98" spans="1:91" ht="16.350000000000001" customHeight="1" x14ac:dyDescent="0.2">
      <c r="A98" s="1850" t="s">
        <v>100</v>
      </c>
      <c r="B98" s="1851"/>
      <c r="C98" s="77">
        <f t="shared" si="13"/>
        <v>4</v>
      </c>
      <c r="D98" s="78">
        <f t="shared" si="14"/>
        <v>3</v>
      </c>
      <c r="E98" s="193">
        <f t="shared" si="14"/>
        <v>1</v>
      </c>
      <c r="F98" s="194"/>
      <c r="G98" s="195"/>
      <c r="H98" s="196"/>
      <c r="I98" s="197"/>
      <c r="J98" s="194"/>
      <c r="K98" s="198"/>
      <c r="L98" s="196"/>
      <c r="M98" s="199"/>
      <c r="N98" s="194"/>
      <c r="O98" s="198"/>
      <c r="P98" s="197"/>
      <c r="Q98" s="199"/>
      <c r="R98" s="200"/>
      <c r="S98" s="198"/>
      <c r="T98" s="197">
        <v>1</v>
      </c>
      <c r="U98" s="199"/>
      <c r="V98" s="200"/>
      <c r="W98" s="198"/>
      <c r="X98" s="197"/>
      <c r="Y98" s="198"/>
      <c r="Z98" s="200"/>
      <c r="AA98" s="199"/>
      <c r="AB98" s="200"/>
      <c r="AC98" s="198"/>
      <c r="AD98" s="197">
        <v>1</v>
      </c>
      <c r="AE98" s="199"/>
      <c r="AF98" s="200"/>
      <c r="AG98" s="198"/>
      <c r="AH98" s="197"/>
      <c r="AI98" s="199">
        <v>1</v>
      </c>
      <c r="AJ98" s="200"/>
      <c r="AK98" s="198"/>
      <c r="AL98" s="197">
        <v>1</v>
      </c>
      <c r="AM98" s="198"/>
      <c r="AN98" s="201">
        <v>4</v>
      </c>
      <c r="AO98" s="500"/>
      <c r="AP98" s="71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12"/>
      <c r="BB98" s="12"/>
      <c r="CG98" s="13">
        <v>0</v>
      </c>
      <c r="CH98" s="13">
        <v>0</v>
      </c>
      <c r="CI98" s="13"/>
      <c r="CJ98" s="13"/>
      <c r="CK98" s="13"/>
      <c r="CL98" s="13"/>
      <c r="CM98" s="13"/>
    </row>
    <row r="99" spans="1:91" ht="32.1" customHeight="1" x14ac:dyDescent="0.2">
      <c r="A99" s="82" t="s">
        <v>101</v>
      </c>
      <c r="B99" s="8"/>
      <c r="C99" s="8"/>
      <c r="D99" s="8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X99" s="2"/>
      <c r="BY99" s="2"/>
      <c r="BZ99" s="2"/>
      <c r="CG99" s="13"/>
      <c r="CH99" s="13"/>
      <c r="CI99" s="13"/>
      <c r="CJ99" s="13"/>
      <c r="CK99" s="13"/>
      <c r="CL99" s="13"/>
      <c r="CM99" s="13"/>
    </row>
    <row r="100" spans="1:91" ht="16.350000000000001" customHeight="1" x14ac:dyDescent="0.2">
      <c r="A100" s="1808" t="s">
        <v>102</v>
      </c>
      <c r="B100" s="1869"/>
      <c r="C100" s="1809"/>
      <c r="D100" s="1156" t="s">
        <v>54</v>
      </c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CG100" s="13"/>
      <c r="CH100" s="13"/>
      <c r="CI100" s="13"/>
      <c r="CJ100" s="13"/>
      <c r="CK100" s="13"/>
      <c r="CL100" s="13"/>
      <c r="CM100" s="13"/>
    </row>
    <row r="101" spans="1:91" ht="25.35" customHeight="1" x14ac:dyDescent="0.2">
      <c r="A101" s="1796" t="s">
        <v>103</v>
      </c>
      <c r="B101" s="1798"/>
      <c r="C101" s="1182" t="s">
        <v>104</v>
      </c>
      <c r="D101" s="1183"/>
      <c r="E101" s="136"/>
      <c r="CG101" s="13"/>
      <c r="CH101" s="13"/>
      <c r="CI101" s="13"/>
      <c r="CJ101" s="13"/>
      <c r="CK101" s="13"/>
      <c r="CL101" s="13"/>
      <c r="CM101" s="13"/>
    </row>
    <row r="102" spans="1:91" ht="25.35" customHeight="1" x14ac:dyDescent="0.2">
      <c r="A102" s="1886"/>
      <c r="B102" s="1807"/>
      <c r="C102" s="1013" t="s">
        <v>105</v>
      </c>
      <c r="D102" s="157"/>
      <c r="E102" s="136"/>
      <c r="CG102" s="13"/>
      <c r="CH102" s="13"/>
      <c r="CI102" s="13"/>
      <c r="CJ102" s="13"/>
      <c r="CK102" s="13"/>
      <c r="CL102" s="13"/>
      <c r="CM102" s="13"/>
    </row>
    <row r="103" spans="1:91" ht="25.35" customHeight="1" x14ac:dyDescent="0.2">
      <c r="A103" s="1799"/>
      <c r="B103" s="1801"/>
      <c r="C103" s="1014" t="s">
        <v>106</v>
      </c>
      <c r="D103" s="207"/>
      <c r="E103" s="136"/>
      <c r="CG103" s="13"/>
      <c r="CH103" s="13"/>
      <c r="CI103" s="13"/>
      <c r="CJ103" s="13"/>
      <c r="CK103" s="13"/>
      <c r="CL103" s="13"/>
      <c r="CM103" s="13"/>
    </row>
    <row r="104" spans="1:91" ht="32.1" customHeight="1" x14ac:dyDescent="0.2">
      <c r="A104" s="81" t="s">
        <v>107</v>
      </c>
      <c r="B104" s="83"/>
      <c r="C104" s="208"/>
      <c r="D104" s="208"/>
      <c r="E104" s="209"/>
      <c r="F104" s="210"/>
      <c r="G104" s="210"/>
      <c r="H104" s="100"/>
      <c r="I104" s="210"/>
      <c r="J104" s="83"/>
      <c r="K104" s="211"/>
      <c r="L104" s="212"/>
      <c r="M104" s="211"/>
      <c r="N104" s="211"/>
      <c r="O104" s="213"/>
      <c r="P104" s="83"/>
      <c r="Q104" s="211"/>
      <c r="R104" s="213"/>
      <c r="S104" s="83"/>
      <c r="T104" s="211"/>
      <c r="U104" s="83"/>
      <c r="V104" s="83"/>
      <c r="W104" s="213"/>
      <c r="X104" s="213"/>
      <c r="Y104" s="213"/>
      <c r="Z104" s="214"/>
      <c r="AA104" s="83"/>
      <c r="AB104" s="213"/>
      <c r="AC104" s="213"/>
      <c r="AD104" s="213"/>
      <c r="AE104" s="213"/>
      <c r="AF104" s="214"/>
      <c r="AG104" s="83"/>
      <c r="AH104" s="213"/>
      <c r="AI104" s="213"/>
      <c r="AJ104" s="213"/>
      <c r="AK104" s="83"/>
      <c r="AL104" s="211"/>
      <c r="AM104" s="213"/>
      <c r="AN104" s="211"/>
      <c r="AO104" s="215"/>
      <c r="AP104" s="83"/>
      <c r="BX104" s="2"/>
      <c r="BY104" s="2"/>
      <c r="BZ104" s="2"/>
      <c r="CG104" s="13"/>
      <c r="CH104" s="13"/>
      <c r="CI104" s="13"/>
      <c r="CJ104" s="13"/>
      <c r="CK104" s="13"/>
      <c r="CL104" s="13"/>
      <c r="CM104" s="13"/>
    </row>
    <row r="105" spans="1:91" ht="16.350000000000001" customHeight="1" x14ac:dyDescent="0.2">
      <c r="A105" s="1822" t="s">
        <v>90</v>
      </c>
      <c r="B105" s="1793"/>
      <c r="C105" s="1796" t="s">
        <v>5</v>
      </c>
      <c r="D105" s="1797"/>
      <c r="E105" s="1798"/>
      <c r="F105" s="1808" t="s">
        <v>6</v>
      </c>
      <c r="G105" s="1869"/>
      <c r="H105" s="1869"/>
      <c r="I105" s="1869"/>
      <c r="J105" s="1869"/>
      <c r="K105" s="1869"/>
      <c r="L105" s="1869"/>
      <c r="M105" s="1869"/>
      <c r="N105" s="1869"/>
      <c r="O105" s="1869"/>
      <c r="P105" s="1869"/>
      <c r="Q105" s="1869"/>
      <c r="R105" s="1869"/>
      <c r="S105" s="1869"/>
      <c r="T105" s="1869"/>
      <c r="U105" s="1869"/>
      <c r="V105" s="1869"/>
      <c r="W105" s="1869"/>
      <c r="X105" s="1869"/>
      <c r="Y105" s="1869"/>
      <c r="Z105" s="1869"/>
      <c r="AA105" s="1869"/>
      <c r="AB105" s="1869"/>
      <c r="AC105" s="1869"/>
      <c r="AD105" s="1869"/>
      <c r="AE105" s="1869"/>
      <c r="AF105" s="1869"/>
      <c r="AG105" s="1869"/>
      <c r="AH105" s="1869"/>
      <c r="AI105" s="1869"/>
      <c r="AJ105" s="1869"/>
      <c r="AK105" s="1869"/>
      <c r="AL105" s="1869"/>
      <c r="AM105" s="1809"/>
      <c r="AN105" s="1819" t="s">
        <v>7</v>
      </c>
      <c r="AO105" s="216"/>
      <c r="CG105" s="13"/>
      <c r="CH105" s="13"/>
      <c r="CI105" s="13"/>
      <c r="CJ105" s="13"/>
      <c r="CK105" s="13"/>
      <c r="CL105" s="13"/>
      <c r="CM105" s="13"/>
    </row>
    <row r="106" spans="1:91" ht="16.350000000000001" customHeight="1" x14ac:dyDescent="0.2">
      <c r="A106" s="1826"/>
      <c r="B106" s="1794"/>
      <c r="C106" s="1799"/>
      <c r="D106" s="1800"/>
      <c r="E106" s="1801"/>
      <c r="F106" s="1808" t="s">
        <v>11</v>
      </c>
      <c r="G106" s="1809"/>
      <c r="H106" s="1808" t="s">
        <v>12</v>
      </c>
      <c r="I106" s="1809"/>
      <c r="J106" s="1808" t="s">
        <v>13</v>
      </c>
      <c r="K106" s="1809"/>
      <c r="L106" s="1808" t="s">
        <v>14</v>
      </c>
      <c r="M106" s="1809"/>
      <c r="N106" s="1808" t="s">
        <v>15</v>
      </c>
      <c r="O106" s="1809"/>
      <c r="P106" s="1828" t="s">
        <v>16</v>
      </c>
      <c r="Q106" s="1816"/>
      <c r="R106" s="1828" t="s">
        <v>17</v>
      </c>
      <c r="S106" s="1816"/>
      <c r="T106" s="1828" t="s">
        <v>18</v>
      </c>
      <c r="U106" s="1816"/>
      <c r="V106" s="1828" t="s">
        <v>19</v>
      </c>
      <c r="W106" s="1816"/>
      <c r="X106" s="1828" t="s">
        <v>20</v>
      </c>
      <c r="Y106" s="1816"/>
      <c r="Z106" s="1828" t="s">
        <v>21</v>
      </c>
      <c r="AA106" s="1816"/>
      <c r="AB106" s="1828" t="s">
        <v>22</v>
      </c>
      <c r="AC106" s="1816"/>
      <c r="AD106" s="1829" t="s">
        <v>23</v>
      </c>
      <c r="AE106" s="1829"/>
      <c r="AF106" s="1828" t="s">
        <v>24</v>
      </c>
      <c r="AG106" s="1816"/>
      <c r="AH106" s="1829" t="s">
        <v>25</v>
      </c>
      <c r="AI106" s="1829"/>
      <c r="AJ106" s="1828" t="s">
        <v>26</v>
      </c>
      <c r="AK106" s="1816"/>
      <c r="AL106" s="1829" t="s">
        <v>27</v>
      </c>
      <c r="AM106" s="1816"/>
      <c r="AN106" s="1845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CG106" s="13"/>
      <c r="CH106" s="13"/>
      <c r="CI106" s="13"/>
      <c r="CJ106" s="13"/>
      <c r="CK106" s="13"/>
      <c r="CL106" s="13"/>
      <c r="CM106" s="13"/>
    </row>
    <row r="107" spans="1:91" ht="16.350000000000001" customHeight="1" x14ac:dyDescent="0.2">
      <c r="A107" s="1824"/>
      <c r="B107" s="1795"/>
      <c r="C107" s="1145" t="s">
        <v>32</v>
      </c>
      <c r="D107" s="1146" t="s">
        <v>41</v>
      </c>
      <c r="E107" s="1003" t="s">
        <v>34</v>
      </c>
      <c r="F107" s="1002" t="s">
        <v>41</v>
      </c>
      <c r="G107" s="1003" t="s">
        <v>34</v>
      </c>
      <c r="H107" s="1002" t="s">
        <v>41</v>
      </c>
      <c r="I107" s="1003" t="s">
        <v>34</v>
      </c>
      <c r="J107" s="1002" t="s">
        <v>41</v>
      </c>
      <c r="K107" s="1003" t="s">
        <v>34</v>
      </c>
      <c r="L107" s="1002" t="s">
        <v>41</v>
      </c>
      <c r="M107" s="1003" t="s">
        <v>34</v>
      </c>
      <c r="N107" s="1002" t="s">
        <v>41</v>
      </c>
      <c r="O107" s="1003" t="s">
        <v>34</v>
      </c>
      <c r="P107" s="1002" t="s">
        <v>41</v>
      </c>
      <c r="Q107" s="1003" t="s">
        <v>34</v>
      </c>
      <c r="R107" s="1002" t="s">
        <v>41</v>
      </c>
      <c r="S107" s="1003" t="s">
        <v>34</v>
      </c>
      <c r="T107" s="1002" t="s">
        <v>41</v>
      </c>
      <c r="U107" s="1003" t="s">
        <v>34</v>
      </c>
      <c r="V107" s="1002" t="s">
        <v>41</v>
      </c>
      <c r="W107" s="1003" t="s">
        <v>34</v>
      </c>
      <c r="X107" s="1002" t="s">
        <v>41</v>
      </c>
      <c r="Y107" s="1003" t="s">
        <v>34</v>
      </c>
      <c r="Z107" s="1002" t="s">
        <v>41</v>
      </c>
      <c r="AA107" s="1003" t="s">
        <v>34</v>
      </c>
      <c r="AB107" s="1002" t="s">
        <v>41</v>
      </c>
      <c r="AC107" s="1003" t="s">
        <v>34</v>
      </c>
      <c r="AD107" s="1015" t="s">
        <v>41</v>
      </c>
      <c r="AE107" s="1015" t="s">
        <v>34</v>
      </c>
      <c r="AF107" s="1002" t="s">
        <v>41</v>
      </c>
      <c r="AG107" s="1003" t="s">
        <v>34</v>
      </c>
      <c r="AH107" s="1015" t="s">
        <v>41</v>
      </c>
      <c r="AI107" s="1015" t="s">
        <v>34</v>
      </c>
      <c r="AJ107" s="1002" t="s">
        <v>41</v>
      </c>
      <c r="AK107" s="1003" t="s">
        <v>34</v>
      </c>
      <c r="AL107" s="1015" t="s">
        <v>41</v>
      </c>
      <c r="AM107" s="1003" t="s">
        <v>34</v>
      </c>
      <c r="AN107" s="1820"/>
      <c r="AO107" s="217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CG107" s="13"/>
      <c r="CH107" s="13"/>
      <c r="CI107" s="13"/>
      <c r="CJ107" s="13"/>
      <c r="CK107" s="13"/>
      <c r="CL107" s="13"/>
      <c r="CM107" s="13"/>
    </row>
    <row r="108" spans="1:91" ht="16.350000000000001" customHeight="1" x14ac:dyDescent="0.2">
      <c r="A108" s="1998" t="s">
        <v>108</v>
      </c>
      <c r="B108" s="1999"/>
      <c r="C108" s="170">
        <f>SUM(D108+E108)</f>
        <v>0</v>
      </c>
      <c r="D108" s="218">
        <f t="shared" ref="D108:E110" si="15">SUM(F108+H108+J108+L108+N108+P108+R108+T108+V108+X108+Z108+AB108+AD108+AF108+AH108+AJ108+AL108)</f>
        <v>0</v>
      </c>
      <c r="E108" s="65">
        <f t="shared" si="15"/>
        <v>0</v>
      </c>
      <c r="F108" s="219"/>
      <c r="G108" s="220"/>
      <c r="H108" s="219"/>
      <c r="I108" s="220"/>
      <c r="J108" s="219"/>
      <c r="K108" s="220"/>
      <c r="L108" s="219"/>
      <c r="M108" s="220"/>
      <c r="N108" s="219"/>
      <c r="O108" s="220"/>
      <c r="P108" s="219"/>
      <c r="Q108" s="220"/>
      <c r="R108" s="219"/>
      <c r="S108" s="220"/>
      <c r="T108" s="219"/>
      <c r="U108" s="220"/>
      <c r="V108" s="219"/>
      <c r="W108" s="220"/>
      <c r="X108" s="219"/>
      <c r="Y108" s="220"/>
      <c r="Z108" s="219"/>
      <c r="AA108" s="220"/>
      <c r="AB108" s="219"/>
      <c r="AC108" s="220"/>
      <c r="AD108" s="221"/>
      <c r="AE108" s="222"/>
      <c r="AF108" s="219"/>
      <c r="AG108" s="220"/>
      <c r="AH108" s="221"/>
      <c r="AI108" s="222"/>
      <c r="AJ108" s="219"/>
      <c r="AK108" s="220"/>
      <c r="AL108" s="221"/>
      <c r="AM108" s="220"/>
      <c r="AN108" s="223"/>
      <c r="AO108" s="71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12"/>
      <c r="CG108" s="13">
        <v>0</v>
      </c>
      <c r="CH108" s="13">
        <v>0</v>
      </c>
      <c r="CI108" s="13"/>
      <c r="CJ108" s="13"/>
      <c r="CK108" s="13"/>
      <c r="CL108" s="13"/>
      <c r="CM108" s="13"/>
    </row>
    <row r="109" spans="1:91" ht="16.350000000000001" customHeight="1" x14ac:dyDescent="0.2">
      <c r="A109" s="1848" t="s">
        <v>109</v>
      </c>
      <c r="B109" s="1849"/>
      <c r="C109" s="63">
        <f>SUM(D109+E109)</f>
        <v>8</v>
      </c>
      <c r="D109" s="64">
        <f t="shared" si="15"/>
        <v>5</v>
      </c>
      <c r="E109" s="73">
        <f t="shared" si="15"/>
        <v>3</v>
      </c>
      <c r="F109" s="224"/>
      <c r="G109" s="225"/>
      <c r="H109" s="224"/>
      <c r="I109" s="225"/>
      <c r="J109" s="224"/>
      <c r="K109" s="225"/>
      <c r="L109" s="224"/>
      <c r="M109" s="225"/>
      <c r="N109" s="224"/>
      <c r="O109" s="225"/>
      <c r="P109" s="224"/>
      <c r="Q109" s="225"/>
      <c r="R109" s="224"/>
      <c r="S109" s="225"/>
      <c r="T109" s="224">
        <v>1</v>
      </c>
      <c r="U109" s="225"/>
      <c r="V109" s="224"/>
      <c r="W109" s="225"/>
      <c r="X109" s="224">
        <v>1</v>
      </c>
      <c r="Y109" s="225"/>
      <c r="Z109" s="224">
        <v>1</v>
      </c>
      <c r="AA109" s="225"/>
      <c r="AB109" s="224"/>
      <c r="AC109" s="225"/>
      <c r="AD109" s="226"/>
      <c r="AE109" s="227"/>
      <c r="AF109" s="224"/>
      <c r="AG109" s="225"/>
      <c r="AH109" s="226">
        <v>1</v>
      </c>
      <c r="AI109" s="227"/>
      <c r="AJ109" s="224"/>
      <c r="AK109" s="225"/>
      <c r="AL109" s="226">
        <v>1</v>
      </c>
      <c r="AM109" s="225">
        <v>3</v>
      </c>
      <c r="AN109" s="228">
        <v>8</v>
      </c>
      <c r="AO109" s="71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12"/>
      <c r="CG109" s="13">
        <v>0</v>
      </c>
      <c r="CH109" s="13">
        <v>0</v>
      </c>
      <c r="CI109" s="13"/>
      <c r="CJ109" s="13"/>
      <c r="CK109" s="13"/>
      <c r="CL109" s="13"/>
      <c r="CM109" s="13"/>
    </row>
    <row r="110" spans="1:91" ht="16.350000000000001" customHeight="1" x14ac:dyDescent="0.2">
      <c r="A110" s="1883" t="s">
        <v>110</v>
      </c>
      <c r="B110" s="1884"/>
      <c r="C110" s="77">
        <f>SUM(D110+E110)</f>
        <v>4</v>
      </c>
      <c r="D110" s="78">
        <f t="shared" si="15"/>
        <v>3</v>
      </c>
      <c r="E110" s="49">
        <f t="shared" si="15"/>
        <v>1</v>
      </c>
      <c r="F110" s="229"/>
      <c r="G110" s="230"/>
      <c r="H110" s="229"/>
      <c r="I110" s="230"/>
      <c r="J110" s="229"/>
      <c r="K110" s="230"/>
      <c r="L110" s="229"/>
      <c r="M110" s="230"/>
      <c r="N110" s="229"/>
      <c r="O110" s="230"/>
      <c r="P110" s="229"/>
      <c r="Q110" s="230"/>
      <c r="R110" s="229"/>
      <c r="S110" s="230"/>
      <c r="T110" s="229"/>
      <c r="U110" s="230"/>
      <c r="V110" s="229"/>
      <c r="W110" s="230"/>
      <c r="X110" s="229"/>
      <c r="Y110" s="230"/>
      <c r="Z110" s="229"/>
      <c r="AA110" s="230"/>
      <c r="AB110" s="229"/>
      <c r="AC110" s="230"/>
      <c r="AD110" s="231"/>
      <c r="AE110" s="232"/>
      <c r="AF110" s="229"/>
      <c r="AG110" s="230"/>
      <c r="AH110" s="231">
        <v>2</v>
      </c>
      <c r="AI110" s="232"/>
      <c r="AJ110" s="229"/>
      <c r="AK110" s="230"/>
      <c r="AL110" s="231">
        <v>1</v>
      </c>
      <c r="AM110" s="230">
        <v>1</v>
      </c>
      <c r="AN110" s="233">
        <v>4</v>
      </c>
      <c r="AO110" s="71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12"/>
      <c r="CG110" s="13">
        <v>0</v>
      </c>
      <c r="CH110" s="13">
        <v>0</v>
      </c>
      <c r="CI110" s="13"/>
      <c r="CJ110" s="13"/>
      <c r="CK110" s="13"/>
      <c r="CL110" s="13"/>
      <c r="CM110" s="13"/>
    </row>
    <row r="111" spans="1:91" ht="32.1" customHeight="1" x14ac:dyDescent="0.2">
      <c r="A111" s="82" t="s">
        <v>111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X111" s="2"/>
      <c r="BY111" s="2"/>
      <c r="BZ111" s="2"/>
      <c r="CG111" s="13"/>
      <c r="CH111" s="13"/>
      <c r="CI111" s="13"/>
      <c r="CJ111" s="13"/>
      <c r="CK111" s="13"/>
      <c r="CL111" s="13"/>
      <c r="CM111" s="13"/>
    </row>
    <row r="112" spans="1:91" ht="16.350000000000001" customHeight="1" x14ac:dyDescent="0.2">
      <c r="A112" s="1822" t="s">
        <v>112</v>
      </c>
      <c r="B112" s="1793"/>
      <c r="C112" s="1822" t="s">
        <v>54</v>
      </c>
      <c r="D112" s="1823"/>
      <c r="E112" s="1793"/>
      <c r="F112" s="1808" t="s">
        <v>113</v>
      </c>
      <c r="G112" s="1809"/>
      <c r="H112" s="1885" t="s">
        <v>114</v>
      </c>
      <c r="I112" s="1809"/>
      <c r="J112" s="1808" t="s">
        <v>115</v>
      </c>
      <c r="K112" s="1809"/>
      <c r="L112" s="1808" t="s">
        <v>116</v>
      </c>
      <c r="M112" s="1809"/>
      <c r="N112" s="1808" t="s">
        <v>117</v>
      </c>
      <c r="O112" s="1809"/>
      <c r="P112" s="1828" t="s">
        <v>118</v>
      </c>
      <c r="Q112" s="1816"/>
      <c r="R112" s="1828" t="s">
        <v>119</v>
      </c>
      <c r="S112" s="1816"/>
      <c r="T112" s="1828" t="s">
        <v>120</v>
      </c>
      <c r="U112" s="1829"/>
      <c r="V112" s="1828" t="s">
        <v>121</v>
      </c>
      <c r="W112" s="1829"/>
      <c r="X112" s="1881" t="s">
        <v>122</v>
      </c>
      <c r="Y112" s="1997" t="s">
        <v>123</v>
      </c>
      <c r="Z112" s="1829"/>
      <c r="AA112" s="1829"/>
      <c r="AB112" s="1816"/>
      <c r="AC112" s="1834" t="s">
        <v>124</v>
      </c>
      <c r="AD112" s="1876"/>
      <c r="AE112" s="1829" t="s">
        <v>125</v>
      </c>
      <c r="AF112" s="1829"/>
      <c r="AG112" s="1829"/>
      <c r="AH112" s="1816"/>
      <c r="AI112" s="1819" t="s">
        <v>126</v>
      </c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CG112" s="13"/>
      <c r="CH112" s="13"/>
      <c r="CI112" s="13"/>
      <c r="CJ112" s="13"/>
      <c r="CK112" s="13"/>
      <c r="CL112" s="13"/>
      <c r="CM112" s="13"/>
    </row>
    <row r="113" spans="1:91" ht="25.35" customHeight="1" x14ac:dyDescent="0.2">
      <c r="A113" s="1824"/>
      <c r="B113" s="1795"/>
      <c r="C113" s="1145" t="s">
        <v>32</v>
      </c>
      <c r="D113" s="1146" t="s">
        <v>33</v>
      </c>
      <c r="E113" s="1005" t="s">
        <v>34</v>
      </c>
      <c r="F113" s="1147" t="s">
        <v>41</v>
      </c>
      <c r="G113" s="1148" t="s">
        <v>34</v>
      </c>
      <c r="H113" s="1147" t="s">
        <v>41</v>
      </c>
      <c r="I113" s="1148" t="s">
        <v>34</v>
      </c>
      <c r="J113" s="1147" t="s">
        <v>41</v>
      </c>
      <c r="K113" s="1148" t="s">
        <v>34</v>
      </c>
      <c r="L113" s="1147" t="s">
        <v>41</v>
      </c>
      <c r="M113" s="1148" t="s">
        <v>34</v>
      </c>
      <c r="N113" s="1147" t="s">
        <v>41</v>
      </c>
      <c r="O113" s="1148" t="s">
        <v>34</v>
      </c>
      <c r="P113" s="1147" t="s">
        <v>41</v>
      </c>
      <c r="Q113" s="1148" t="s">
        <v>34</v>
      </c>
      <c r="R113" s="1147" t="s">
        <v>41</v>
      </c>
      <c r="S113" s="1148" t="s">
        <v>34</v>
      </c>
      <c r="T113" s="1147" t="s">
        <v>41</v>
      </c>
      <c r="U113" s="1184" t="s">
        <v>34</v>
      </c>
      <c r="V113" s="1147" t="s">
        <v>41</v>
      </c>
      <c r="W113" s="1184" t="s">
        <v>34</v>
      </c>
      <c r="X113" s="1882"/>
      <c r="Y113" s="237" t="s">
        <v>127</v>
      </c>
      <c r="Z113" s="238" t="s">
        <v>128</v>
      </c>
      <c r="AA113" s="1007" t="s">
        <v>129</v>
      </c>
      <c r="AB113" s="1156" t="s">
        <v>130</v>
      </c>
      <c r="AC113" s="998" t="s">
        <v>131</v>
      </c>
      <c r="AD113" s="1185" t="s">
        <v>132</v>
      </c>
      <c r="AE113" s="1186" t="s">
        <v>133</v>
      </c>
      <c r="AF113" s="1156" t="s">
        <v>134</v>
      </c>
      <c r="AG113" s="243" t="s">
        <v>135</v>
      </c>
      <c r="AH113" s="1156" t="s">
        <v>136</v>
      </c>
      <c r="AI113" s="1820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CG113" s="13"/>
      <c r="CH113" s="13"/>
      <c r="CI113" s="13"/>
      <c r="CJ113" s="13"/>
      <c r="CK113" s="13"/>
      <c r="CL113" s="13"/>
      <c r="CM113" s="13"/>
    </row>
    <row r="114" spans="1:91" ht="16.350000000000001" customHeight="1" x14ac:dyDescent="0.2">
      <c r="A114" s="1998" t="s">
        <v>137</v>
      </c>
      <c r="B114" s="1999"/>
      <c r="C114" s="1150">
        <f>SUM(D114+E114)</f>
        <v>3</v>
      </c>
      <c r="D114" s="1164">
        <f>SUM(F114+H114+J114+L114+N114+P114+R114+T114+V114)</f>
        <v>0</v>
      </c>
      <c r="E114" s="1165">
        <f>SUM(G114+I114+K114+M114+O114+Q114+S114+U114+W114)</f>
        <v>3</v>
      </c>
      <c r="F114" s="1181"/>
      <c r="G114" s="1187"/>
      <c r="H114" s="1152"/>
      <c r="I114" s="1154"/>
      <c r="J114" s="1181"/>
      <c r="K114" s="1187">
        <v>2</v>
      </c>
      <c r="L114" s="1152"/>
      <c r="M114" s="1154"/>
      <c r="N114" s="1181"/>
      <c r="O114" s="1187"/>
      <c r="P114" s="1152"/>
      <c r="Q114" s="1154">
        <v>1</v>
      </c>
      <c r="R114" s="1181"/>
      <c r="S114" s="1187"/>
      <c r="T114" s="1152"/>
      <c r="U114" s="1154"/>
      <c r="V114" s="1181"/>
      <c r="W114" s="1188"/>
      <c r="X114" s="1153">
        <v>1</v>
      </c>
      <c r="Y114" s="1189">
        <v>2</v>
      </c>
      <c r="Z114" s="1152">
        <v>1</v>
      </c>
      <c r="AA114" s="1190"/>
      <c r="AB114" s="1191"/>
      <c r="AC114" s="1188">
        <v>3</v>
      </c>
      <c r="AD114" s="1192"/>
      <c r="AE114" s="1189"/>
      <c r="AF114" s="1155"/>
      <c r="AG114" s="1155">
        <v>2</v>
      </c>
      <c r="AH114" s="1155"/>
      <c r="AI114" s="1155">
        <v>1</v>
      </c>
      <c r="AJ114" s="71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12"/>
      <c r="AW114" s="12"/>
      <c r="AX114" s="12"/>
      <c r="AY114" s="12"/>
      <c r="AZ114" s="12"/>
      <c r="BA114" s="12"/>
      <c r="CG114" s="13">
        <v>0</v>
      </c>
      <c r="CH114" s="13">
        <v>0</v>
      </c>
      <c r="CI114" s="13">
        <v>0</v>
      </c>
      <c r="CJ114" s="13"/>
      <c r="CK114" s="13"/>
      <c r="CL114" s="13"/>
      <c r="CM114" s="13"/>
    </row>
    <row r="115" spans="1:91" ht="16.350000000000001" customHeight="1" x14ac:dyDescent="0.2">
      <c r="A115" s="1879" t="s">
        <v>138</v>
      </c>
      <c r="B115" s="1880"/>
      <c r="C115" s="246">
        <f>SUM(D115+E115)</f>
        <v>21</v>
      </c>
      <c r="D115" s="247">
        <f>SUM(F115+H115+J115+L115+N115+P115+R115+T115+V115)</f>
        <v>14</v>
      </c>
      <c r="E115" s="248">
        <f>SUM(G115+I115+K115+M115+O115+Q115+S115+U115+W115)</f>
        <v>7</v>
      </c>
      <c r="F115" s="249"/>
      <c r="G115" s="250"/>
      <c r="H115" s="251">
        <v>1</v>
      </c>
      <c r="I115" s="252">
        <v>1</v>
      </c>
      <c r="J115" s="249">
        <v>5</v>
      </c>
      <c r="K115" s="250"/>
      <c r="L115" s="251">
        <v>5</v>
      </c>
      <c r="M115" s="252">
        <v>1</v>
      </c>
      <c r="N115" s="249">
        <v>2</v>
      </c>
      <c r="O115" s="250"/>
      <c r="P115" s="251"/>
      <c r="Q115" s="252">
        <v>3</v>
      </c>
      <c r="R115" s="249">
        <v>1</v>
      </c>
      <c r="S115" s="250">
        <v>1</v>
      </c>
      <c r="T115" s="251"/>
      <c r="U115" s="252">
        <v>1</v>
      </c>
      <c r="V115" s="249"/>
      <c r="W115" s="253"/>
      <c r="X115" s="254"/>
      <c r="Y115" s="255"/>
      <c r="Z115" s="256"/>
      <c r="AA115" s="257">
        <v>14</v>
      </c>
      <c r="AB115" s="257">
        <v>7</v>
      </c>
      <c r="AC115" s="254">
        <v>7</v>
      </c>
      <c r="AD115" s="258">
        <v>14</v>
      </c>
      <c r="AE115" s="259">
        <v>6</v>
      </c>
      <c r="AF115" s="260"/>
      <c r="AG115" s="260">
        <v>12</v>
      </c>
      <c r="AH115" s="260">
        <v>3</v>
      </c>
      <c r="AI115" s="260"/>
      <c r="AJ115" s="71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12"/>
      <c r="AW115" s="12"/>
      <c r="AX115" s="12"/>
      <c r="CG115" s="13">
        <v>0</v>
      </c>
      <c r="CH115" s="13">
        <v>0</v>
      </c>
      <c r="CI115" s="13">
        <v>0</v>
      </c>
      <c r="CJ115" s="13"/>
      <c r="CK115" s="13"/>
      <c r="CL115" s="13"/>
      <c r="CM115" s="13"/>
    </row>
    <row r="116" spans="1:91" ht="32.1" customHeight="1" x14ac:dyDescent="0.2">
      <c r="A116" s="82" t="s">
        <v>139</v>
      </c>
      <c r="B116" s="11"/>
      <c r="C116" s="11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"/>
      <c r="V116" s="8"/>
      <c r="W116" s="8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BX116" s="2"/>
      <c r="BY116" s="2"/>
      <c r="BZ116" s="2"/>
      <c r="CG116" s="13"/>
      <c r="CH116" s="13"/>
      <c r="CI116" s="13"/>
      <c r="CJ116" s="13"/>
      <c r="CK116" s="13"/>
      <c r="CL116" s="13"/>
      <c r="CM116" s="13"/>
    </row>
    <row r="117" spans="1:91" ht="16.350000000000001" customHeight="1" x14ac:dyDescent="0.2">
      <c r="A117" s="1822" t="s">
        <v>112</v>
      </c>
      <c r="B117" s="1793"/>
      <c r="C117" s="1817" t="s">
        <v>54</v>
      </c>
      <c r="D117" s="1808" t="s">
        <v>6</v>
      </c>
      <c r="E117" s="1869"/>
      <c r="F117" s="1869"/>
      <c r="G117" s="1869"/>
      <c r="H117" s="1869"/>
      <c r="I117" s="1812"/>
      <c r="J117" s="1798" t="s">
        <v>7</v>
      </c>
      <c r="K117" s="8"/>
      <c r="L117" s="7"/>
      <c r="M117" s="7"/>
      <c r="N117" s="7"/>
      <c r="O117" s="7"/>
      <c r="P117" s="7"/>
      <c r="Q117" s="7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BR117" s="3"/>
      <c r="BS117" s="3"/>
      <c r="BT117" s="3"/>
      <c r="CG117" s="13"/>
      <c r="CH117" s="13"/>
      <c r="CI117" s="13"/>
      <c r="CJ117" s="13"/>
      <c r="CK117" s="13"/>
      <c r="CL117" s="13"/>
      <c r="CM117" s="13"/>
    </row>
    <row r="118" spans="1:91" ht="21.6" customHeight="1" x14ac:dyDescent="0.2">
      <c r="A118" s="1824"/>
      <c r="B118" s="1795"/>
      <c r="C118" s="1818"/>
      <c r="D118" s="1147" t="s">
        <v>13</v>
      </c>
      <c r="E118" s="1178" t="s">
        <v>14</v>
      </c>
      <c r="F118" s="1178" t="s">
        <v>15</v>
      </c>
      <c r="G118" s="1178" t="s">
        <v>140</v>
      </c>
      <c r="H118" s="1178" t="s">
        <v>141</v>
      </c>
      <c r="I118" s="1193" t="s">
        <v>142</v>
      </c>
      <c r="J118" s="1801"/>
      <c r="K118" s="8"/>
      <c r="L118" s="7"/>
      <c r="M118" s="7"/>
      <c r="N118" s="7"/>
      <c r="O118" s="7"/>
      <c r="P118" s="7"/>
      <c r="Q118" s="7"/>
      <c r="BR118" s="3"/>
      <c r="BS118" s="3"/>
      <c r="BT118" s="3"/>
      <c r="CG118" s="13"/>
      <c r="CH118" s="13"/>
      <c r="CI118" s="13"/>
      <c r="CJ118" s="13"/>
      <c r="CK118" s="13"/>
      <c r="CL118" s="13"/>
      <c r="CM118" s="13"/>
    </row>
    <row r="119" spans="1:91" ht="26.25" customHeight="1" x14ac:dyDescent="0.2">
      <c r="A119" s="1819" t="s">
        <v>143</v>
      </c>
      <c r="B119" s="1194" t="s">
        <v>144</v>
      </c>
      <c r="C119" s="1195">
        <f>SUM(D119:I119)</f>
        <v>0</v>
      </c>
      <c r="D119" s="1160"/>
      <c r="E119" s="1163"/>
      <c r="F119" s="1163"/>
      <c r="G119" s="1163"/>
      <c r="H119" s="1163"/>
      <c r="I119" s="1196"/>
      <c r="J119" s="1166"/>
      <c r="K119" s="71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12"/>
      <c r="X119" s="12"/>
      <c r="Y119" s="12"/>
      <c r="BR119" s="3"/>
      <c r="BS119" s="3"/>
      <c r="BT119" s="3"/>
      <c r="CG119" s="13"/>
      <c r="CH119" s="13">
        <v>0</v>
      </c>
      <c r="CI119" s="13">
        <v>0</v>
      </c>
      <c r="CJ119" s="13"/>
      <c r="CK119" s="13"/>
      <c r="CL119" s="13"/>
      <c r="CM119" s="13"/>
    </row>
    <row r="120" spans="1:91" ht="18" customHeight="1" x14ac:dyDescent="0.2">
      <c r="A120" s="1820"/>
      <c r="B120" s="264" t="s">
        <v>145</v>
      </c>
      <c r="C120" s="265">
        <f>SUM(D120:I120)</f>
        <v>0</v>
      </c>
      <c r="D120" s="50"/>
      <c r="E120" s="266"/>
      <c r="F120" s="266"/>
      <c r="G120" s="266"/>
      <c r="H120" s="266"/>
      <c r="I120" s="267"/>
      <c r="J120" s="79"/>
      <c r="K120" s="71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12"/>
      <c r="X120" s="12"/>
      <c r="Y120" s="12"/>
      <c r="BR120" s="3"/>
      <c r="BS120" s="3"/>
      <c r="BT120" s="3"/>
      <c r="CG120" s="13"/>
      <c r="CH120" s="13">
        <v>0</v>
      </c>
      <c r="CI120" s="13">
        <v>0</v>
      </c>
      <c r="CJ120" s="13"/>
      <c r="CK120" s="13"/>
      <c r="CL120" s="13"/>
      <c r="CM120" s="13"/>
    </row>
    <row r="121" spans="1:91" ht="32.1" customHeight="1" x14ac:dyDescent="0.2">
      <c r="A121" s="82" t="s">
        <v>146</v>
      </c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"/>
      <c r="P121" s="8"/>
      <c r="Q121" s="85"/>
      <c r="R121" s="85"/>
      <c r="S121" s="85"/>
      <c r="T121" s="85"/>
      <c r="U121" s="85"/>
      <c r="V121" s="85"/>
      <c r="W121" s="85"/>
      <c r="X121" s="12"/>
      <c r="Y121" s="12"/>
      <c r="Z121" s="12"/>
      <c r="AA121" s="12"/>
      <c r="AB121" s="12"/>
      <c r="AC121" s="12"/>
      <c r="AD121" s="12"/>
      <c r="AE121" s="12"/>
      <c r="BX121" s="2"/>
      <c r="BY121" s="2"/>
      <c r="BZ121" s="2"/>
      <c r="CG121" s="13"/>
      <c r="CH121" s="13"/>
      <c r="CI121" s="13"/>
      <c r="CJ121" s="13"/>
      <c r="CK121" s="13"/>
      <c r="CL121" s="13"/>
      <c r="CM121" s="13"/>
    </row>
    <row r="122" spans="1:91" ht="16.350000000000001" customHeight="1" x14ac:dyDescent="0.2">
      <c r="A122" s="1819" t="s">
        <v>147</v>
      </c>
      <c r="B122" s="1819" t="s">
        <v>148</v>
      </c>
      <c r="C122" s="8"/>
      <c r="D122" s="26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CG122" s="13"/>
      <c r="CH122" s="13"/>
      <c r="CI122" s="13"/>
      <c r="CJ122" s="13"/>
      <c r="CK122" s="13"/>
      <c r="CL122" s="13"/>
      <c r="CM122" s="13"/>
    </row>
    <row r="123" spans="1:91" ht="16.350000000000001" customHeight="1" x14ac:dyDescent="0.2">
      <c r="A123" s="1820"/>
      <c r="B123" s="1820"/>
      <c r="C123" s="8"/>
      <c r="D123" s="26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CG123" s="13"/>
      <c r="CH123" s="13"/>
      <c r="CI123" s="13"/>
      <c r="CJ123" s="13"/>
      <c r="CK123" s="13"/>
      <c r="CL123" s="13"/>
      <c r="CM123" s="13"/>
    </row>
    <row r="124" spans="1:91" ht="16.350000000000001" customHeight="1" x14ac:dyDescent="0.2">
      <c r="A124" s="1197" t="s">
        <v>149</v>
      </c>
      <c r="B124" s="1162"/>
      <c r="C124" s="136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CG124" s="13"/>
      <c r="CH124" s="13"/>
      <c r="CI124" s="13"/>
      <c r="CJ124" s="13"/>
      <c r="CK124" s="13"/>
      <c r="CL124" s="13"/>
      <c r="CM124" s="13"/>
    </row>
    <row r="125" spans="1:91" ht="16.350000000000001" customHeight="1" x14ac:dyDescent="0.2">
      <c r="A125" s="270" t="s">
        <v>150</v>
      </c>
      <c r="B125" s="70"/>
      <c r="C125" s="136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CG125" s="13"/>
      <c r="CH125" s="13"/>
      <c r="CI125" s="13"/>
      <c r="CJ125" s="13"/>
      <c r="CK125" s="13"/>
      <c r="CL125" s="13"/>
      <c r="CM125" s="13"/>
    </row>
    <row r="126" spans="1:91" ht="16.350000000000001" customHeight="1" x14ac:dyDescent="0.2">
      <c r="A126" s="270" t="s">
        <v>151</v>
      </c>
      <c r="B126" s="70">
        <v>1</v>
      </c>
      <c r="C126" s="136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CG126" s="13"/>
      <c r="CH126" s="13"/>
      <c r="CI126" s="13"/>
      <c r="CJ126" s="13"/>
      <c r="CK126" s="13"/>
      <c r="CL126" s="13"/>
      <c r="CM126" s="13"/>
    </row>
    <row r="127" spans="1:91" ht="16.350000000000001" customHeight="1" x14ac:dyDescent="0.2">
      <c r="A127" s="270" t="s">
        <v>152</v>
      </c>
      <c r="B127" s="70"/>
      <c r="C127" s="136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CG127" s="13"/>
      <c r="CH127" s="13"/>
      <c r="CI127" s="13"/>
      <c r="CJ127" s="13"/>
      <c r="CK127" s="13"/>
      <c r="CL127" s="13"/>
      <c r="CM127" s="13"/>
    </row>
    <row r="128" spans="1:91" ht="16.350000000000001" customHeight="1" x14ac:dyDescent="0.2">
      <c r="A128" s="270" t="s">
        <v>153</v>
      </c>
      <c r="B128" s="70"/>
      <c r="C128" s="136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CG128" s="13"/>
      <c r="CH128" s="13"/>
      <c r="CI128" s="13"/>
      <c r="CJ128" s="13"/>
      <c r="CK128" s="13"/>
      <c r="CL128" s="13"/>
      <c r="CM128" s="13"/>
    </row>
    <row r="129" spans="1:91" ht="16.350000000000001" customHeight="1" x14ac:dyDescent="0.2">
      <c r="A129" s="271" t="s">
        <v>154</v>
      </c>
      <c r="B129" s="36">
        <v>1</v>
      </c>
      <c r="C129" s="136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CG129" s="13"/>
      <c r="CH129" s="13"/>
      <c r="CI129" s="13"/>
      <c r="CJ129" s="13"/>
      <c r="CK129" s="13"/>
      <c r="CL129" s="13"/>
      <c r="CM129" s="13"/>
    </row>
    <row r="130" spans="1:91" ht="16.350000000000001" customHeight="1" x14ac:dyDescent="0.2">
      <c r="A130" s="271" t="s">
        <v>155</v>
      </c>
      <c r="B130" s="36">
        <v>7</v>
      </c>
      <c r="C130" s="136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CG130" s="13"/>
      <c r="CH130" s="13"/>
      <c r="CI130" s="13"/>
      <c r="CJ130" s="13"/>
      <c r="CK130" s="13"/>
      <c r="CL130" s="13"/>
      <c r="CM130" s="13"/>
    </row>
    <row r="131" spans="1:91" ht="16.350000000000001" customHeight="1" x14ac:dyDescent="0.2">
      <c r="A131" s="271" t="s">
        <v>156</v>
      </c>
      <c r="B131" s="70"/>
      <c r="C131" s="136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CG131" s="13"/>
      <c r="CH131" s="13"/>
      <c r="CI131" s="13"/>
      <c r="CJ131" s="13"/>
      <c r="CK131" s="13"/>
      <c r="CL131" s="13"/>
      <c r="CM131" s="13"/>
    </row>
    <row r="132" spans="1:91" ht="16.350000000000001" customHeight="1" x14ac:dyDescent="0.2">
      <c r="A132" s="271" t="s">
        <v>157</v>
      </c>
      <c r="B132" s="36"/>
      <c r="C132" s="136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CG132" s="13"/>
      <c r="CH132" s="13"/>
      <c r="CI132" s="13"/>
      <c r="CJ132" s="13"/>
      <c r="CK132" s="13"/>
      <c r="CL132" s="13"/>
      <c r="CM132" s="13"/>
    </row>
    <row r="133" spans="1:91" ht="16.350000000000001" customHeight="1" x14ac:dyDescent="0.2">
      <c r="A133" s="272" t="s">
        <v>158</v>
      </c>
      <c r="B133" s="273">
        <v>4</v>
      </c>
      <c r="C133" s="136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CG133" s="13"/>
      <c r="CH133" s="13"/>
      <c r="CI133" s="13"/>
      <c r="CJ133" s="13"/>
      <c r="CK133" s="13"/>
      <c r="CL133" s="13"/>
      <c r="CM133" s="13"/>
    </row>
    <row r="134" spans="1:91" ht="16.350000000000001" customHeight="1" x14ac:dyDescent="0.2">
      <c r="A134" s="274" t="s">
        <v>159</v>
      </c>
      <c r="B134" s="273">
        <v>229</v>
      </c>
      <c r="C134" s="136"/>
      <c r="D134" s="8"/>
      <c r="E134" s="8"/>
      <c r="F134" s="8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"/>
      <c r="CG134" s="13"/>
      <c r="CH134" s="13"/>
      <c r="CI134" s="13"/>
      <c r="CJ134" s="13"/>
      <c r="CK134" s="13"/>
      <c r="CL134" s="13"/>
      <c r="CM134" s="13"/>
    </row>
    <row r="135" spans="1:91" ht="16.350000000000001" customHeight="1" x14ac:dyDescent="0.2">
      <c r="A135" s="274" t="s">
        <v>160</v>
      </c>
      <c r="B135" s="273">
        <v>16</v>
      </c>
      <c r="C135" s="136"/>
      <c r="D135" s="8"/>
      <c r="E135" s="8"/>
      <c r="F135" s="8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"/>
      <c r="CG135" s="13"/>
      <c r="CH135" s="13"/>
      <c r="CI135" s="13"/>
      <c r="CJ135" s="13"/>
      <c r="CK135" s="13"/>
      <c r="CL135" s="13"/>
      <c r="CM135" s="13"/>
    </row>
    <row r="136" spans="1:91" ht="16.350000000000001" customHeight="1" x14ac:dyDescent="0.2">
      <c r="A136" s="1198" t="s">
        <v>54</v>
      </c>
      <c r="B136" s="1177">
        <f>SUM(B124:B135)</f>
        <v>258</v>
      </c>
      <c r="C136" s="8"/>
      <c r="D136" s="8"/>
      <c r="E136" s="8"/>
      <c r="F136" s="8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"/>
      <c r="CG136" s="13"/>
      <c r="CH136" s="13"/>
      <c r="CI136" s="13"/>
      <c r="CJ136" s="13"/>
      <c r="CK136" s="13"/>
      <c r="CL136" s="13"/>
      <c r="CM136" s="13"/>
    </row>
    <row r="137" spans="1:91" ht="32.1" customHeight="1" x14ac:dyDescent="0.2">
      <c r="A137" s="81" t="s">
        <v>161</v>
      </c>
      <c r="B137" s="1"/>
      <c r="C137" s="1"/>
      <c r="D137" s="8"/>
      <c r="E137" s="276"/>
      <c r="F137" s="8"/>
      <c r="G137" s="277"/>
      <c r="H137" s="85"/>
      <c r="I137" s="85"/>
      <c r="J137" s="85"/>
      <c r="K137" s="85"/>
      <c r="L137" s="85"/>
      <c r="M137" s="278"/>
      <c r="N137" s="278"/>
      <c r="O137" s="278"/>
      <c r="P137" s="85"/>
      <c r="Q137" s="85"/>
      <c r="R137" s="85"/>
      <c r="S137" s="85"/>
      <c r="T137" s="85"/>
      <c r="U137" s="85"/>
      <c r="V137" s="85"/>
      <c r="W137" s="8"/>
      <c r="BX137" s="2"/>
      <c r="BY137" s="2"/>
      <c r="BZ137" s="2"/>
      <c r="CG137" s="13"/>
      <c r="CH137" s="13"/>
      <c r="CI137" s="13"/>
      <c r="CJ137" s="13"/>
      <c r="CK137" s="13"/>
      <c r="CL137" s="13"/>
      <c r="CM137" s="13"/>
    </row>
    <row r="138" spans="1:91" ht="25.35" customHeight="1" x14ac:dyDescent="0.2">
      <c r="A138" s="1808" t="s">
        <v>162</v>
      </c>
      <c r="B138" s="1869"/>
      <c r="C138" s="1869"/>
      <c r="D138" s="1809"/>
      <c r="E138" s="1156" t="s">
        <v>163</v>
      </c>
      <c r="F138" s="1156" t="s">
        <v>164</v>
      </c>
      <c r="G138" s="279"/>
      <c r="H138" s="280"/>
      <c r="I138" s="280"/>
      <c r="J138" s="280"/>
      <c r="K138" s="280"/>
      <c r="L138" s="85"/>
      <c r="M138" s="85"/>
      <c r="N138" s="85"/>
      <c r="O138" s="85"/>
      <c r="P138" s="85"/>
      <c r="Q138" s="85"/>
      <c r="R138" s="85"/>
      <c r="S138" s="85"/>
      <c r="T138" s="101"/>
      <c r="U138" s="101"/>
      <c r="V138" s="101"/>
      <c r="W138" s="7"/>
      <c r="CG138" s="13"/>
      <c r="CH138" s="13"/>
      <c r="CI138" s="13"/>
      <c r="CJ138" s="13"/>
      <c r="CK138" s="13"/>
      <c r="CL138" s="13"/>
      <c r="CM138" s="13"/>
    </row>
    <row r="139" spans="1:91" ht="16.350000000000001" customHeight="1" x14ac:dyDescent="0.2">
      <c r="A139" s="1156" t="s">
        <v>165</v>
      </c>
      <c r="B139" s="1872" t="s">
        <v>166</v>
      </c>
      <c r="C139" s="1873"/>
      <c r="D139" s="1874"/>
      <c r="E139" s="1199"/>
      <c r="F139" s="1199"/>
      <c r="G139" s="487" t="str">
        <f>CA139</f>
        <v/>
      </c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85"/>
      <c r="T139" s="101"/>
      <c r="U139" s="101"/>
      <c r="V139" s="101"/>
      <c r="W139" s="7"/>
      <c r="CA139" s="488" t="str">
        <f>IF(E139&lt;F139,"* El número de llamadas válidas NO DEBE ser mayor al total de llamadas.","")</f>
        <v/>
      </c>
      <c r="CG139" s="489">
        <f>IF(E139&lt;F139,1,0)</f>
        <v>0</v>
      </c>
      <c r="CH139" s="13"/>
      <c r="CI139" s="13"/>
      <c r="CJ139" s="13"/>
      <c r="CK139" s="13"/>
      <c r="CL139" s="13"/>
      <c r="CM139" s="13"/>
    </row>
    <row r="140" spans="1:91" ht="32.1" customHeight="1" x14ac:dyDescent="0.2">
      <c r="A140" s="82" t="s">
        <v>167</v>
      </c>
      <c r="B140" s="82"/>
      <c r="C140" s="82"/>
      <c r="D140" s="82"/>
      <c r="E140" s="82"/>
      <c r="F140" s="82"/>
      <c r="G140" s="57"/>
      <c r="H140" s="57"/>
      <c r="I140" s="57"/>
      <c r="J140" s="57"/>
      <c r="K140" s="57"/>
      <c r="L140" s="282"/>
      <c r="M140" s="85"/>
      <c r="N140" s="85"/>
      <c r="O140" s="85"/>
      <c r="P140" s="85"/>
      <c r="Q140" s="85"/>
      <c r="R140" s="12"/>
      <c r="S140" s="12"/>
      <c r="T140" s="12"/>
      <c r="U140" s="12"/>
      <c r="V140" s="12"/>
      <c r="BX140" s="2"/>
      <c r="BY140" s="2"/>
      <c r="BZ140" s="2"/>
      <c r="CG140" s="13"/>
      <c r="CH140" s="13"/>
      <c r="CI140" s="13"/>
      <c r="CJ140" s="13"/>
      <c r="CK140" s="13"/>
      <c r="CL140" s="13"/>
      <c r="CM140" s="13"/>
    </row>
    <row r="141" spans="1:91" ht="27" customHeight="1" x14ac:dyDescent="0.2">
      <c r="A141" s="1822" t="s">
        <v>162</v>
      </c>
      <c r="B141" s="1823"/>
      <c r="C141" s="1793"/>
      <c r="D141" s="1828" t="s">
        <v>168</v>
      </c>
      <c r="E141" s="1829"/>
      <c r="F141" s="1816"/>
      <c r="G141" s="1819" t="s">
        <v>7</v>
      </c>
      <c r="H141" s="1869" t="s">
        <v>169</v>
      </c>
      <c r="I141" s="1869"/>
      <c r="J141" s="1809"/>
      <c r="K141" s="1808" t="s">
        <v>170</v>
      </c>
      <c r="L141" s="1869"/>
      <c r="M141" s="1809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CG141" s="13"/>
      <c r="CH141" s="13"/>
      <c r="CI141" s="13"/>
      <c r="CJ141" s="13"/>
      <c r="CK141" s="13"/>
      <c r="CL141" s="13"/>
      <c r="CM141" s="13"/>
    </row>
    <row r="142" spans="1:91" ht="27" customHeight="1" x14ac:dyDescent="0.2">
      <c r="A142" s="1824"/>
      <c r="B142" s="1825"/>
      <c r="C142" s="1795"/>
      <c r="D142" s="1006" t="s">
        <v>54</v>
      </c>
      <c r="E142" s="1016" t="s">
        <v>171</v>
      </c>
      <c r="F142" s="997" t="s">
        <v>172</v>
      </c>
      <c r="G142" s="1820"/>
      <c r="H142" s="1016" t="s">
        <v>173</v>
      </c>
      <c r="I142" s="1010" t="s">
        <v>174</v>
      </c>
      <c r="J142" s="997" t="s">
        <v>175</v>
      </c>
      <c r="K142" s="1016" t="s">
        <v>173</v>
      </c>
      <c r="L142" s="1010" t="s">
        <v>174</v>
      </c>
      <c r="M142" s="997" t="s">
        <v>175</v>
      </c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CG142" s="13"/>
      <c r="CH142" s="13"/>
      <c r="CI142" s="13"/>
      <c r="CJ142" s="13"/>
      <c r="CK142" s="13"/>
      <c r="CL142" s="13"/>
      <c r="CM142" s="13"/>
    </row>
    <row r="143" spans="1:91" ht="16.350000000000001" customHeight="1" x14ac:dyDescent="0.2">
      <c r="A143" s="1819" t="s">
        <v>176</v>
      </c>
      <c r="B143" s="1995" t="s">
        <v>177</v>
      </c>
      <c r="C143" s="1996"/>
      <c r="D143" s="1195">
        <f>SUM(E143+F143)</f>
        <v>0</v>
      </c>
      <c r="E143" s="1160"/>
      <c r="F143" s="1166"/>
      <c r="G143" s="1162"/>
      <c r="H143" s="1160"/>
      <c r="I143" s="1200"/>
      <c r="J143" s="1166"/>
      <c r="K143" s="1160"/>
      <c r="L143" s="1200"/>
      <c r="M143" s="1166"/>
      <c r="N143" s="71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12"/>
      <c r="AA143" s="12"/>
      <c r="CG143" s="13"/>
      <c r="CH143" s="13"/>
      <c r="CI143" s="13">
        <v>0</v>
      </c>
      <c r="CJ143" s="13"/>
      <c r="CK143" s="13"/>
      <c r="CL143" s="13"/>
      <c r="CM143" s="13"/>
    </row>
    <row r="144" spans="1:91" ht="16.350000000000001" customHeight="1" x14ac:dyDescent="0.2">
      <c r="A144" s="1820"/>
      <c r="B144" s="285" t="s">
        <v>178</v>
      </c>
      <c r="C144" s="286"/>
      <c r="D144" s="287">
        <f>SUM(E144+F144)</f>
        <v>0</v>
      </c>
      <c r="E144" s="288"/>
      <c r="F144" s="289"/>
      <c r="G144" s="290"/>
      <c r="H144" s="288"/>
      <c r="I144" s="291"/>
      <c r="J144" s="289"/>
      <c r="K144" s="288"/>
      <c r="L144" s="291"/>
      <c r="M144" s="289"/>
      <c r="N144" s="71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12"/>
      <c r="AA144" s="12"/>
      <c r="CG144" s="13"/>
      <c r="CH144" s="13"/>
      <c r="CI144" s="13">
        <v>0</v>
      </c>
      <c r="CJ144" s="13"/>
      <c r="CK144" s="13"/>
      <c r="CL144" s="13"/>
      <c r="CM144" s="13"/>
    </row>
    <row r="145" spans="1:104" ht="32.1" customHeight="1" x14ac:dyDescent="0.2">
      <c r="A145" s="81" t="s">
        <v>179</v>
      </c>
      <c r="B145" s="8"/>
      <c r="C145" s="292"/>
      <c r="D145" s="292"/>
      <c r="E145" s="293"/>
      <c r="F145" s="8"/>
      <c r="G145" s="8"/>
      <c r="H145" s="8"/>
      <c r="I145" s="8"/>
      <c r="J145" s="8"/>
      <c r="K145" s="8"/>
      <c r="L145" s="8"/>
      <c r="M145" s="8"/>
      <c r="N145" s="85"/>
      <c r="O145" s="85"/>
      <c r="P145" s="85"/>
      <c r="Q145" s="85"/>
      <c r="R145" s="85"/>
      <c r="S145" s="85"/>
      <c r="T145" s="85"/>
      <c r="U145" s="85"/>
      <c r="V145" s="85"/>
      <c r="W145" s="12"/>
      <c r="X145" s="12"/>
      <c r="Y145" s="12"/>
      <c r="Z145" s="12"/>
      <c r="AA145" s="12"/>
      <c r="BX145" s="2"/>
      <c r="BY145" s="2"/>
      <c r="BZ145" s="2"/>
      <c r="CG145" s="13"/>
      <c r="CH145" s="13"/>
      <c r="CI145" s="13"/>
      <c r="CJ145" s="13"/>
      <c r="CK145" s="13"/>
      <c r="CL145" s="13"/>
      <c r="CM145" s="13"/>
    </row>
    <row r="146" spans="1:104" ht="58.35" customHeight="1" x14ac:dyDescent="0.2">
      <c r="A146" s="1828" t="s">
        <v>180</v>
      </c>
      <c r="B146" s="1816"/>
      <c r="C146" s="1156" t="s">
        <v>5</v>
      </c>
      <c r="D146" s="1156" t="s">
        <v>181</v>
      </c>
      <c r="E146" s="1147" t="s">
        <v>182</v>
      </c>
      <c r="F146" s="1003" t="s">
        <v>68</v>
      </c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101"/>
      <c r="T146" s="101"/>
      <c r="U146" s="101"/>
      <c r="V146" s="101"/>
      <c r="W146" s="12"/>
      <c r="X146" s="12"/>
      <c r="Y146" s="12"/>
      <c r="Z146" s="12"/>
      <c r="AA146" s="12"/>
      <c r="CG146" s="13"/>
      <c r="CH146" s="13"/>
      <c r="CI146" s="13"/>
      <c r="CJ146" s="13"/>
      <c r="CK146" s="13"/>
      <c r="CL146" s="13"/>
      <c r="CM146" s="13"/>
    </row>
    <row r="147" spans="1:104" ht="16.350000000000001" customHeight="1" x14ac:dyDescent="0.2">
      <c r="A147" s="1819" t="s">
        <v>183</v>
      </c>
      <c r="B147" s="62" t="s">
        <v>184</v>
      </c>
      <c r="C147" s="142"/>
      <c r="D147" s="294"/>
      <c r="E147" s="1201"/>
      <c r="F147" s="1202"/>
      <c r="G147" s="71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101"/>
      <c r="T147" s="101"/>
      <c r="U147" s="101"/>
      <c r="V147" s="101"/>
      <c r="W147" s="12"/>
      <c r="X147" s="12"/>
      <c r="CG147" s="13">
        <v>0</v>
      </c>
      <c r="CH147" s="13"/>
      <c r="CI147" s="13"/>
      <c r="CJ147" s="13"/>
      <c r="CK147" s="13"/>
      <c r="CL147" s="13"/>
      <c r="CM147" s="13"/>
    </row>
    <row r="148" spans="1:104" ht="16.350000000000001" customHeight="1" x14ac:dyDescent="0.2">
      <c r="A148" s="1820"/>
      <c r="B148" s="93" t="s">
        <v>185</v>
      </c>
      <c r="C148" s="52"/>
      <c r="D148" s="50"/>
      <c r="E148" s="297"/>
      <c r="F148" s="298"/>
      <c r="G148" s="71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101"/>
      <c r="T148" s="101"/>
      <c r="U148" s="101"/>
      <c r="V148" s="101"/>
      <c r="W148" s="12"/>
      <c r="X148" s="12"/>
      <c r="CG148" s="13">
        <v>0</v>
      </c>
      <c r="CH148" s="13"/>
      <c r="CI148" s="13"/>
      <c r="CJ148" s="13"/>
      <c r="CK148" s="13"/>
      <c r="CL148" s="13"/>
      <c r="CM148" s="13"/>
    </row>
    <row r="149" spans="1:104" ht="16.350000000000001" customHeight="1" x14ac:dyDescent="0.2">
      <c r="A149" s="1009" t="s">
        <v>186</v>
      </c>
      <c r="B149" s="72" t="s">
        <v>184</v>
      </c>
      <c r="C149" s="1199"/>
      <c r="D149" s="1203"/>
      <c r="E149" s="301"/>
      <c r="F149" s="302"/>
      <c r="G149" s="71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101"/>
      <c r="T149" s="101"/>
      <c r="U149" s="101"/>
      <c r="V149" s="101"/>
      <c r="W149" s="12"/>
      <c r="X149" s="12"/>
      <c r="CG149" s="13">
        <v>0</v>
      </c>
      <c r="CH149" s="13"/>
      <c r="CI149" s="13"/>
      <c r="CJ149" s="13"/>
      <c r="CK149" s="13"/>
      <c r="CL149" s="13"/>
      <c r="CM149" s="13"/>
    </row>
    <row r="150" spans="1:104" ht="16.350000000000001" customHeight="1" x14ac:dyDescent="0.2">
      <c r="A150" s="1819" t="s">
        <v>187</v>
      </c>
      <c r="B150" s="62" t="s">
        <v>188</v>
      </c>
      <c r="C150" s="142"/>
      <c r="D150" s="303"/>
      <c r="E150" s="304"/>
      <c r="F150" s="305"/>
      <c r="G150" s="71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101"/>
      <c r="T150" s="101"/>
      <c r="U150" s="101"/>
      <c r="V150" s="101"/>
      <c r="W150" s="12"/>
      <c r="X150" s="12"/>
      <c r="CG150" s="13">
        <v>0</v>
      </c>
      <c r="CH150" s="13"/>
      <c r="CI150" s="13"/>
      <c r="CJ150" s="13"/>
      <c r="CK150" s="13"/>
      <c r="CL150" s="13"/>
      <c r="CM150" s="13"/>
    </row>
    <row r="151" spans="1:104" ht="16.350000000000001" customHeight="1" x14ac:dyDescent="0.2">
      <c r="A151" s="1845"/>
      <c r="B151" s="30" t="s">
        <v>189</v>
      </c>
      <c r="C151" s="36"/>
      <c r="D151" s="34"/>
      <c r="E151" s="306"/>
      <c r="F151" s="74"/>
      <c r="G151" s="71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101"/>
      <c r="T151" s="101"/>
      <c r="U151" s="101"/>
      <c r="V151" s="101"/>
      <c r="W151" s="12"/>
      <c r="X151" s="12"/>
      <c r="CG151" s="13">
        <v>0</v>
      </c>
      <c r="CH151" s="13"/>
      <c r="CI151" s="13"/>
      <c r="CJ151" s="13"/>
      <c r="CK151" s="13"/>
      <c r="CL151" s="13"/>
      <c r="CM151" s="13"/>
    </row>
    <row r="152" spans="1:104" ht="16.350000000000001" customHeight="1" x14ac:dyDescent="0.2">
      <c r="A152" s="1820"/>
      <c r="B152" s="93" t="s">
        <v>190</v>
      </c>
      <c r="C152" s="52"/>
      <c r="D152" s="50"/>
      <c r="E152" s="307"/>
      <c r="F152" s="79"/>
      <c r="G152" s="71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101"/>
      <c r="T152" s="101"/>
      <c r="U152" s="101"/>
      <c r="V152" s="101"/>
      <c r="W152" s="12"/>
      <c r="X152" s="12"/>
      <c r="CG152" s="13">
        <v>0</v>
      </c>
      <c r="CH152" s="13"/>
      <c r="CI152" s="13"/>
      <c r="CJ152" s="13"/>
      <c r="CK152" s="13"/>
      <c r="CL152" s="13"/>
      <c r="CM152" s="13"/>
    </row>
    <row r="153" spans="1:104" s="82" customFormat="1" ht="32.1" customHeight="1" x14ac:dyDescent="0.2">
      <c r="A153" s="308" t="s">
        <v>191</v>
      </c>
      <c r="CA153" s="309"/>
      <c r="CB153" s="309"/>
      <c r="CC153" s="309"/>
      <c r="CD153" s="309"/>
      <c r="CE153" s="309"/>
      <c r="CF153" s="309"/>
      <c r="CG153" s="310"/>
      <c r="CH153" s="310"/>
      <c r="CI153" s="310"/>
      <c r="CJ153" s="310"/>
      <c r="CK153" s="310"/>
      <c r="CL153" s="310"/>
      <c r="CM153" s="310"/>
      <c r="CN153" s="309"/>
      <c r="CO153" s="309"/>
      <c r="CP153" s="309"/>
      <c r="CQ153" s="309"/>
      <c r="CR153" s="309"/>
      <c r="CS153" s="309"/>
      <c r="CT153" s="309"/>
      <c r="CU153" s="309"/>
      <c r="CV153" s="309"/>
      <c r="CW153" s="309"/>
      <c r="CX153" s="309"/>
      <c r="CY153" s="309"/>
      <c r="CZ153" s="309"/>
    </row>
    <row r="154" spans="1:104" s="82" customFormat="1" ht="16.350000000000001" customHeight="1" x14ac:dyDescent="0.2">
      <c r="A154" s="1822" t="s">
        <v>162</v>
      </c>
      <c r="B154" s="1823"/>
      <c r="C154" s="1793"/>
      <c r="D154" s="1828" t="s">
        <v>192</v>
      </c>
      <c r="E154" s="1829"/>
      <c r="F154" s="1859"/>
      <c r="G154" s="1860" t="s">
        <v>181</v>
      </c>
      <c r="H154" s="1864" t="s">
        <v>193</v>
      </c>
      <c r="I154" s="1798" t="s">
        <v>68</v>
      </c>
      <c r="BX154" s="311"/>
      <c r="BY154" s="311"/>
      <c r="BZ154" s="311"/>
      <c r="CA154" s="309"/>
      <c r="CB154" s="309"/>
      <c r="CC154" s="309"/>
      <c r="CD154" s="309"/>
      <c r="CE154" s="309"/>
      <c r="CF154" s="309"/>
      <c r="CG154" s="310"/>
      <c r="CH154" s="310"/>
      <c r="CI154" s="310"/>
      <c r="CJ154" s="310"/>
      <c r="CK154" s="310"/>
      <c r="CL154" s="310"/>
      <c r="CM154" s="310"/>
      <c r="CN154" s="309"/>
      <c r="CO154" s="309"/>
      <c r="CP154" s="309"/>
      <c r="CQ154" s="309"/>
      <c r="CR154" s="309"/>
      <c r="CS154" s="309"/>
      <c r="CT154" s="309"/>
      <c r="CU154" s="309"/>
      <c r="CV154" s="309"/>
      <c r="CW154" s="309"/>
      <c r="CX154" s="309"/>
      <c r="CY154" s="309"/>
      <c r="CZ154" s="309"/>
    </row>
    <row r="155" spans="1:104" s="82" customFormat="1" ht="16.350000000000001" customHeight="1" x14ac:dyDescent="0.2">
      <c r="A155" s="1824"/>
      <c r="B155" s="1825"/>
      <c r="C155" s="1795"/>
      <c r="D155" s="1006" t="s">
        <v>194</v>
      </c>
      <c r="E155" s="1147" t="s">
        <v>183</v>
      </c>
      <c r="F155" s="999" t="s">
        <v>187</v>
      </c>
      <c r="G155" s="1861"/>
      <c r="H155" s="1865"/>
      <c r="I155" s="1801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BX155" s="311"/>
      <c r="BY155" s="311"/>
      <c r="BZ155" s="311"/>
      <c r="CA155" s="309"/>
      <c r="CB155" s="309"/>
      <c r="CC155" s="309"/>
      <c r="CD155" s="309"/>
      <c r="CE155" s="309"/>
      <c r="CF155" s="309"/>
      <c r="CG155" s="310"/>
      <c r="CH155" s="310"/>
      <c r="CI155" s="310"/>
      <c r="CJ155" s="310"/>
      <c r="CK155" s="310"/>
      <c r="CL155" s="310"/>
      <c r="CM155" s="310"/>
      <c r="CN155" s="309"/>
      <c r="CO155" s="309"/>
      <c r="CP155" s="309"/>
      <c r="CQ155" s="309"/>
      <c r="CR155" s="309"/>
      <c r="CS155" s="309"/>
      <c r="CT155" s="309"/>
      <c r="CU155" s="309"/>
      <c r="CV155" s="309"/>
      <c r="CW155" s="309"/>
      <c r="CX155" s="309"/>
      <c r="CY155" s="309"/>
      <c r="CZ155" s="309"/>
    </row>
    <row r="156" spans="1:104" ht="16.350000000000001" customHeight="1" x14ac:dyDescent="0.2">
      <c r="A156" s="1994" t="s">
        <v>195</v>
      </c>
      <c r="B156" s="1990" t="s">
        <v>190</v>
      </c>
      <c r="C156" s="1991"/>
      <c r="D156" s="1195">
        <f t="shared" ref="D156:D161" si="16">SUM(E156:F156)</f>
        <v>0</v>
      </c>
      <c r="E156" s="1160"/>
      <c r="F156" s="1196"/>
      <c r="G156" s="1200"/>
      <c r="H156" s="1163"/>
      <c r="I156" s="1166"/>
      <c r="J156" s="71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12"/>
      <c r="W156" s="12"/>
      <c r="X156" s="12"/>
      <c r="Y156" s="12"/>
      <c r="Z156" s="12"/>
      <c r="AA156" s="12"/>
      <c r="CG156" s="13">
        <v>0</v>
      </c>
      <c r="CH156" s="13"/>
      <c r="CI156" s="13"/>
      <c r="CJ156" s="13"/>
      <c r="CK156" s="13"/>
      <c r="CL156" s="13"/>
      <c r="CM156" s="13"/>
    </row>
    <row r="157" spans="1:104" ht="16.350000000000001" customHeight="1" x14ac:dyDescent="0.2">
      <c r="A157" s="1867"/>
      <c r="B157" s="1848" t="s">
        <v>188</v>
      </c>
      <c r="C157" s="1849"/>
      <c r="D157" s="313">
        <f t="shared" si="16"/>
        <v>150</v>
      </c>
      <c r="E157" s="34">
        <v>150</v>
      </c>
      <c r="F157" s="314"/>
      <c r="G157" s="306">
        <v>150</v>
      </c>
      <c r="H157" s="37"/>
      <c r="I157" s="74"/>
      <c r="J157" s="71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12"/>
      <c r="W157" s="12"/>
      <c r="X157" s="12"/>
      <c r="Y157" s="12"/>
      <c r="Z157" s="12"/>
      <c r="AA157" s="12"/>
      <c r="CG157" s="13">
        <v>0</v>
      </c>
      <c r="CH157" s="13"/>
      <c r="CI157" s="13"/>
      <c r="CJ157" s="13"/>
      <c r="CK157" s="13"/>
      <c r="CL157" s="13"/>
      <c r="CM157" s="13"/>
    </row>
    <row r="158" spans="1:104" ht="16.350000000000001" customHeight="1" x14ac:dyDescent="0.2">
      <c r="A158" s="1868"/>
      <c r="B158" s="1850" t="s">
        <v>189</v>
      </c>
      <c r="C158" s="1851"/>
      <c r="D158" s="265">
        <f t="shared" si="16"/>
        <v>0</v>
      </c>
      <c r="E158" s="50"/>
      <c r="F158" s="267"/>
      <c r="G158" s="307"/>
      <c r="H158" s="266"/>
      <c r="I158" s="79"/>
      <c r="J158" s="71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12"/>
      <c r="W158" s="12"/>
      <c r="X158" s="12"/>
      <c r="Y158" s="12"/>
      <c r="Z158" s="12"/>
      <c r="AA158" s="12"/>
      <c r="CG158" s="13">
        <v>0</v>
      </c>
      <c r="CH158" s="13"/>
      <c r="CI158" s="13"/>
      <c r="CJ158" s="13"/>
      <c r="CK158" s="13"/>
      <c r="CL158" s="13"/>
      <c r="CM158" s="13"/>
    </row>
    <row r="159" spans="1:104" ht="16.350000000000001" customHeight="1" x14ac:dyDescent="0.2">
      <c r="A159" s="1819" t="s">
        <v>196</v>
      </c>
      <c r="B159" s="1990" t="s">
        <v>190</v>
      </c>
      <c r="C159" s="1991"/>
      <c r="D159" s="1195">
        <f t="shared" si="16"/>
        <v>0</v>
      </c>
      <c r="E159" s="1160"/>
      <c r="F159" s="1196"/>
      <c r="G159" s="1200"/>
      <c r="H159" s="1163"/>
      <c r="I159" s="1166"/>
      <c r="J159" s="71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12"/>
      <c r="W159" s="12"/>
      <c r="X159" s="12"/>
      <c r="Y159" s="12"/>
      <c r="Z159" s="12"/>
      <c r="AA159" s="12"/>
      <c r="CG159" s="13">
        <v>0</v>
      </c>
      <c r="CH159" s="13"/>
      <c r="CI159" s="13"/>
      <c r="CJ159" s="13"/>
      <c r="CK159" s="13"/>
      <c r="CL159" s="13"/>
      <c r="CM159" s="13"/>
    </row>
    <row r="160" spans="1:104" ht="16.350000000000001" customHeight="1" x14ac:dyDescent="0.2">
      <c r="A160" s="1845"/>
      <c r="B160" s="1848" t="s">
        <v>188</v>
      </c>
      <c r="C160" s="1849"/>
      <c r="D160" s="313">
        <f t="shared" si="16"/>
        <v>223</v>
      </c>
      <c r="E160" s="34">
        <v>223</v>
      </c>
      <c r="F160" s="314"/>
      <c r="G160" s="306">
        <v>223</v>
      </c>
      <c r="H160" s="37"/>
      <c r="I160" s="74"/>
      <c r="J160" s="71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12"/>
      <c r="W160" s="12"/>
      <c r="X160" s="12"/>
      <c r="Y160" s="12"/>
      <c r="Z160" s="12"/>
      <c r="AA160" s="12"/>
      <c r="CG160" s="13">
        <v>0</v>
      </c>
      <c r="CH160" s="13"/>
      <c r="CI160" s="13"/>
      <c r="CJ160" s="13"/>
      <c r="CK160" s="13"/>
      <c r="CL160" s="13"/>
      <c r="CM160" s="13"/>
    </row>
    <row r="161" spans="1:91" ht="16.350000000000001" customHeight="1" x14ac:dyDescent="0.2">
      <c r="A161" s="1820"/>
      <c r="B161" s="1850" t="s">
        <v>189</v>
      </c>
      <c r="C161" s="1851"/>
      <c r="D161" s="265">
        <f t="shared" si="16"/>
        <v>0</v>
      </c>
      <c r="E161" s="50"/>
      <c r="F161" s="267"/>
      <c r="G161" s="307"/>
      <c r="H161" s="266"/>
      <c r="I161" s="79"/>
      <c r="J161" s="71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12"/>
      <c r="W161" s="12"/>
      <c r="X161" s="12"/>
      <c r="Y161" s="12"/>
      <c r="Z161" s="12"/>
      <c r="AA161" s="12"/>
      <c r="CG161" s="13">
        <v>0</v>
      </c>
      <c r="CH161" s="13"/>
      <c r="CI161" s="13"/>
      <c r="CJ161" s="13"/>
      <c r="CK161" s="13"/>
      <c r="CL161" s="13"/>
      <c r="CM161" s="13"/>
    </row>
    <row r="162" spans="1:91" ht="32.1" customHeight="1" x14ac:dyDescent="0.2">
      <c r="A162" s="10" t="s">
        <v>197</v>
      </c>
      <c r="B162" s="10"/>
      <c r="C162" s="10"/>
      <c r="D162" s="10"/>
      <c r="E162" s="8"/>
      <c r="G162" s="8"/>
      <c r="H162" s="8"/>
      <c r="I162" s="8"/>
      <c r="J162" s="85"/>
      <c r="K162" s="85"/>
      <c r="L162" s="85"/>
      <c r="M162" s="85"/>
      <c r="N162" s="85"/>
      <c r="O162" s="12"/>
      <c r="P162" s="85"/>
      <c r="Q162" s="85"/>
      <c r="R162" s="85"/>
      <c r="S162" s="85"/>
      <c r="T162" s="85"/>
      <c r="U162" s="85"/>
      <c r="V162" s="85"/>
      <c r="W162" s="85"/>
      <c r="X162" s="12"/>
      <c r="Y162" s="12"/>
      <c r="Z162" s="12"/>
      <c r="AA162" s="12"/>
      <c r="BX162" s="2"/>
      <c r="BY162" s="2"/>
      <c r="BZ162" s="2"/>
      <c r="CG162" s="13"/>
      <c r="CH162" s="13"/>
      <c r="CI162" s="13"/>
      <c r="CJ162" s="13"/>
      <c r="CK162" s="13"/>
      <c r="CL162" s="13"/>
      <c r="CM162" s="13"/>
    </row>
    <row r="163" spans="1:91" ht="16.350000000000001" customHeight="1" x14ac:dyDescent="0.2">
      <c r="A163" s="1992" t="s">
        <v>198</v>
      </c>
      <c r="B163" s="1992"/>
      <c r="C163" s="1853" t="s">
        <v>199</v>
      </c>
      <c r="D163" s="1854"/>
      <c r="E163" s="1855"/>
      <c r="F163" s="1834" t="s">
        <v>6</v>
      </c>
      <c r="G163" s="1862"/>
      <c r="H163" s="1862"/>
      <c r="I163" s="1862"/>
      <c r="J163" s="1862"/>
      <c r="K163" s="1862"/>
      <c r="L163" s="1862"/>
      <c r="M163" s="1862"/>
      <c r="N163" s="1862"/>
      <c r="O163" s="1862"/>
      <c r="P163" s="1862"/>
      <c r="Q163" s="1862"/>
      <c r="R163" s="1862"/>
      <c r="S163" s="1862"/>
      <c r="T163" s="1862"/>
      <c r="U163" s="1862"/>
      <c r="V163" s="1862"/>
      <c r="W163" s="1862"/>
      <c r="X163" s="1862"/>
      <c r="Y163" s="1862"/>
      <c r="Z163" s="1862"/>
      <c r="AA163" s="1862"/>
      <c r="AB163" s="1862"/>
      <c r="AC163" s="1862"/>
      <c r="AD163" s="1862"/>
      <c r="AE163" s="1862"/>
      <c r="AF163" s="1862"/>
      <c r="AG163" s="1862"/>
      <c r="AH163" s="1862"/>
      <c r="AI163" s="1862"/>
      <c r="AJ163" s="1862"/>
      <c r="AK163" s="1862"/>
      <c r="AL163" s="1862"/>
      <c r="AM163" s="1835"/>
      <c r="CG163" s="13"/>
      <c r="CH163" s="13"/>
      <c r="CI163" s="13"/>
      <c r="CJ163" s="13"/>
      <c r="CK163" s="13"/>
      <c r="CL163" s="13"/>
      <c r="CM163" s="13"/>
    </row>
    <row r="164" spans="1:91" ht="16.350000000000001" customHeight="1" x14ac:dyDescent="0.2">
      <c r="A164" s="1992"/>
      <c r="B164" s="1992"/>
      <c r="C164" s="1856"/>
      <c r="D164" s="1857"/>
      <c r="E164" s="1858"/>
      <c r="F164" s="1993" t="s">
        <v>11</v>
      </c>
      <c r="G164" s="1993"/>
      <c r="H164" s="1993" t="s">
        <v>12</v>
      </c>
      <c r="I164" s="1993"/>
      <c r="J164" s="1993" t="s">
        <v>13</v>
      </c>
      <c r="K164" s="1993"/>
      <c r="L164" s="1809" t="s">
        <v>14</v>
      </c>
      <c r="M164" s="1808"/>
      <c r="N164" s="1993" t="s">
        <v>15</v>
      </c>
      <c r="O164" s="1993"/>
      <c r="P164" s="1816" t="s">
        <v>16</v>
      </c>
      <c r="Q164" s="1828"/>
      <c r="R164" s="1989" t="s">
        <v>17</v>
      </c>
      <c r="S164" s="1989"/>
      <c r="T164" s="1816" t="s">
        <v>18</v>
      </c>
      <c r="U164" s="1828"/>
      <c r="V164" s="1989" t="s">
        <v>19</v>
      </c>
      <c r="W164" s="1989"/>
      <c r="X164" s="1816" t="s">
        <v>20</v>
      </c>
      <c r="Y164" s="1828"/>
      <c r="Z164" s="1828" t="s">
        <v>21</v>
      </c>
      <c r="AA164" s="1816"/>
      <c r="AB164" s="1989" t="s">
        <v>22</v>
      </c>
      <c r="AC164" s="1989"/>
      <c r="AD164" s="1989" t="s">
        <v>23</v>
      </c>
      <c r="AE164" s="1989"/>
      <c r="AF164" s="1989" t="s">
        <v>24</v>
      </c>
      <c r="AG164" s="1989"/>
      <c r="AH164" s="1989" t="s">
        <v>25</v>
      </c>
      <c r="AI164" s="1989"/>
      <c r="AJ164" s="1989" t="s">
        <v>26</v>
      </c>
      <c r="AK164" s="1989"/>
      <c r="AL164" s="1989" t="s">
        <v>27</v>
      </c>
      <c r="AM164" s="1989"/>
      <c r="CG164" s="13"/>
      <c r="CH164" s="13"/>
      <c r="CI164" s="13"/>
      <c r="CJ164" s="13"/>
      <c r="CK164" s="13"/>
      <c r="CL164" s="13"/>
      <c r="CM164" s="13"/>
    </row>
    <row r="165" spans="1:91" ht="16.350000000000001" customHeight="1" x14ac:dyDescent="0.2">
      <c r="A165" s="1992"/>
      <c r="B165" s="1992"/>
      <c r="C165" s="1204" t="s">
        <v>32</v>
      </c>
      <c r="D165" s="1205" t="s">
        <v>33</v>
      </c>
      <c r="E165" s="317" t="s">
        <v>34</v>
      </c>
      <c r="F165" s="1147" t="s">
        <v>41</v>
      </c>
      <c r="G165" s="1003" t="s">
        <v>34</v>
      </c>
      <c r="H165" s="1147" t="s">
        <v>41</v>
      </c>
      <c r="I165" s="1003" t="s">
        <v>34</v>
      </c>
      <c r="J165" s="1147" t="s">
        <v>41</v>
      </c>
      <c r="K165" s="1003" t="s">
        <v>34</v>
      </c>
      <c r="L165" s="1147" t="s">
        <v>41</v>
      </c>
      <c r="M165" s="1015" t="s">
        <v>34</v>
      </c>
      <c r="N165" s="1147" t="s">
        <v>41</v>
      </c>
      <c r="O165" s="1003" t="s">
        <v>34</v>
      </c>
      <c r="P165" s="1147" t="s">
        <v>41</v>
      </c>
      <c r="Q165" s="1015" t="s">
        <v>34</v>
      </c>
      <c r="R165" s="1147" t="s">
        <v>41</v>
      </c>
      <c r="S165" s="1003" t="s">
        <v>34</v>
      </c>
      <c r="T165" s="1147" t="s">
        <v>41</v>
      </c>
      <c r="U165" s="1015" t="s">
        <v>34</v>
      </c>
      <c r="V165" s="1147" t="s">
        <v>41</v>
      </c>
      <c r="W165" s="1003" t="s">
        <v>34</v>
      </c>
      <c r="X165" s="1147" t="s">
        <v>41</v>
      </c>
      <c r="Y165" s="1015" t="s">
        <v>34</v>
      </c>
      <c r="Z165" s="1147" t="s">
        <v>41</v>
      </c>
      <c r="AA165" s="1003" t="s">
        <v>34</v>
      </c>
      <c r="AB165" s="1147" t="s">
        <v>41</v>
      </c>
      <c r="AC165" s="1003" t="s">
        <v>34</v>
      </c>
      <c r="AD165" s="1147" t="s">
        <v>41</v>
      </c>
      <c r="AE165" s="1003" t="s">
        <v>34</v>
      </c>
      <c r="AF165" s="1147" t="s">
        <v>41</v>
      </c>
      <c r="AG165" s="1003" t="s">
        <v>34</v>
      </c>
      <c r="AH165" s="1147" t="s">
        <v>41</v>
      </c>
      <c r="AI165" s="1003" t="s">
        <v>34</v>
      </c>
      <c r="AJ165" s="1147" t="s">
        <v>41</v>
      </c>
      <c r="AK165" s="1003" t="s">
        <v>34</v>
      </c>
      <c r="AL165" s="1147" t="s">
        <v>41</v>
      </c>
      <c r="AM165" s="1003" t="s">
        <v>34</v>
      </c>
      <c r="CG165" s="13"/>
      <c r="CH165" s="13"/>
      <c r="CI165" s="13"/>
      <c r="CJ165" s="13"/>
      <c r="CK165" s="13"/>
      <c r="CL165" s="13"/>
      <c r="CM165" s="13"/>
    </row>
    <row r="166" spans="1:91" ht="16.350000000000001" customHeight="1" x14ac:dyDescent="0.2">
      <c r="A166" s="1987" t="s">
        <v>200</v>
      </c>
      <c r="B166" s="1988"/>
      <c r="C166" s="318">
        <f>SUM(D166+E166)</f>
        <v>0</v>
      </c>
      <c r="D166" s="319">
        <f>SUM(P166+R166+T166+V166+X166+Z166+AB166+AD166+AF166+AH166+AJ166+AL166)</f>
        <v>0</v>
      </c>
      <c r="E166" s="1206">
        <f>SUM(Q166+S166+U166+W166+Y166+AA166+AC166+AE166+AG166+AI166+AK166+AM166)</f>
        <v>0</v>
      </c>
      <c r="F166" s="1207"/>
      <c r="G166" s="322"/>
      <c r="H166" s="323"/>
      <c r="I166" s="1208"/>
      <c r="J166" s="1207"/>
      <c r="K166" s="322"/>
      <c r="L166" s="323"/>
      <c r="M166" s="1208"/>
      <c r="N166" s="323"/>
      <c r="O166" s="1208"/>
      <c r="P166" s="1209"/>
      <c r="Q166" s="1210"/>
      <c r="R166" s="1211"/>
      <c r="S166" s="1212"/>
      <c r="T166" s="1209"/>
      <c r="U166" s="1210"/>
      <c r="V166" s="1211"/>
      <c r="W166" s="1212"/>
      <c r="X166" s="1209"/>
      <c r="Y166" s="1210"/>
      <c r="Z166" s="1211"/>
      <c r="AA166" s="1212"/>
      <c r="AB166" s="1211"/>
      <c r="AC166" s="1212"/>
      <c r="AD166" s="1211"/>
      <c r="AE166" s="1212"/>
      <c r="AF166" s="1211"/>
      <c r="AG166" s="1212"/>
      <c r="AH166" s="1211"/>
      <c r="AI166" s="1212"/>
      <c r="AJ166" s="1211"/>
      <c r="AK166" s="1212"/>
      <c r="AL166" s="1211"/>
      <c r="AM166" s="1212"/>
      <c r="AN166" s="136"/>
      <c r="CG166" s="13"/>
      <c r="CH166" s="13"/>
      <c r="CI166" s="13"/>
      <c r="CJ166" s="13"/>
      <c r="CK166" s="13"/>
      <c r="CL166" s="13"/>
      <c r="CM166" s="13"/>
    </row>
    <row r="167" spans="1:91" ht="16.350000000000001" customHeight="1" x14ac:dyDescent="0.2">
      <c r="A167" s="1838" t="s">
        <v>201</v>
      </c>
      <c r="B167" s="1839"/>
      <c r="C167" s="329">
        <f>SUM(D167+E167)</f>
        <v>0</v>
      </c>
      <c r="D167" s="330">
        <f t="shared" ref="D167:E169" si="17">SUM(F167+H167+J167+L167+N167+P167+R167+T167+V167+X167+Z167+AB167+AD167+AF167+AH167+AJ167+AL167)</f>
        <v>0</v>
      </c>
      <c r="E167" s="331">
        <f t="shared" si="17"/>
        <v>0</v>
      </c>
      <c r="F167" s="1213"/>
      <c r="G167" s="1214"/>
      <c r="H167" s="1213"/>
      <c r="I167" s="1214"/>
      <c r="J167" s="1213"/>
      <c r="K167" s="1214"/>
      <c r="L167" s="1215"/>
      <c r="M167" s="1216"/>
      <c r="N167" s="1213"/>
      <c r="O167" s="1214"/>
      <c r="P167" s="1215"/>
      <c r="Q167" s="1216"/>
      <c r="R167" s="1213"/>
      <c r="S167" s="1214"/>
      <c r="T167" s="1215"/>
      <c r="U167" s="1216"/>
      <c r="V167" s="1213"/>
      <c r="W167" s="1214"/>
      <c r="X167" s="1215"/>
      <c r="Y167" s="1216"/>
      <c r="Z167" s="1213"/>
      <c r="AA167" s="1214"/>
      <c r="AB167" s="1213"/>
      <c r="AC167" s="1214"/>
      <c r="AD167" s="1213"/>
      <c r="AE167" s="1214"/>
      <c r="AF167" s="1213"/>
      <c r="AG167" s="1214"/>
      <c r="AH167" s="1213"/>
      <c r="AI167" s="1214"/>
      <c r="AJ167" s="1213"/>
      <c r="AK167" s="1214"/>
      <c r="AL167" s="1213"/>
      <c r="AM167" s="1214"/>
      <c r="AN167" s="136"/>
      <c r="CG167" s="13"/>
      <c r="CH167" s="13"/>
      <c r="CI167" s="13"/>
      <c r="CJ167" s="13"/>
      <c r="CK167" s="13"/>
      <c r="CL167" s="13"/>
      <c r="CM167" s="13"/>
    </row>
    <row r="168" spans="1:91" ht="16.350000000000001" customHeight="1" x14ac:dyDescent="0.2">
      <c r="A168" s="1840" t="s">
        <v>202</v>
      </c>
      <c r="B168" s="1841"/>
      <c r="C168" s="329">
        <f>SUM(D168+E168)</f>
        <v>0</v>
      </c>
      <c r="D168" s="330">
        <f t="shared" si="17"/>
        <v>0</v>
      </c>
      <c r="E168" s="331">
        <f t="shared" si="17"/>
        <v>0</v>
      </c>
      <c r="F168" s="1213"/>
      <c r="G168" s="1214"/>
      <c r="H168" s="1213"/>
      <c r="I168" s="1214"/>
      <c r="J168" s="1213"/>
      <c r="K168" s="1214"/>
      <c r="L168" s="1215"/>
      <c r="M168" s="1216"/>
      <c r="N168" s="1213"/>
      <c r="O168" s="1214"/>
      <c r="P168" s="1215"/>
      <c r="Q168" s="1216"/>
      <c r="R168" s="1213"/>
      <c r="S168" s="1214"/>
      <c r="T168" s="1215"/>
      <c r="U168" s="1216"/>
      <c r="V168" s="1213"/>
      <c r="W168" s="1214"/>
      <c r="X168" s="1215"/>
      <c r="Y168" s="1216"/>
      <c r="Z168" s="1213"/>
      <c r="AA168" s="1214"/>
      <c r="AB168" s="1213"/>
      <c r="AC168" s="1214"/>
      <c r="AD168" s="1213"/>
      <c r="AE168" s="1214"/>
      <c r="AF168" s="1213"/>
      <c r="AG168" s="1214"/>
      <c r="AH168" s="1213"/>
      <c r="AI168" s="1214"/>
      <c r="AJ168" s="1213"/>
      <c r="AK168" s="1214"/>
      <c r="AL168" s="1213"/>
      <c r="AM168" s="1214"/>
      <c r="AN168" s="136"/>
      <c r="CG168" s="13"/>
      <c r="CH168" s="13"/>
      <c r="CI168" s="13"/>
      <c r="CJ168" s="13"/>
      <c r="CK168" s="13"/>
      <c r="CL168" s="13"/>
      <c r="CM168" s="13"/>
    </row>
    <row r="169" spans="1:91" ht="16.350000000000001" customHeight="1" x14ac:dyDescent="0.2">
      <c r="A169" s="1842" t="s">
        <v>68</v>
      </c>
      <c r="B169" s="1843"/>
      <c r="C169" s="336">
        <f>SUM(D169+E169)</f>
        <v>0</v>
      </c>
      <c r="D169" s="337">
        <f t="shared" si="17"/>
        <v>0</v>
      </c>
      <c r="E169" s="338">
        <f t="shared" si="17"/>
        <v>0</v>
      </c>
      <c r="F169" s="1217"/>
      <c r="G169" s="1218"/>
      <c r="H169" s="1217"/>
      <c r="I169" s="1218"/>
      <c r="J169" s="1217"/>
      <c r="K169" s="1218"/>
      <c r="L169" s="1219"/>
      <c r="M169" s="1220"/>
      <c r="N169" s="1217"/>
      <c r="O169" s="1218"/>
      <c r="P169" s="1219"/>
      <c r="Q169" s="1220"/>
      <c r="R169" s="1217"/>
      <c r="S169" s="1218"/>
      <c r="T169" s="1219"/>
      <c r="U169" s="1220"/>
      <c r="V169" s="1217"/>
      <c r="W169" s="1218"/>
      <c r="X169" s="1219"/>
      <c r="Y169" s="1220"/>
      <c r="Z169" s="1217"/>
      <c r="AA169" s="1218"/>
      <c r="AB169" s="1217"/>
      <c r="AC169" s="1218"/>
      <c r="AD169" s="1217"/>
      <c r="AE169" s="1218"/>
      <c r="AF169" s="1217"/>
      <c r="AG169" s="1218"/>
      <c r="AH169" s="1217"/>
      <c r="AI169" s="1218"/>
      <c r="AJ169" s="1217"/>
      <c r="AK169" s="1218"/>
      <c r="AL169" s="1217"/>
      <c r="AM169" s="1218"/>
      <c r="AN169" s="136"/>
      <c r="CG169" s="13"/>
      <c r="CH169" s="13"/>
      <c r="CI169" s="13"/>
      <c r="CJ169" s="13"/>
      <c r="CK169" s="13"/>
      <c r="CL169" s="13"/>
      <c r="CM169" s="13"/>
    </row>
    <row r="170" spans="1:91" ht="32.1" customHeight="1" x14ac:dyDescent="0.2">
      <c r="A170" s="343" t="s">
        <v>203</v>
      </c>
      <c r="B170" s="343"/>
      <c r="C170" s="10"/>
      <c r="D170" s="10"/>
      <c r="E170" s="11"/>
      <c r="F170" s="9"/>
      <c r="G170" s="8"/>
      <c r="H170" s="8"/>
      <c r="I170" s="1"/>
      <c r="J170" s="1"/>
      <c r="K170" s="1"/>
      <c r="L170" s="83"/>
      <c r="M170" s="213"/>
      <c r="N170" s="83"/>
      <c r="O170" s="344"/>
      <c r="P170" s="211"/>
      <c r="Q170" s="211"/>
      <c r="R170" s="211"/>
      <c r="S170" s="213"/>
      <c r="T170" s="83"/>
      <c r="U170" s="211"/>
      <c r="V170" s="211"/>
      <c r="W170" s="213"/>
      <c r="X170" s="213"/>
      <c r="Y170" s="83"/>
      <c r="Z170" s="213"/>
      <c r="AA170" s="83"/>
      <c r="AB170" s="213"/>
      <c r="AC170" s="211"/>
      <c r="BX170" s="2"/>
      <c r="BY170" s="2"/>
      <c r="BZ170" s="2"/>
      <c r="CG170" s="13"/>
      <c r="CH170" s="13"/>
      <c r="CI170" s="13"/>
      <c r="CJ170" s="13"/>
      <c r="CK170" s="13"/>
      <c r="CL170" s="13"/>
      <c r="CM170" s="13"/>
    </row>
    <row r="171" spans="1:91" ht="16.350000000000001" customHeight="1" x14ac:dyDescent="0.2">
      <c r="A171" s="1822" t="s">
        <v>112</v>
      </c>
      <c r="B171" s="1793"/>
      <c r="C171" s="1822" t="s">
        <v>54</v>
      </c>
      <c r="D171" s="1823"/>
      <c r="E171" s="1793"/>
      <c r="F171" s="1828" t="s">
        <v>204</v>
      </c>
      <c r="G171" s="1829"/>
      <c r="H171" s="1829"/>
      <c r="I171" s="1829"/>
      <c r="J171" s="1829"/>
      <c r="K171" s="1829"/>
      <c r="L171" s="1829"/>
      <c r="M171" s="1829"/>
      <c r="N171" s="1829"/>
      <c r="O171" s="1829"/>
      <c r="P171" s="1829"/>
      <c r="Q171" s="1829"/>
      <c r="R171" s="1829"/>
      <c r="S171" s="1829"/>
      <c r="T171" s="1829"/>
      <c r="U171" s="1816"/>
      <c r="V171" s="1798" t="s">
        <v>205</v>
      </c>
      <c r="W171" s="1983" t="s">
        <v>206</v>
      </c>
      <c r="X171" s="1983" t="s">
        <v>207</v>
      </c>
      <c r="Y171" s="1983" t="s">
        <v>208</v>
      </c>
      <c r="Z171" s="1983" t="s">
        <v>209</v>
      </c>
      <c r="AA171" s="1983" t="s">
        <v>210</v>
      </c>
      <c r="AB171" s="1985" t="s">
        <v>211</v>
      </c>
      <c r="AC171" s="1985"/>
      <c r="AD171" s="1985"/>
      <c r="AE171" s="1985"/>
      <c r="AF171" s="1834" t="s">
        <v>124</v>
      </c>
      <c r="AG171" s="1835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CG171" s="13"/>
      <c r="CH171" s="13"/>
      <c r="CI171" s="13"/>
      <c r="CJ171" s="13"/>
      <c r="CK171" s="13"/>
      <c r="CL171" s="13"/>
      <c r="CM171" s="13"/>
    </row>
    <row r="172" spans="1:91" ht="16.350000000000001" customHeight="1" x14ac:dyDescent="0.2">
      <c r="A172" s="1826"/>
      <c r="B172" s="1794"/>
      <c r="C172" s="1826"/>
      <c r="D172" s="1827"/>
      <c r="E172" s="1794"/>
      <c r="F172" s="1983" t="s">
        <v>11</v>
      </c>
      <c r="G172" s="1983"/>
      <c r="H172" s="1983" t="s">
        <v>12</v>
      </c>
      <c r="I172" s="1983"/>
      <c r="J172" s="1983" t="s">
        <v>13</v>
      </c>
      <c r="K172" s="1983"/>
      <c r="L172" s="1983" t="s">
        <v>212</v>
      </c>
      <c r="M172" s="1983"/>
      <c r="N172" s="1983" t="s">
        <v>115</v>
      </c>
      <c r="O172" s="1983"/>
      <c r="P172" s="1985" t="s">
        <v>213</v>
      </c>
      <c r="Q172" s="1985"/>
      <c r="R172" s="1985" t="s">
        <v>214</v>
      </c>
      <c r="S172" s="1985"/>
      <c r="T172" s="1795" t="s">
        <v>215</v>
      </c>
      <c r="U172" s="1818"/>
      <c r="V172" s="1807"/>
      <c r="W172" s="1983"/>
      <c r="X172" s="1983"/>
      <c r="Y172" s="1983"/>
      <c r="Z172" s="1983"/>
      <c r="AA172" s="1983"/>
      <c r="AB172" s="1983" t="s">
        <v>127</v>
      </c>
      <c r="AC172" s="1983" t="s">
        <v>128</v>
      </c>
      <c r="AD172" s="1983" t="s">
        <v>129</v>
      </c>
      <c r="AE172" s="1983" t="s">
        <v>130</v>
      </c>
      <c r="AF172" s="1986" t="s">
        <v>131</v>
      </c>
      <c r="AG172" s="1986" t="s">
        <v>132</v>
      </c>
      <c r="AH172" s="217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CG172" s="13"/>
      <c r="CH172" s="13"/>
      <c r="CI172" s="13"/>
      <c r="CJ172" s="13"/>
      <c r="CK172" s="13"/>
      <c r="CL172" s="13"/>
      <c r="CM172" s="13"/>
    </row>
    <row r="173" spans="1:91" ht="16.350000000000001" customHeight="1" x14ac:dyDescent="0.2">
      <c r="A173" s="1824"/>
      <c r="B173" s="1795"/>
      <c r="C173" s="1221" t="s">
        <v>32</v>
      </c>
      <c r="D173" s="1222" t="s">
        <v>41</v>
      </c>
      <c r="E173" s="1005" t="s">
        <v>34</v>
      </c>
      <c r="F173" s="1223" t="s">
        <v>41</v>
      </c>
      <c r="G173" s="1224" t="s">
        <v>34</v>
      </c>
      <c r="H173" s="1223" t="s">
        <v>41</v>
      </c>
      <c r="I173" s="1224" t="s">
        <v>34</v>
      </c>
      <c r="J173" s="1223" t="s">
        <v>41</v>
      </c>
      <c r="K173" s="1224" t="s">
        <v>34</v>
      </c>
      <c r="L173" s="1223" t="s">
        <v>41</v>
      </c>
      <c r="M173" s="1224" t="s">
        <v>34</v>
      </c>
      <c r="N173" s="1223" t="s">
        <v>41</v>
      </c>
      <c r="O173" s="1224" t="s">
        <v>34</v>
      </c>
      <c r="P173" s="1223" t="s">
        <v>41</v>
      </c>
      <c r="Q173" s="1224" t="s">
        <v>34</v>
      </c>
      <c r="R173" s="1223" t="s">
        <v>41</v>
      </c>
      <c r="S173" s="1224" t="s">
        <v>34</v>
      </c>
      <c r="T173" s="104" t="s">
        <v>41</v>
      </c>
      <c r="U173" s="1224" t="s">
        <v>34</v>
      </c>
      <c r="V173" s="1801"/>
      <c r="W173" s="1983"/>
      <c r="X173" s="1983"/>
      <c r="Y173" s="1983"/>
      <c r="Z173" s="1983"/>
      <c r="AA173" s="1983"/>
      <c r="AB173" s="1983"/>
      <c r="AC173" s="1983"/>
      <c r="AD173" s="1983"/>
      <c r="AE173" s="1983"/>
      <c r="AF173" s="1986"/>
      <c r="AG173" s="1986"/>
      <c r="AH173" s="217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CG173" s="13"/>
      <c r="CH173" s="13"/>
      <c r="CI173" s="13"/>
      <c r="CJ173" s="13"/>
      <c r="CK173" s="13"/>
      <c r="CL173" s="13"/>
      <c r="CM173" s="13"/>
    </row>
    <row r="174" spans="1:91" ht="26.25" customHeight="1" x14ac:dyDescent="0.2">
      <c r="A174" s="1983" t="s">
        <v>216</v>
      </c>
      <c r="B174" s="1225" t="s">
        <v>217</v>
      </c>
      <c r="C174" s="1226">
        <f>SUM(D174:E174)</f>
        <v>0</v>
      </c>
      <c r="D174" s="1227">
        <f>SUM(F174+H174+J174+L174+N174+P174+R174+T174)</f>
        <v>0</v>
      </c>
      <c r="E174" s="83">
        <f>G174+I174+K174+M174+O174+Q174+S174+U174</f>
        <v>0</v>
      </c>
      <c r="F174" s="1228"/>
      <c r="G174" s="1229"/>
      <c r="H174" s="1228"/>
      <c r="I174" s="1229"/>
      <c r="J174" s="1228"/>
      <c r="K174" s="1229"/>
      <c r="L174" s="1228"/>
      <c r="M174" s="1229"/>
      <c r="N174" s="1228"/>
      <c r="O174" s="1229"/>
      <c r="P174" s="1228"/>
      <c r="Q174" s="1229"/>
      <c r="R174" s="1228"/>
      <c r="S174" s="1229"/>
      <c r="T174" s="1228"/>
      <c r="U174" s="1229"/>
      <c r="V174" s="1230"/>
      <c r="W174" s="1228"/>
      <c r="X174" s="1229"/>
      <c r="Y174" s="1229"/>
      <c r="Z174" s="1229"/>
      <c r="AA174" s="1229"/>
      <c r="AB174" s="1228"/>
      <c r="AC174" s="1229"/>
      <c r="AD174" s="1229"/>
      <c r="AE174" s="1231"/>
      <c r="AF174" s="1229"/>
      <c r="AG174" s="1231"/>
      <c r="AH174" s="71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12"/>
      <c r="AT174" s="12"/>
      <c r="BW174" s="3"/>
      <c r="CG174" s="13">
        <v>0</v>
      </c>
      <c r="CH174" s="13">
        <v>0</v>
      </c>
      <c r="CI174" s="13">
        <v>0</v>
      </c>
      <c r="CJ174" s="13">
        <v>0</v>
      </c>
      <c r="CK174" s="13"/>
      <c r="CL174" s="13"/>
      <c r="CM174" s="13"/>
    </row>
    <row r="175" spans="1:91" ht="26.25" customHeight="1" x14ac:dyDescent="0.2">
      <c r="A175" s="1983"/>
      <c r="B175" s="93" t="s">
        <v>218</v>
      </c>
      <c r="C175" s="352">
        <f>SUM(D175:E175)</f>
        <v>2</v>
      </c>
      <c r="D175" s="48">
        <f>SUM(F175+H175+J175+L175+N175+P175+R175+T175)</f>
        <v>1</v>
      </c>
      <c r="E175" s="353">
        <f>G175+I175+K175+M175+O175+Q175+S175+U175</f>
        <v>1</v>
      </c>
      <c r="F175" s="229"/>
      <c r="G175" s="354">
        <v>1</v>
      </c>
      <c r="H175" s="229">
        <v>1</v>
      </c>
      <c r="I175" s="354"/>
      <c r="J175" s="229"/>
      <c r="K175" s="354"/>
      <c r="L175" s="229"/>
      <c r="M175" s="354"/>
      <c r="N175" s="229"/>
      <c r="O175" s="354"/>
      <c r="P175" s="229"/>
      <c r="Q175" s="354"/>
      <c r="R175" s="229"/>
      <c r="S175" s="354"/>
      <c r="T175" s="229"/>
      <c r="U175" s="354"/>
      <c r="V175" s="355"/>
      <c r="W175" s="229"/>
      <c r="X175" s="354">
        <v>1</v>
      </c>
      <c r="Y175" s="354"/>
      <c r="Z175" s="354"/>
      <c r="AA175" s="354"/>
      <c r="AB175" s="229"/>
      <c r="AC175" s="354">
        <v>1</v>
      </c>
      <c r="AD175" s="354">
        <v>1</v>
      </c>
      <c r="AE175" s="230"/>
      <c r="AF175" s="354">
        <v>2</v>
      </c>
      <c r="AG175" s="230">
        <v>0</v>
      </c>
      <c r="AH175" s="71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12"/>
      <c r="AT175" s="12"/>
      <c r="BW175" s="3"/>
      <c r="CG175" s="13">
        <v>0</v>
      </c>
      <c r="CH175" s="13">
        <v>0</v>
      </c>
      <c r="CI175" s="13">
        <v>0</v>
      </c>
      <c r="CJ175" s="13">
        <v>0</v>
      </c>
      <c r="CK175" s="13"/>
      <c r="CL175" s="13"/>
      <c r="CM175" s="13"/>
    </row>
    <row r="176" spans="1:91" ht="32.1" customHeight="1" x14ac:dyDescent="0.2">
      <c r="A176" s="82" t="s">
        <v>219</v>
      </c>
      <c r="B176" s="8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BX176" s="2"/>
      <c r="BY176" s="2"/>
      <c r="BZ176" s="2"/>
      <c r="CG176" s="13"/>
      <c r="CH176" s="13"/>
      <c r="CI176" s="13"/>
      <c r="CJ176" s="13"/>
      <c r="CK176" s="13"/>
      <c r="CL176" s="13"/>
      <c r="CM176" s="13"/>
    </row>
    <row r="177" spans="1:91" ht="16.350000000000001" customHeight="1" x14ac:dyDescent="0.2">
      <c r="A177" s="1817" t="s">
        <v>4</v>
      </c>
      <c r="B177" s="1817" t="s">
        <v>54</v>
      </c>
      <c r="C177" s="1819" t="s">
        <v>66</v>
      </c>
      <c r="D177" s="1798" t="s">
        <v>220</v>
      </c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BX177" s="2"/>
      <c r="CG177" s="13"/>
      <c r="CH177" s="13"/>
      <c r="CI177" s="13"/>
      <c r="CJ177" s="13"/>
      <c r="CK177" s="13"/>
      <c r="CL177" s="13"/>
      <c r="CM177" s="13"/>
    </row>
    <row r="178" spans="1:91" ht="16.350000000000001" customHeight="1" x14ac:dyDescent="0.2">
      <c r="A178" s="1818"/>
      <c r="B178" s="1818"/>
      <c r="C178" s="1820"/>
      <c r="D178" s="1801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BX178" s="2"/>
      <c r="CG178" s="13"/>
      <c r="CH178" s="13"/>
      <c r="CI178" s="13"/>
      <c r="CJ178" s="13"/>
      <c r="CK178" s="13"/>
      <c r="CL178" s="13"/>
      <c r="CM178" s="13"/>
    </row>
    <row r="179" spans="1:91" ht="20.25" customHeight="1" x14ac:dyDescent="0.2">
      <c r="A179" s="1225" t="s">
        <v>221</v>
      </c>
      <c r="B179" s="1232">
        <f>SUM(C179:D179)</f>
        <v>2</v>
      </c>
      <c r="C179" s="1233"/>
      <c r="D179" s="1234">
        <v>2</v>
      </c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BX179" s="2"/>
      <c r="CG179" s="13"/>
      <c r="CH179" s="13"/>
      <c r="CI179" s="13"/>
      <c r="CJ179" s="13"/>
      <c r="CK179" s="13"/>
      <c r="CL179" s="13"/>
      <c r="CM179" s="13"/>
    </row>
    <row r="180" spans="1:91" ht="20.25" customHeight="1" x14ac:dyDescent="0.2">
      <c r="A180" s="93" t="s">
        <v>222</v>
      </c>
      <c r="B180" s="357">
        <f>SUM(C180)</f>
        <v>0</v>
      </c>
      <c r="C180" s="358"/>
      <c r="D180" s="1235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BX180" s="2"/>
      <c r="CG180" s="13"/>
      <c r="CH180" s="13"/>
      <c r="CI180" s="13"/>
      <c r="CJ180" s="13"/>
      <c r="CK180" s="13"/>
      <c r="CL180" s="13"/>
      <c r="CM180" s="13"/>
    </row>
    <row r="181" spans="1:91" ht="32.1" customHeight="1" x14ac:dyDescent="0.2">
      <c r="A181" s="360" t="s">
        <v>223</v>
      </c>
      <c r="B181" s="343"/>
      <c r="C181" s="361"/>
      <c r="D181" s="10"/>
      <c r="F181" s="214"/>
      <c r="G181" s="213"/>
      <c r="H181" s="83"/>
      <c r="I181" s="213"/>
      <c r="J181" s="211"/>
      <c r="K181" s="211"/>
      <c r="L181" s="213"/>
      <c r="M181" s="83"/>
      <c r="N181" s="213"/>
      <c r="O181" s="213"/>
      <c r="P181" s="83"/>
      <c r="Q181" s="213"/>
      <c r="R181" s="213"/>
      <c r="S181" s="83"/>
      <c r="T181" s="213"/>
      <c r="U181" s="213"/>
      <c r="V181" s="211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BX181" s="2"/>
      <c r="BY181" s="2"/>
      <c r="BZ181" s="2"/>
      <c r="CG181" s="13"/>
      <c r="CH181" s="13"/>
      <c r="CI181" s="13"/>
      <c r="CJ181" s="13"/>
      <c r="CK181" s="13"/>
      <c r="CL181" s="13"/>
      <c r="CM181" s="13"/>
    </row>
    <row r="182" spans="1:91" ht="16.350000000000001" customHeight="1" x14ac:dyDescent="0.2">
      <c r="A182" s="1817" t="s">
        <v>112</v>
      </c>
      <c r="B182" s="1822" t="s">
        <v>54</v>
      </c>
      <c r="C182" s="1823"/>
      <c r="D182" s="1793"/>
      <c r="E182" s="1830" t="s">
        <v>6</v>
      </c>
      <c r="F182" s="1831"/>
      <c r="G182" s="1831"/>
      <c r="H182" s="1831"/>
      <c r="I182" s="1831"/>
      <c r="J182" s="1831"/>
      <c r="K182" s="1831"/>
      <c r="L182" s="1831"/>
      <c r="M182" s="1831"/>
      <c r="N182" s="1831"/>
      <c r="O182" s="1831"/>
      <c r="P182" s="1831"/>
      <c r="Q182" s="1831"/>
      <c r="R182" s="1831"/>
      <c r="S182" s="1831"/>
      <c r="T182" s="1831"/>
      <c r="U182" s="1831"/>
      <c r="V182" s="1832"/>
      <c r="CG182" s="13"/>
      <c r="CH182" s="13"/>
      <c r="CI182" s="13"/>
      <c r="CJ182" s="13"/>
      <c r="CK182" s="13"/>
      <c r="CL182" s="13"/>
      <c r="CM182" s="13"/>
    </row>
    <row r="183" spans="1:91" ht="16.350000000000001" customHeight="1" x14ac:dyDescent="0.2">
      <c r="A183" s="1821"/>
      <c r="B183" s="1824"/>
      <c r="C183" s="1825"/>
      <c r="D183" s="1795"/>
      <c r="E183" s="1983" t="s">
        <v>113</v>
      </c>
      <c r="F183" s="1983"/>
      <c r="G183" s="1984" t="s">
        <v>224</v>
      </c>
      <c r="H183" s="1983"/>
      <c r="I183" s="1983" t="s">
        <v>15</v>
      </c>
      <c r="J183" s="1983"/>
      <c r="K183" s="1983" t="s">
        <v>225</v>
      </c>
      <c r="L183" s="1983"/>
      <c r="M183" s="1983" t="s">
        <v>118</v>
      </c>
      <c r="N183" s="1983"/>
      <c r="O183" s="1985" t="s">
        <v>119</v>
      </c>
      <c r="P183" s="1985"/>
      <c r="Q183" s="1985" t="s">
        <v>226</v>
      </c>
      <c r="R183" s="1985"/>
      <c r="S183" s="1985" t="s">
        <v>227</v>
      </c>
      <c r="T183" s="1985"/>
      <c r="U183" s="1816" t="s">
        <v>228</v>
      </c>
      <c r="V183" s="1985"/>
      <c r="CG183" s="13"/>
      <c r="CH183" s="13"/>
      <c r="CI183" s="13"/>
      <c r="CJ183" s="13"/>
      <c r="CK183" s="13"/>
      <c r="CL183" s="13"/>
      <c r="CM183" s="13"/>
    </row>
    <row r="184" spans="1:91" ht="16.350000000000001" customHeight="1" x14ac:dyDescent="0.2">
      <c r="A184" s="1818"/>
      <c r="B184" s="14" t="s">
        <v>32</v>
      </c>
      <c r="C184" s="15" t="s">
        <v>33</v>
      </c>
      <c r="D184" s="994" t="s">
        <v>34</v>
      </c>
      <c r="E184" s="1223" t="s">
        <v>41</v>
      </c>
      <c r="F184" s="1224" t="s">
        <v>34</v>
      </c>
      <c r="G184" s="1223" t="s">
        <v>41</v>
      </c>
      <c r="H184" s="1224" t="s">
        <v>34</v>
      </c>
      <c r="I184" s="1223" t="s">
        <v>41</v>
      </c>
      <c r="J184" s="1224" t="s">
        <v>34</v>
      </c>
      <c r="K184" s="1223" t="s">
        <v>41</v>
      </c>
      <c r="L184" s="1003" t="s">
        <v>34</v>
      </c>
      <c r="M184" s="1223" t="s">
        <v>41</v>
      </c>
      <c r="N184" s="1003" t="s">
        <v>34</v>
      </c>
      <c r="O184" s="1223" t="s">
        <v>41</v>
      </c>
      <c r="P184" s="1003" t="s">
        <v>34</v>
      </c>
      <c r="Q184" s="1223" t="s">
        <v>41</v>
      </c>
      <c r="R184" s="1224" t="s">
        <v>34</v>
      </c>
      <c r="S184" s="1223" t="s">
        <v>41</v>
      </c>
      <c r="T184" s="1224" t="s">
        <v>34</v>
      </c>
      <c r="U184" s="104" t="s">
        <v>41</v>
      </c>
      <c r="V184" s="1224" t="s">
        <v>34</v>
      </c>
      <c r="CG184" s="13"/>
      <c r="CH184" s="13"/>
      <c r="CI184" s="13"/>
      <c r="CJ184" s="13"/>
      <c r="CK184" s="13"/>
      <c r="CL184" s="13"/>
      <c r="CM184" s="13"/>
    </row>
    <row r="185" spans="1:91" ht="16.350000000000001" customHeight="1" x14ac:dyDescent="0.2">
      <c r="A185" s="1236" t="s">
        <v>229</v>
      </c>
      <c r="B185" s="1237">
        <f>SUM(C185+D185)</f>
        <v>10</v>
      </c>
      <c r="C185" s="1238">
        <f>SUM(E185+G185+I185+K185+M185+O185+Q185+S185+U185)</f>
        <v>2</v>
      </c>
      <c r="D185" s="124">
        <f>SUM(F185+H185+J185+L185+N185+P185+R185+T185+V185)</f>
        <v>8</v>
      </c>
      <c r="E185" s="1239"/>
      <c r="F185" s="1240"/>
      <c r="G185" s="1239"/>
      <c r="H185" s="1240">
        <v>7</v>
      </c>
      <c r="I185" s="1239">
        <v>1</v>
      </c>
      <c r="J185" s="1240"/>
      <c r="K185" s="1239">
        <v>1</v>
      </c>
      <c r="L185" s="366">
        <v>1</v>
      </c>
      <c r="M185" s="1239"/>
      <c r="N185" s="366"/>
      <c r="O185" s="1239"/>
      <c r="P185" s="366"/>
      <c r="Q185" s="1239"/>
      <c r="R185" s="1240"/>
      <c r="S185" s="1239"/>
      <c r="T185" s="1240"/>
      <c r="U185" s="1239"/>
      <c r="V185" s="366"/>
      <c r="W185" s="136"/>
      <c r="CG185" s="13"/>
      <c r="CH185" s="13"/>
      <c r="CI185" s="13"/>
      <c r="CJ185" s="13"/>
      <c r="CK185" s="13"/>
      <c r="CL185" s="13"/>
      <c r="CM185" s="13"/>
    </row>
    <row r="186" spans="1:91" ht="32.1" customHeight="1" x14ac:dyDescent="0.2">
      <c r="A186" s="82" t="s">
        <v>230</v>
      </c>
      <c r="B186" s="82"/>
      <c r="BX186" s="2"/>
      <c r="BY186" s="2"/>
      <c r="BZ186" s="2"/>
      <c r="CG186" s="13"/>
      <c r="CH186" s="13"/>
      <c r="CI186" s="13"/>
      <c r="CJ186" s="13"/>
      <c r="CK186" s="13"/>
      <c r="CL186" s="13"/>
      <c r="CM186" s="13"/>
    </row>
    <row r="187" spans="1:91" ht="16.350000000000001" customHeight="1" x14ac:dyDescent="0.2">
      <c r="A187" s="1793" t="s">
        <v>231</v>
      </c>
      <c r="B187" s="1796" t="s">
        <v>54</v>
      </c>
      <c r="C187" s="1797"/>
      <c r="D187" s="1798"/>
      <c r="E187" s="1802" t="s">
        <v>6</v>
      </c>
      <c r="F187" s="1803"/>
      <c r="G187" s="1803"/>
      <c r="H187" s="1803"/>
      <c r="I187" s="1803"/>
      <c r="J187" s="1803"/>
      <c r="K187" s="1803"/>
      <c r="L187" s="1804"/>
      <c r="M187" s="1797" t="s">
        <v>232</v>
      </c>
      <c r="N187" s="1805"/>
      <c r="O187" s="1798" t="s">
        <v>233</v>
      </c>
      <c r="BX187" s="2"/>
      <c r="BY187" s="2"/>
      <c r="BZ187" s="2"/>
      <c r="CG187" s="13"/>
      <c r="CH187" s="13"/>
      <c r="CI187" s="13"/>
      <c r="CJ187" s="13"/>
      <c r="CK187" s="13"/>
      <c r="CL187" s="13"/>
      <c r="CM187" s="13"/>
    </row>
    <row r="188" spans="1:91" ht="16.350000000000001" customHeight="1" x14ac:dyDescent="0.2">
      <c r="A188" s="1794"/>
      <c r="B188" s="1799"/>
      <c r="C188" s="1800"/>
      <c r="D188" s="1801"/>
      <c r="E188" s="1808" t="s">
        <v>11</v>
      </c>
      <c r="F188" s="1809"/>
      <c r="G188" s="1808" t="s">
        <v>12</v>
      </c>
      <c r="H188" s="1809"/>
      <c r="I188" s="1981" t="s">
        <v>13</v>
      </c>
      <c r="J188" s="1982"/>
      <c r="K188" s="1808" t="s">
        <v>234</v>
      </c>
      <c r="L188" s="1812"/>
      <c r="M188" s="1800"/>
      <c r="N188" s="1806"/>
      <c r="O188" s="1807"/>
      <c r="BX188" s="2"/>
      <c r="BY188" s="2"/>
      <c r="BZ188" s="2"/>
      <c r="CG188" s="13"/>
      <c r="CH188" s="13"/>
      <c r="CI188" s="13"/>
      <c r="CJ188" s="13"/>
      <c r="CK188" s="13"/>
      <c r="CL188" s="13"/>
      <c r="CM188" s="13"/>
    </row>
    <row r="189" spans="1:91" ht="16.350000000000001" customHeight="1" x14ac:dyDescent="0.2">
      <c r="A189" s="1794"/>
      <c r="B189" s="1005" t="s">
        <v>32</v>
      </c>
      <c r="C189" s="1236" t="s">
        <v>33</v>
      </c>
      <c r="D189" s="1005" t="s">
        <v>34</v>
      </c>
      <c r="E189" s="1223" t="s">
        <v>41</v>
      </c>
      <c r="F189" s="1011" t="s">
        <v>34</v>
      </c>
      <c r="G189" s="1223" t="s">
        <v>41</v>
      </c>
      <c r="H189" s="1011" t="s">
        <v>34</v>
      </c>
      <c r="I189" s="1017" t="s">
        <v>41</v>
      </c>
      <c r="J189" s="1018" t="s">
        <v>34</v>
      </c>
      <c r="K189" s="1223" t="s">
        <v>41</v>
      </c>
      <c r="L189" s="1004" t="s">
        <v>34</v>
      </c>
      <c r="M189" s="1241" t="s">
        <v>235</v>
      </c>
      <c r="N189" s="1000" t="s">
        <v>236</v>
      </c>
      <c r="O189" s="1801"/>
      <c r="BX189" s="2"/>
      <c r="BY189" s="2"/>
      <c r="BZ189" s="2"/>
      <c r="CG189" s="13"/>
      <c r="CH189" s="13"/>
      <c r="CI189" s="13"/>
      <c r="CJ189" s="13"/>
      <c r="CK189" s="13"/>
      <c r="CL189" s="13"/>
      <c r="CM189" s="13"/>
    </row>
    <row r="190" spans="1:91" ht="16.350000000000001" customHeight="1" x14ac:dyDescent="0.2">
      <c r="A190" s="1795"/>
      <c r="B190" s="373">
        <f t="shared" ref="B190:B195" si="18">+C190+D190</f>
        <v>4</v>
      </c>
      <c r="C190" s="374">
        <f t="shared" ref="C190:D195" si="19">+E190+G190+I190+K190</f>
        <v>2</v>
      </c>
      <c r="D190" s="375">
        <f t="shared" si="19"/>
        <v>2</v>
      </c>
      <c r="E190" s="1242">
        <f t="shared" ref="E190:O190" si="20">SUM(E191:E195)</f>
        <v>0</v>
      </c>
      <c r="F190" s="377">
        <f t="shared" si="20"/>
        <v>1</v>
      </c>
      <c r="G190" s="1242">
        <f t="shared" si="20"/>
        <v>1</v>
      </c>
      <c r="H190" s="377">
        <f t="shared" si="20"/>
        <v>0</v>
      </c>
      <c r="I190" s="1242">
        <f t="shared" si="20"/>
        <v>1</v>
      </c>
      <c r="J190" s="1243">
        <f t="shared" si="20"/>
        <v>0</v>
      </c>
      <c r="K190" s="1237">
        <f t="shared" si="20"/>
        <v>0</v>
      </c>
      <c r="L190" s="379">
        <f t="shared" si="20"/>
        <v>1</v>
      </c>
      <c r="M190" s="380">
        <f t="shared" si="20"/>
        <v>4</v>
      </c>
      <c r="N190" s="377">
        <f t="shared" si="20"/>
        <v>0</v>
      </c>
      <c r="O190" s="1244">
        <f t="shared" si="20"/>
        <v>1</v>
      </c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BX190" s="2"/>
      <c r="BY190" s="2"/>
      <c r="BZ190" s="2"/>
      <c r="CG190" s="13"/>
      <c r="CH190" s="13"/>
      <c r="CI190" s="13"/>
      <c r="CJ190" s="13"/>
      <c r="CK190" s="13"/>
      <c r="CL190" s="13"/>
      <c r="CM190" s="13"/>
    </row>
    <row r="191" spans="1:91" ht="16.350000000000001" customHeight="1" x14ac:dyDescent="0.2">
      <c r="A191" s="1225" t="s">
        <v>237</v>
      </c>
      <c r="B191" s="1232">
        <f t="shared" si="18"/>
        <v>4</v>
      </c>
      <c r="C191" s="1232">
        <f t="shared" si="19"/>
        <v>2</v>
      </c>
      <c r="D191" s="1245">
        <f t="shared" si="19"/>
        <v>2</v>
      </c>
      <c r="E191" s="219"/>
      <c r="F191" s="223">
        <v>1</v>
      </c>
      <c r="G191" s="219">
        <v>1</v>
      </c>
      <c r="H191" s="223"/>
      <c r="I191" s="219">
        <v>1</v>
      </c>
      <c r="J191" s="220"/>
      <c r="K191" s="219"/>
      <c r="L191" s="383">
        <v>1</v>
      </c>
      <c r="M191" s="221">
        <v>4</v>
      </c>
      <c r="N191" s="223"/>
      <c r="O191" s="384">
        <v>1</v>
      </c>
      <c r="P191" s="71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12"/>
      <c r="AC191" s="12"/>
      <c r="AD191" s="12"/>
      <c r="AE191" s="12"/>
      <c r="BX191" s="2"/>
      <c r="BY191" s="2"/>
      <c r="BZ191" s="2"/>
      <c r="CG191" s="13">
        <v>0</v>
      </c>
      <c r="CH191" s="13">
        <v>0</v>
      </c>
      <c r="CI191" s="13"/>
      <c r="CJ191" s="13"/>
      <c r="CK191" s="13"/>
      <c r="CL191" s="13"/>
      <c r="CM191" s="13"/>
    </row>
    <row r="192" spans="1:91" ht="16.350000000000001" customHeight="1" x14ac:dyDescent="0.2">
      <c r="A192" s="30" t="s">
        <v>238</v>
      </c>
      <c r="B192" s="385">
        <f t="shared" si="18"/>
        <v>0</v>
      </c>
      <c r="C192" s="385">
        <f t="shared" si="19"/>
        <v>0</v>
      </c>
      <c r="D192" s="386">
        <f t="shared" si="19"/>
        <v>0</v>
      </c>
      <c r="E192" s="224"/>
      <c r="F192" s="228"/>
      <c r="G192" s="224"/>
      <c r="H192" s="228"/>
      <c r="I192" s="224"/>
      <c r="J192" s="225"/>
      <c r="K192" s="224"/>
      <c r="L192" s="387"/>
      <c r="M192" s="226"/>
      <c r="N192" s="228"/>
      <c r="O192" s="388"/>
      <c r="P192" s="71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12"/>
      <c r="AC192" s="12"/>
      <c r="AD192" s="12"/>
      <c r="AE192" s="12"/>
      <c r="BX192" s="2"/>
      <c r="BY192" s="2"/>
      <c r="BZ192" s="2"/>
      <c r="CG192" s="13">
        <v>0</v>
      </c>
      <c r="CH192" s="13">
        <v>0</v>
      </c>
      <c r="CI192" s="13"/>
      <c r="CJ192" s="13"/>
      <c r="CK192" s="13"/>
      <c r="CL192" s="13"/>
      <c r="CM192" s="13"/>
    </row>
    <row r="193" spans="1:104" ht="16.350000000000001" customHeight="1" x14ac:dyDescent="0.2">
      <c r="A193" s="30" t="s">
        <v>239</v>
      </c>
      <c r="B193" s="385">
        <f t="shared" si="18"/>
        <v>0</v>
      </c>
      <c r="C193" s="385">
        <f t="shared" si="19"/>
        <v>0</v>
      </c>
      <c r="D193" s="386">
        <f t="shared" si="19"/>
        <v>0</v>
      </c>
      <c r="E193" s="224"/>
      <c r="F193" s="228"/>
      <c r="G193" s="224"/>
      <c r="H193" s="228"/>
      <c r="I193" s="224"/>
      <c r="J193" s="225"/>
      <c r="K193" s="224"/>
      <c r="L193" s="387"/>
      <c r="M193" s="226"/>
      <c r="N193" s="228"/>
      <c r="O193" s="388"/>
      <c r="P193" s="71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12"/>
      <c r="AC193" s="12"/>
      <c r="AD193" s="12"/>
      <c r="AE193" s="12"/>
      <c r="CG193" s="13">
        <v>0</v>
      </c>
      <c r="CH193" s="13">
        <v>0</v>
      </c>
      <c r="CI193" s="13"/>
      <c r="CJ193" s="13"/>
      <c r="CK193" s="13"/>
      <c r="CL193" s="13"/>
      <c r="CM193" s="13"/>
    </row>
    <row r="194" spans="1:104" ht="16.350000000000001" customHeight="1" x14ac:dyDescent="0.2">
      <c r="A194" s="30" t="s">
        <v>240</v>
      </c>
      <c r="B194" s="385">
        <f t="shared" si="18"/>
        <v>0</v>
      </c>
      <c r="C194" s="385">
        <f t="shared" si="19"/>
        <v>0</v>
      </c>
      <c r="D194" s="386">
        <f t="shared" si="19"/>
        <v>0</v>
      </c>
      <c r="E194" s="389"/>
      <c r="F194" s="390"/>
      <c r="G194" s="389"/>
      <c r="H194" s="390"/>
      <c r="I194" s="389"/>
      <c r="J194" s="391"/>
      <c r="K194" s="389"/>
      <c r="L194" s="392"/>
      <c r="M194" s="393"/>
      <c r="N194" s="390"/>
      <c r="O194" s="394"/>
      <c r="P194" s="71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12"/>
      <c r="AC194" s="12"/>
      <c r="AD194" s="12"/>
      <c r="AE194" s="12"/>
      <c r="CG194" s="13">
        <v>0</v>
      </c>
      <c r="CH194" s="13">
        <v>0</v>
      </c>
      <c r="CI194" s="13"/>
      <c r="CJ194" s="13"/>
      <c r="CK194" s="13"/>
      <c r="CL194" s="13"/>
      <c r="CM194" s="13"/>
    </row>
    <row r="195" spans="1:104" ht="16.350000000000001" customHeight="1" x14ac:dyDescent="0.2">
      <c r="A195" s="76" t="s">
        <v>241</v>
      </c>
      <c r="B195" s="395">
        <f t="shared" si="18"/>
        <v>0</v>
      </c>
      <c r="C195" s="395">
        <f t="shared" si="19"/>
        <v>0</v>
      </c>
      <c r="D195" s="396">
        <f t="shared" si="19"/>
        <v>0</v>
      </c>
      <c r="E195" s="229"/>
      <c r="F195" s="230"/>
      <c r="G195" s="229"/>
      <c r="H195" s="230"/>
      <c r="I195" s="229"/>
      <c r="J195" s="230"/>
      <c r="K195" s="229"/>
      <c r="L195" s="397"/>
      <c r="M195" s="231"/>
      <c r="N195" s="230"/>
      <c r="O195" s="398"/>
      <c r="P195" s="71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12"/>
      <c r="AC195" s="12"/>
      <c r="AD195" s="12"/>
      <c r="AE195" s="12"/>
      <c r="CG195" s="13">
        <v>0</v>
      </c>
      <c r="CH195" s="13">
        <v>0</v>
      </c>
      <c r="CI195" s="13"/>
      <c r="CJ195" s="13"/>
      <c r="CK195" s="13"/>
      <c r="CL195" s="13"/>
      <c r="CM195" s="13"/>
    </row>
    <row r="200" spans="1:104" s="399" customFormat="1" hidden="1" x14ac:dyDescent="0.2">
      <c r="A200" s="399">
        <f>SUM(B12:B14,B20:B23,B28:B33,B64,B86,C91,D101:D103,C108:C110,C114:C115,C119:C120,B136,D143:D144,C147:C152,D156:D161,C166:C169,B179:B180,B185,B38:B43,B48:B53,E139:F139,C92:C98,C174:C175,B190)</f>
        <v>7609</v>
      </c>
      <c r="B200" s="399">
        <f>SUM(CG8:CM195)</f>
        <v>1</v>
      </c>
      <c r="BX200" s="400"/>
      <c r="BY200" s="400"/>
      <c r="BZ200" s="400"/>
      <c r="CA200" s="400"/>
      <c r="CB200" s="400"/>
      <c r="CC200" s="400"/>
      <c r="CD200" s="400"/>
      <c r="CE200" s="400"/>
      <c r="CF200" s="400"/>
      <c r="CG200" s="400"/>
      <c r="CH200" s="400"/>
      <c r="CI200" s="400"/>
      <c r="CJ200" s="400"/>
      <c r="CK200" s="400"/>
      <c r="CL200" s="400"/>
      <c r="CM200" s="400"/>
      <c r="CN200" s="400"/>
      <c r="CO200" s="400"/>
      <c r="CP200" s="400"/>
      <c r="CQ200" s="400"/>
      <c r="CR200" s="400"/>
      <c r="CS200" s="400"/>
      <c r="CT200" s="400"/>
      <c r="CU200" s="400"/>
      <c r="CV200" s="400"/>
      <c r="CW200" s="400"/>
      <c r="CX200" s="400"/>
      <c r="CY200" s="400"/>
      <c r="CZ200" s="400"/>
    </row>
  </sheetData>
  <mergeCells count="317">
    <mergeCell ref="A6:O6"/>
    <mergeCell ref="A9:A11"/>
    <mergeCell ref="B9:D10"/>
    <mergeCell ref="E9:AL9"/>
    <mergeCell ref="AM9:AM11"/>
    <mergeCell ref="AN9:AQ9"/>
    <mergeCell ref="U10:V10"/>
    <mergeCell ref="W10:X10"/>
    <mergeCell ref="Y10:Z10"/>
    <mergeCell ref="AA10:AB10"/>
    <mergeCell ref="AR9:AR11"/>
    <mergeCell ref="AS9:AS11"/>
    <mergeCell ref="E10:F10"/>
    <mergeCell ref="G10:H10"/>
    <mergeCell ref="I10:J10"/>
    <mergeCell ref="K10:L10"/>
    <mergeCell ref="M10:N10"/>
    <mergeCell ref="O10:P10"/>
    <mergeCell ref="Q10:R10"/>
    <mergeCell ref="S10:T10"/>
    <mergeCell ref="AO10:AO11"/>
    <mergeCell ref="AP10:AP11"/>
    <mergeCell ref="AQ10:AQ11"/>
    <mergeCell ref="A17:A19"/>
    <mergeCell ref="B17:D18"/>
    <mergeCell ref="E17:AL17"/>
    <mergeCell ref="AM17:AM19"/>
    <mergeCell ref="AN17:AN19"/>
    <mergeCell ref="E18:F18"/>
    <mergeCell ref="G18:H18"/>
    <mergeCell ref="AC10:AD10"/>
    <mergeCell ref="AE10:AF10"/>
    <mergeCell ref="AG10:AH10"/>
    <mergeCell ref="AI10:AJ10"/>
    <mergeCell ref="AK10:AL10"/>
    <mergeCell ref="AN10:AN11"/>
    <mergeCell ref="AG18:AH18"/>
    <mergeCell ref="AI18:AJ18"/>
    <mergeCell ref="AK18:AL18"/>
    <mergeCell ref="U18:V18"/>
    <mergeCell ref="W18:X18"/>
    <mergeCell ref="Y18:Z18"/>
    <mergeCell ref="AA18:AB18"/>
    <mergeCell ref="AC18:AD18"/>
    <mergeCell ref="AE18:AF18"/>
    <mergeCell ref="I18:J18"/>
    <mergeCell ref="K18:L18"/>
    <mergeCell ref="M18:N18"/>
    <mergeCell ref="O18:P18"/>
    <mergeCell ref="Q18:R18"/>
    <mergeCell ref="S18:T18"/>
    <mergeCell ref="AM25:AM27"/>
    <mergeCell ref="AN25:AN27"/>
    <mergeCell ref="E26:F26"/>
    <mergeCell ref="G26:H26"/>
    <mergeCell ref="I26:J26"/>
    <mergeCell ref="K26:L26"/>
    <mergeCell ref="M26:N26"/>
    <mergeCell ref="O26:P26"/>
    <mergeCell ref="Q26:R26"/>
    <mergeCell ref="S26:T26"/>
    <mergeCell ref="E25:AL25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35:A37"/>
    <mergeCell ref="B35:D36"/>
    <mergeCell ref="E35:AL35"/>
    <mergeCell ref="U36:V36"/>
    <mergeCell ref="W36:X36"/>
    <mergeCell ref="AK36:AL36"/>
    <mergeCell ref="Y36:Z36"/>
    <mergeCell ref="AA36:AB36"/>
    <mergeCell ref="AC36:AD36"/>
    <mergeCell ref="AE36:AF36"/>
    <mergeCell ref="AG36:AH36"/>
    <mergeCell ref="AI36:AJ36"/>
    <mergeCell ref="A25:A27"/>
    <mergeCell ref="B25:D26"/>
    <mergeCell ref="A45:A47"/>
    <mergeCell ref="B45:D46"/>
    <mergeCell ref="E45:AL45"/>
    <mergeCell ref="AM45:AM47"/>
    <mergeCell ref="AN45:AN47"/>
    <mergeCell ref="E46:F46"/>
    <mergeCell ref="G46:H46"/>
    <mergeCell ref="I46:J46"/>
    <mergeCell ref="K46:L46"/>
    <mergeCell ref="AM35:AM37"/>
    <mergeCell ref="AN35:AN37"/>
    <mergeCell ref="E36:F36"/>
    <mergeCell ref="G36:H36"/>
    <mergeCell ref="I36:J36"/>
    <mergeCell ref="K36:L36"/>
    <mergeCell ref="M36:N36"/>
    <mergeCell ref="O36:P36"/>
    <mergeCell ref="AK46:AL46"/>
    <mergeCell ref="Y46:Z46"/>
    <mergeCell ref="AA46:AB46"/>
    <mergeCell ref="AC46:AD46"/>
    <mergeCell ref="AE46:AF46"/>
    <mergeCell ref="AG46:AH46"/>
    <mergeCell ref="AI46:AJ46"/>
    <mergeCell ref="M46:N46"/>
    <mergeCell ref="O46:P46"/>
    <mergeCell ref="Q46:R46"/>
    <mergeCell ref="S46:T46"/>
    <mergeCell ref="U46:V46"/>
    <mergeCell ref="W46:X46"/>
    <mergeCell ref="Q36:R36"/>
    <mergeCell ref="S36:T36"/>
    <mergeCell ref="A55:A57"/>
    <mergeCell ref="B55:D56"/>
    <mergeCell ref="E55:AL55"/>
    <mergeCell ref="AM55:AN56"/>
    <mergeCell ref="E56:F56"/>
    <mergeCell ref="G56:H56"/>
    <mergeCell ref="I56:J56"/>
    <mergeCell ref="K56:L56"/>
    <mergeCell ref="M56:N56"/>
    <mergeCell ref="AN88:AN90"/>
    <mergeCell ref="AO88:AO90"/>
    <mergeCell ref="F89:G89"/>
    <mergeCell ref="H89:I89"/>
    <mergeCell ref="J89:K89"/>
    <mergeCell ref="L89:M89"/>
    <mergeCell ref="N89:O89"/>
    <mergeCell ref="AA56:AB56"/>
    <mergeCell ref="AC56:AD56"/>
    <mergeCell ref="AE56:AF56"/>
    <mergeCell ref="AG56:AH56"/>
    <mergeCell ref="AI56:AJ56"/>
    <mergeCell ref="AK56:AL56"/>
    <mergeCell ref="O56:P56"/>
    <mergeCell ref="Q56:R56"/>
    <mergeCell ref="S56:T56"/>
    <mergeCell ref="U56:V56"/>
    <mergeCell ref="W56:X56"/>
    <mergeCell ref="Y56:Z56"/>
    <mergeCell ref="AH89:AI89"/>
    <mergeCell ref="AJ89:AK89"/>
    <mergeCell ref="AL89:AM89"/>
    <mergeCell ref="P89:Q89"/>
    <mergeCell ref="R89:S89"/>
    <mergeCell ref="A98:B98"/>
    <mergeCell ref="AB89:AC89"/>
    <mergeCell ref="AD89:AE89"/>
    <mergeCell ref="AF89:AG89"/>
    <mergeCell ref="A88:B90"/>
    <mergeCell ref="C88:E89"/>
    <mergeCell ref="F88:AM88"/>
    <mergeCell ref="A100:C100"/>
    <mergeCell ref="A101:B103"/>
    <mergeCell ref="T89:U89"/>
    <mergeCell ref="V89:W89"/>
    <mergeCell ref="X89:Y89"/>
    <mergeCell ref="Z89:AA89"/>
    <mergeCell ref="A91:B91"/>
    <mergeCell ref="A92:A94"/>
    <mergeCell ref="A95:B95"/>
    <mergeCell ref="A96:B96"/>
    <mergeCell ref="A97:B97"/>
    <mergeCell ref="A105:B107"/>
    <mergeCell ref="C105:E106"/>
    <mergeCell ref="F105:AM105"/>
    <mergeCell ref="AN105:AN107"/>
    <mergeCell ref="F106:G106"/>
    <mergeCell ref="H106:I106"/>
    <mergeCell ref="J106:K106"/>
    <mergeCell ref="L106:M106"/>
    <mergeCell ref="AL106:AM106"/>
    <mergeCell ref="Z106:AA106"/>
    <mergeCell ref="AB106:AC106"/>
    <mergeCell ref="AD106:AE106"/>
    <mergeCell ref="AF106:AG106"/>
    <mergeCell ref="AH106:AI106"/>
    <mergeCell ref="AJ106:AK106"/>
    <mergeCell ref="N106:O106"/>
    <mergeCell ref="P106:Q106"/>
    <mergeCell ref="R106:S106"/>
    <mergeCell ref="T106:U106"/>
    <mergeCell ref="V106:W106"/>
    <mergeCell ref="X106:Y106"/>
    <mergeCell ref="A108:B108"/>
    <mergeCell ref="A109:B109"/>
    <mergeCell ref="A110:B110"/>
    <mergeCell ref="A112:B113"/>
    <mergeCell ref="C112:E112"/>
    <mergeCell ref="F112:G112"/>
    <mergeCell ref="H112:I112"/>
    <mergeCell ref="J112:K112"/>
    <mergeCell ref="L112:M112"/>
    <mergeCell ref="Y112:AB112"/>
    <mergeCell ref="AC112:AD112"/>
    <mergeCell ref="AE112:AH112"/>
    <mergeCell ref="AI112:AI113"/>
    <mergeCell ref="A114:B114"/>
    <mergeCell ref="A115:B115"/>
    <mergeCell ref="N112:O112"/>
    <mergeCell ref="P112:Q112"/>
    <mergeCell ref="R112:S112"/>
    <mergeCell ref="T112:U112"/>
    <mergeCell ref="V112:W112"/>
    <mergeCell ref="X112:X113"/>
    <mergeCell ref="A138:D138"/>
    <mergeCell ref="B139:D139"/>
    <mergeCell ref="A141:C142"/>
    <mergeCell ref="D141:F141"/>
    <mergeCell ref="G141:G142"/>
    <mergeCell ref="H141:J141"/>
    <mergeCell ref="A117:B118"/>
    <mergeCell ref="C117:C118"/>
    <mergeCell ref="D117:I117"/>
    <mergeCell ref="J117:J118"/>
    <mergeCell ref="A119:A120"/>
    <mergeCell ref="A122:A123"/>
    <mergeCell ref="B122:B123"/>
    <mergeCell ref="A156:A158"/>
    <mergeCell ref="B156:C156"/>
    <mergeCell ref="B157:C157"/>
    <mergeCell ref="B158:C158"/>
    <mergeCell ref="K141:M141"/>
    <mergeCell ref="A143:A144"/>
    <mergeCell ref="B143:C143"/>
    <mergeCell ref="A146:B146"/>
    <mergeCell ref="A147:A148"/>
    <mergeCell ref="A150:A152"/>
    <mergeCell ref="A159:A161"/>
    <mergeCell ref="B159:C159"/>
    <mergeCell ref="B160:C160"/>
    <mergeCell ref="B161:C161"/>
    <mergeCell ref="A163:B165"/>
    <mergeCell ref="C163:E164"/>
    <mergeCell ref="A154:C155"/>
    <mergeCell ref="D154:F154"/>
    <mergeCell ref="G154:G155"/>
    <mergeCell ref="F163:AM163"/>
    <mergeCell ref="F164:G164"/>
    <mergeCell ref="H164:I164"/>
    <mergeCell ref="J164:K164"/>
    <mergeCell ref="L164:M164"/>
    <mergeCell ref="N164:O164"/>
    <mergeCell ref="P164:Q164"/>
    <mergeCell ref="R164:S164"/>
    <mergeCell ref="T164:U164"/>
    <mergeCell ref="V164:W164"/>
    <mergeCell ref="AJ164:AK164"/>
    <mergeCell ref="AL164:AM164"/>
    <mergeCell ref="AH164:AI164"/>
    <mergeCell ref="H154:H155"/>
    <mergeCell ref="I154:I155"/>
    <mergeCell ref="A166:B166"/>
    <mergeCell ref="A167:B167"/>
    <mergeCell ref="A168:B168"/>
    <mergeCell ref="A169:B169"/>
    <mergeCell ref="X164:Y164"/>
    <mergeCell ref="Z164:AA164"/>
    <mergeCell ref="AB164:AC164"/>
    <mergeCell ref="AD164:AE164"/>
    <mergeCell ref="AF164:AG164"/>
    <mergeCell ref="AD172:AD173"/>
    <mergeCell ref="AE172:AE173"/>
    <mergeCell ref="AF172:AF173"/>
    <mergeCell ref="AG172:AG173"/>
    <mergeCell ref="Y171:Y173"/>
    <mergeCell ref="Z171:Z173"/>
    <mergeCell ref="AA171:AA173"/>
    <mergeCell ref="AB171:AE171"/>
    <mergeCell ref="AF171:AG171"/>
    <mergeCell ref="A174:A175"/>
    <mergeCell ref="A177:A178"/>
    <mergeCell ref="B177:B178"/>
    <mergeCell ref="C177:C178"/>
    <mergeCell ref="D177:D178"/>
    <mergeCell ref="A182:A184"/>
    <mergeCell ref="B182:D183"/>
    <mergeCell ref="AB172:AB173"/>
    <mergeCell ref="AC172:AC173"/>
    <mergeCell ref="F172:G172"/>
    <mergeCell ref="H172:I172"/>
    <mergeCell ref="J172:K172"/>
    <mergeCell ref="L172:M172"/>
    <mergeCell ref="N172:O172"/>
    <mergeCell ref="A171:B173"/>
    <mergeCell ref="C171:E172"/>
    <mergeCell ref="F171:U171"/>
    <mergeCell ref="V171:V173"/>
    <mergeCell ref="W171:W173"/>
    <mergeCell ref="X171:X173"/>
    <mergeCell ref="P172:Q172"/>
    <mergeCell ref="R172:S172"/>
    <mergeCell ref="T172:U172"/>
    <mergeCell ref="E182:V182"/>
    <mergeCell ref="E183:F183"/>
    <mergeCell ref="G183:H183"/>
    <mergeCell ref="I183:J183"/>
    <mergeCell ref="K183:L183"/>
    <mergeCell ref="M183:N183"/>
    <mergeCell ref="O183:P183"/>
    <mergeCell ref="Q183:R183"/>
    <mergeCell ref="S183:T183"/>
    <mergeCell ref="U183:V183"/>
    <mergeCell ref="A187:A190"/>
    <mergeCell ref="B187:D188"/>
    <mergeCell ref="E187:L187"/>
    <mergeCell ref="M187:N188"/>
    <mergeCell ref="O187:O189"/>
    <mergeCell ref="E188:F188"/>
    <mergeCell ref="G188:H188"/>
    <mergeCell ref="I188:J188"/>
    <mergeCell ref="K188:L188"/>
  </mergeCells>
  <dataValidations count="1">
    <dataValidation type="whole" operator="greaterThanOrEqual" allowBlank="1" showInputMessage="1" showErrorMessage="1" errorTitle="Error" error="Favor Ingrese sólo Números." sqref="E12:AS15 E20:AN23 E28:AN33 E38:AN43 E48:AN53 E58:AN63 C67:E85 F92:AO98 D101:D103 F108:AN110 F114:AI115 D119:J120 B124:B135 E139:F139 E143:M144 C147:F152 E156:I161 F166:AM169 F174:AG175 C179:D180 E185:V185 E191:O195" xr:uid="{00000000-0002-0000-0500-000000000000}">
      <formula1>0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Z200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44.7109375" style="2" customWidth="1"/>
    <col min="2" max="2" width="31.140625" style="2" customWidth="1"/>
    <col min="3" max="3" width="14.140625" style="2" customWidth="1"/>
    <col min="4" max="4" width="12.42578125" style="2" customWidth="1"/>
    <col min="5" max="6" width="10.42578125" style="2" customWidth="1"/>
    <col min="7" max="7" width="11.85546875" style="2" customWidth="1"/>
    <col min="8" max="8" width="11" style="2" customWidth="1"/>
    <col min="9" max="22" width="11.42578125" style="2" customWidth="1"/>
    <col min="23" max="25" width="13.5703125" style="2" customWidth="1"/>
    <col min="26" max="26" width="13" style="2" customWidth="1"/>
    <col min="27" max="37" width="11.42578125" style="2" customWidth="1"/>
    <col min="38" max="40" width="11.42578125" style="2"/>
    <col min="41" max="41" width="11.42578125" style="2" customWidth="1"/>
    <col min="42" max="43" width="11.42578125" style="2"/>
    <col min="44" max="44" width="11.42578125" style="2" customWidth="1"/>
    <col min="45" max="72" width="11.42578125" style="2"/>
    <col min="73" max="74" width="15.42578125" style="2" customWidth="1"/>
    <col min="75" max="75" width="15.7109375" style="2" customWidth="1"/>
    <col min="76" max="77" width="15.7109375" style="3" customWidth="1"/>
    <col min="78" max="78" width="15.42578125" style="3" customWidth="1"/>
    <col min="79" max="104" width="15.42578125" style="4" hidden="1" customWidth="1"/>
    <col min="105" max="105" width="11.42578125" style="2" customWidth="1"/>
    <col min="106" max="16384" width="11.42578125" style="2"/>
  </cols>
  <sheetData>
    <row r="1" spans="1:91" ht="16.350000000000001" customHeight="1" x14ac:dyDescent="0.2">
      <c r="A1" s="1" t="s">
        <v>0</v>
      </c>
    </row>
    <row r="2" spans="1:91" ht="16.350000000000001" customHeight="1" x14ac:dyDescent="0.2">
      <c r="A2" s="1" t="str">
        <f>CONCATENATE("COMUNA: ",[7]NOMBRE!B2," - ","( ",[7]NOMBRE!C2,[7]NOMBRE!D2,[7]NOMBRE!E2,[7]NOMBRE!F2,[7]NOMBRE!G2," )")</f>
        <v>COMUNA: LINARES - ( 07401 )</v>
      </c>
    </row>
    <row r="3" spans="1:91" ht="16.350000000000001" customHeight="1" x14ac:dyDescent="0.2">
      <c r="A3" s="1" t="str">
        <f>CONCATENATE("ESTABLECIMIENTO/ESTRATEGIA: ",[7]NOMBRE!B3," - ","( ",[7]NOMBRE!C3,[7]NOMBRE!D3,[7]NOMBRE!E3,[7]NOMBRE!F3,[7]NOMBRE!G3,[7]NOMBRE!H3," )")</f>
        <v>ESTABLECIMIENTO/ESTRATEGIA: HOSPITAL PRESIDENTE CARLOS IBAÑEZ DEL CAMPO - ( 116108 )</v>
      </c>
    </row>
    <row r="4" spans="1:91" ht="16.350000000000001" customHeight="1" x14ac:dyDescent="0.2">
      <c r="A4" s="1" t="str">
        <f>CONCATENATE("MES: ",[7]NOMBRE!B6," - ","( ",[7]NOMBRE!C6,[7]NOMBRE!D6," )")</f>
        <v>MES: JUNIO - ( 06 )</v>
      </c>
    </row>
    <row r="5" spans="1:91" ht="16.350000000000001" customHeight="1" x14ac:dyDescent="0.2">
      <c r="A5" s="1" t="str">
        <f>CONCATENATE("AÑO: ",[7]NOMBRE!B7)</f>
        <v>AÑO: 2021</v>
      </c>
      <c r="AP5" s="5"/>
    </row>
    <row r="6" spans="1:91" ht="15" x14ac:dyDescent="0.2">
      <c r="A6" s="1910" t="s">
        <v>1</v>
      </c>
      <c r="B6" s="1910"/>
      <c r="C6" s="1910"/>
      <c r="D6" s="1910"/>
      <c r="E6" s="1910"/>
      <c r="F6" s="1910"/>
      <c r="G6" s="1910"/>
      <c r="H6" s="1910"/>
      <c r="I6" s="1910"/>
      <c r="J6" s="1910"/>
      <c r="K6" s="1910"/>
      <c r="L6" s="1910"/>
      <c r="M6" s="1910"/>
      <c r="N6" s="1910"/>
      <c r="O6" s="1910"/>
      <c r="P6" s="6"/>
      <c r="Q6" s="6"/>
      <c r="R6" s="6"/>
      <c r="S6" s="6"/>
      <c r="T6" s="7"/>
      <c r="U6" s="7"/>
      <c r="V6" s="7"/>
      <c r="W6" s="7"/>
      <c r="X6" s="7"/>
      <c r="Y6" s="7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</row>
    <row r="7" spans="1:91" ht="32.1" customHeight="1" x14ac:dyDescent="0.2">
      <c r="A7" s="9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BX7" s="2"/>
      <c r="BY7" s="2"/>
      <c r="BZ7" s="2"/>
    </row>
    <row r="8" spans="1:91" ht="32.1" customHeight="1" x14ac:dyDescent="0.2">
      <c r="A8" s="10" t="s"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1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X8" s="2"/>
      <c r="BY8" s="2"/>
      <c r="BZ8" s="2"/>
      <c r="CG8" s="13"/>
      <c r="CH8" s="13"/>
      <c r="CI8" s="13"/>
      <c r="CJ8" s="13"/>
      <c r="CK8" s="13"/>
      <c r="CL8" s="13"/>
      <c r="CM8" s="13"/>
    </row>
    <row r="9" spans="1:91" ht="32.1" customHeight="1" x14ac:dyDescent="0.2">
      <c r="A9" s="1817" t="s">
        <v>4</v>
      </c>
      <c r="B9" s="1796" t="s">
        <v>5</v>
      </c>
      <c r="C9" s="1797"/>
      <c r="D9" s="1798"/>
      <c r="E9" s="1808" t="s">
        <v>6</v>
      </c>
      <c r="F9" s="1869"/>
      <c r="G9" s="1869"/>
      <c r="H9" s="1869"/>
      <c r="I9" s="1869"/>
      <c r="J9" s="1869"/>
      <c r="K9" s="1869"/>
      <c r="L9" s="1869"/>
      <c r="M9" s="1869"/>
      <c r="N9" s="1869"/>
      <c r="O9" s="1869"/>
      <c r="P9" s="1869"/>
      <c r="Q9" s="1869"/>
      <c r="R9" s="1869"/>
      <c r="S9" s="1869"/>
      <c r="T9" s="1869"/>
      <c r="U9" s="1869"/>
      <c r="V9" s="1869"/>
      <c r="W9" s="1869"/>
      <c r="X9" s="1869"/>
      <c r="Y9" s="1869"/>
      <c r="Z9" s="1869"/>
      <c r="AA9" s="1869"/>
      <c r="AB9" s="1869"/>
      <c r="AC9" s="1869"/>
      <c r="AD9" s="1869"/>
      <c r="AE9" s="1869"/>
      <c r="AF9" s="1869"/>
      <c r="AG9" s="1869"/>
      <c r="AH9" s="1869"/>
      <c r="AI9" s="1869"/>
      <c r="AJ9" s="1869"/>
      <c r="AK9" s="1869"/>
      <c r="AL9" s="1809"/>
      <c r="AM9" s="1819" t="s">
        <v>7</v>
      </c>
      <c r="AN9" s="1808" t="s">
        <v>8</v>
      </c>
      <c r="AO9" s="1869"/>
      <c r="AP9" s="1869"/>
      <c r="AQ9" s="1809"/>
      <c r="AR9" s="1819" t="s">
        <v>9</v>
      </c>
      <c r="AS9" s="1819" t="s">
        <v>10</v>
      </c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CG9" s="13"/>
      <c r="CH9" s="13"/>
      <c r="CI9" s="13"/>
      <c r="CJ9" s="13"/>
      <c r="CK9" s="13"/>
      <c r="CL9" s="13"/>
      <c r="CM9" s="13"/>
    </row>
    <row r="10" spans="1:91" ht="16.350000000000001" customHeight="1" x14ac:dyDescent="0.2">
      <c r="A10" s="1821"/>
      <c r="B10" s="1799"/>
      <c r="C10" s="1800"/>
      <c r="D10" s="1801"/>
      <c r="E10" s="1808" t="s">
        <v>11</v>
      </c>
      <c r="F10" s="1809"/>
      <c r="G10" s="1808" t="s">
        <v>12</v>
      </c>
      <c r="H10" s="1809"/>
      <c r="I10" s="1808" t="s">
        <v>13</v>
      </c>
      <c r="J10" s="1809"/>
      <c r="K10" s="1808" t="s">
        <v>14</v>
      </c>
      <c r="L10" s="1809"/>
      <c r="M10" s="1808" t="s">
        <v>15</v>
      </c>
      <c r="N10" s="1809"/>
      <c r="O10" s="1828" t="s">
        <v>16</v>
      </c>
      <c r="P10" s="1816"/>
      <c r="Q10" s="1828" t="s">
        <v>17</v>
      </c>
      <c r="R10" s="1816"/>
      <c r="S10" s="1828" t="s">
        <v>18</v>
      </c>
      <c r="T10" s="1816"/>
      <c r="U10" s="1828" t="s">
        <v>19</v>
      </c>
      <c r="V10" s="1816"/>
      <c r="W10" s="1828" t="s">
        <v>20</v>
      </c>
      <c r="X10" s="1816"/>
      <c r="Y10" s="1828" t="s">
        <v>21</v>
      </c>
      <c r="Z10" s="1816"/>
      <c r="AA10" s="1828" t="s">
        <v>22</v>
      </c>
      <c r="AB10" s="1816"/>
      <c r="AC10" s="1828" t="s">
        <v>23</v>
      </c>
      <c r="AD10" s="1816"/>
      <c r="AE10" s="1828" t="s">
        <v>24</v>
      </c>
      <c r="AF10" s="1816"/>
      <c r="AG10" s="1829" t="s">
        <v>25</v>
      </c>
      <c r="AH10" s="1829"/>
      <c r="AI10" s="1828" t="s">
        <v>26</v>
      </c>
      <c r="AJ10" s="1816"/>
      <c r="AK10" s="1829" t="s">
        <v>27</v>
      </c>
      <c r="AL10" s="1816"/>
      <c r="AM10" s="1845"/>
      <c r="AN10" s="1906" t="s">
        <v>28</v>
      </c>
      <c r="AO10" s="1864" t="s">
        <v>29</v>
      </c>
      <c r="AP10" s="1864" t="s">
        <v>30</v>
      </c>
      <c r="AQ10" s="1908" t="s">
        <v>31</v>
      </c>
      <c r="AR10" s="1845"/>
      <c r="AS10" s="1845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CG10" s="13"/>
      <c r="CH10" s="13"/>
      <c r="CI10" s="13"/>
      <c r="CJ10" s="13"/>
      <c r="CK10" s="13"/>
      <c r="CL10" s="13"/>
      <c r="CM10" s="13"/>
    </row>
    <row r="11" spans="1:91" ht="32.1" customHeight="1" x14ac:dyDescent="0.2">
      <c r="A11" s="1818"/>
      <c r="B11" s="14" t="s">
        <v>32</v>
      </c>
      <c r="C11" s="15" t="s">
        <v>33</v>
      </c>
      <c r="D11" s="1134" t="s">
        <v>34</v>
      </c>
      <c r="E11" s="1132" t="s">
        <v>33</v>
      </c>
      <c r="F11" s="1123" t="s">
        <v>34</v>
      </c>
      <c r="G11" s="1132" t="s">
        <v>33</v>
      </c>
      <c r="H11" s="1123" t="s">
        <v>34</v>
      </c>
      <c r="I11" s="1132" t="s">
        <v>33</v>
      </c>
      <c r="J11" s="1123" t="s">
        <v>34</v>
      </c>
      <c r="K11" s="1132" t="s">
        <v>33</v>
      </c>
      <c r="L11" s="1123" t="s">
        <v>34</v>
      </c>
      <c r="M11" s="1132" t="s">
        <v>33</v>
      </c>
      <c r="N11" s="1123" t="s">
        <v>34</v>
      </c>
      <c r="O11" s="1132" t="s">
        <v>33</v>
      </c>
      <c r="P11" s="1123" t="s">
        <v>34</v>
      </c>
      <c r="Q11" s="1132" t="s">
        <v>33</v>
      </c>
      <c r="R11" s="1123" t="s">
        <v>34</v>
      </c>
      <c r="S11" s="1132" t="s">
        <v>33</v>
      </c>
      <c r="T11" s="1123" t="s">
        <v>34</v>
      </c>
      <c r="U11" s="1132" t="s">
        <v>33</v>
      </c>
      <c r="V11" s="1123" t="s">
        <v>34</v>
      </c>
      <c r="W11" s="1132" t="s">
        <v>33</v>
      </c>
      <c r="X11" s="1123" t="s">
        <v>34</v>
      </c>
      <c r="Y11" s="1132" t="s">
        <v>33</v>
      </c>
      <c r="Z11" s="1123" t="s">
        <v>34</v>
      </c>
      <c r="AA11" s="1132" t="s">
        <v>33</v>
      </c>
      <c r="AB11" s="1123" t="s">
        <v>34</v>
      </c>
      <c r="AC11" s="1132" t="s">
        <v>33</v>
      </c>
      <c r="AD11" s="1123" t="s">
        <v>34</v>
      </c>
      <c r="AE11" s="1132" t="s">
        <v>33</v>
      </c>
      <c r="AF11" s="1123" t="s">
        <v>34</v>
      </c>
      <c r="AG11" s="1139" t="s">
        <v>33</v>
      </c>
      <c r="AH11" s="1122" t="s">
        <v>34</v>
      </c>
      <c r="AI11" s="1132" t="s">
        <v>33</v>
      </c>
      <c r="AJ11" s="1123" t="s">
        <v>34</v>
      </c>
      <c r="AK11" s="1139" t="s">
        <v>33</v>
      </c>
      <c r="AL11" s="1123" t="s">
        <v>34</v>
      </c>
      <c r="AM11" s="1820"/>
      <c r="AN11" s="1907"/>
      <c r="AO11" s="1865"/>
      <c r="AP11" s="1865"/>
      <c r="AQ11" s="1909"/>
      <c r="AR11" s="1820"/>
      <c r="AS11" s="1820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CG11" s="13"/>
      <c r="CH11" s="13"/>
      <c r="CI11" s="13"/>
      <c r="CJ11" s="13"/>
      <c r="CK11" s="13"/>
      <c r="CL11" s="13"/>
      <c r="CM11" s="13"/>
    </row>
    <row r="12" spans="1:91" ht="16.350000000000001" customHeight="1" x14ac:dyDescent="0.2">
      <c r="A12" s="1283" t="s">
        <v>35</v>
      </c>
      <c r="B12" s="1284">
        <f>SUM(C12+D12)</f>
        <v>2382</v>
      </c>
      <c r="C12" s="1277">
        <f>SUM(E12+G12+I12+K12+M12+O12+Q12+S12+U12+W12+Y12+AA12+AC12+AE12+AG12+AI12+AK12)</f>
        <v>1255</v>
      </c>
      <c r="D12" s="1285">
        <f t="shared" ref="C12:D15" si="0">SUM(F12+H12+J12+L12+N12+P12+R12+T12+V12+X12+Z12+AB12+AD12+AF12+AH12+AJ12+AL12)</f>
        <v>1127</v>
      </c>
      <c r="E12" s="1286">
        <v>125</v>
      </c>
      <c r="F12" s="1287">
        <v>105</v>
      </c>
      <c r="G12" s="1286">
        <v>55</v>
      </c>
      <c r="H12" s="1287">
        <v>68</v>
      </c>
      <c r="I12" s="1286">
        <v>42</v>
      </c>
      <c r="J12" s="1287">
        <v>65</v>
      </c>
      <c r="K12" s="1286">
        <v>40</v>
      </c>
      <c r="L12" s="1287">
        <v>36</v>
      </c>
      <c r="M12" s="1286">
        <v>68</v>
      </c>
      <c r="N12" s="1287">
        <v>64</v>
      </c>
      <c r="O12" s="1286">
        <v>73</v>
      </c>
      <c r="P12" s="1287">
        <v>69</v>
      </c>
      <c r="Q12" s="1286">
        <v>72</v>
      </c>
      <c r="R12" s="1287">
        <v>68</v>
      </c>
      <c r="S12" s="1286">
        <v>84</v>
      </c>
      <c r="T12" s="1287">
        <v>54</v>
      </c>
      <c r="U12" s="1286">
        <v>55</v>
      </c>
      <c r="V12" s="1287">
        <v>58</v>
      </c>
      <c r="W12" s="1286">
        <v>98</v>
      </c>
      <c r="X12" s="1287">
        <v>67</v>
      </c>
      <c r="Y12" s="1286">
        <v>78</v>
      </c>
      <c r="Z12" s="1287">
        <v>60</v>
      </c>
      <c r="AA12" s="1286">
        <v>104</v>
      </c>
      <c r="AB12" s="1287">
        <v>81</v>
      </c>
      <c r="AC12" s="1286">
        <v>84</v>
      </c>
      <c r="AD12" s="1287">
        <v>56</v>
      </c>
      <c r="AE12" s="1286">
        <v>66</v>
      </c>
      <c r="AF12" s="1287">
        <v>62</v>
      </c>
      <c r="AG12" s="1286">
        <v>71</v>
      </c>
      <c r="AH12" s="1287">
        <v>69</v>
      </c>
      <c r="AI12" s="1286">
        <v>73</v>
      </c>
      <c r="AJ12" s="1287">
        <v>42</v>
      </c>
      <c r="AK12" s="1286">
        <v>67</v>
      </c>
      <c r="AL12" s="1287">
        <v>103</v>
      </c>
      <c r="AM12" s="1288">
        <v>2278</v>
      </c>
      <c r="AN12" s="1286">
        <v>81</v>
      </c>
      <c r="AO12" s="1289">
        <v>2</v>
      </c>
      <c r="AP12" s="1289">
        <v>149</v>
      </c>
      <c r="AQ12" s="1287">
        <v>230</v>
      </c>
      <c r="AR12" s="1288">
        <v>345</v>
      </c>
      <c r="AS12" s="1288">
        <v>2747</v>
      </c>
      <c r="AT12" s="480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12"/>
      <c r="BF12" s="12"/>
      <c r="BG12" s="12"/>
      <c r="CG12" s="13">
        <v>0</v>
      </c>
      <c r="CH12" s="13">
        <v>0</v>
      </c>
      <c r="CI12" s="13">
        <v>0</v>
      </c>
      <c r="CJ12" s="13">
        <v>0</v>
      </c>
      <c r="CK12" s="13"/>
      <c r="CL12" s="13"/>
      <c r="CM12" s="13"/>
    </row>
    <row r="13" spans="1:91" ht="16.350000000000001" customHeight="1" x14ac:dyDescent="0.2">
      <c r="A13" s="30" t="s">
        <v>36</v>
      </c>
      <c r="B13" s="31">
        <f>SUM(C13+D13)</f>
        <v>246</v>
      </c>
      <c r="C13" s="32">
        <f t="shared" si="0"/>
        <v>0</v>
      </c>
      <c r="D13" s="481">
        <f t="shared" si="0"/>
        <v>246</v>
      </c>
      <c r="E13" s="34"/>
      <c r="F13" s="35"/>
      <c r="G13" s="34"/>
      <c r="H13" s="35"/>
      <c r="I13" s="34"/>
      <c r="J13" s="35">
        <v>1</v>
      </c>
      <c r="K13" s="34"/>
      <c r="L13" s="35">
        <v>22</v>
      </c>
      <c r="M13" s="34"/>
      <c r="N13" s="35">
        <v>58</v>
      </c>
      <c r="O13" s="34"/>
      <c r="P13" s="35">
        <v>73</v>
      </c>
      <c r="Q13" s="34"/>
      <c r="R13" s="35">
        <v>46</v>
      </c>
      <c r="S13" s="34"/>
      <c r="T13" s="35">
        <v>16</v>
      </c>
      <c r="U13" s="34"/>
      <c r="V13" s="35">
        <v>18</v>
      </c>
      <c r="W13" s="34"/>
      <c r="X13" s="35">
        <v>4</v>
      </c>
      <c r="Y13" s="34"/>
      <c r="Z13" s="35">
        <v>6</v>
      </c>
      <c r="AA13" s="34"/>
      <c r="AB13" s="35">
        <v>1</v>
      </c>
      <c r="AC13" s="34"/>
      <c r="AD13" s="35"/>
      <c r="AE13" s="34"/>
      <c r="AF13" s="35"/>
      <c r="AG13" s="34"/>
      <c r="AH13" s="35">
        <v>1</v>
      </c>
      <c r="AI13" s="34"/>
      <c r="AJ13" s="35"/>
      <c r="AK13" s="34"/>
      <c r="AL13" s="35"/>
      <c r="AM13" s="36">
        <v>237</v>
      </c>
      <c r="AN13" s="34">
        <v>8</v>
      </c>
      <c r="AO13" s="37">
        <v>0</v>
      </c>
      <c r="AP13" s="37">
        <v>1</v>
      </c>
      <c r="AQ13" s="35">
        <v>15</v>
      </c>
      <c r="AR13" s="36">
        <v>14</v>
      </c>
      <c r="AS13" s="36">
        <v>392</v>
      </c>
      <c r="AT13" s="480" t="s">
        <v>242</v>
      </c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12"/>
      <c r="BF13" s="12"/>
      <c r="BG13" s="12"/>
      <c r="CD13" s="4" t="s">
        <v>242</v>
      </c>
      <c r="CG13" s="13">
        <v>0</v>
      </c>
      <c r="CH13" s="13">
        <v>0</v>
      </c>
      <c r="CI13" s="13">
        <v>0</v>
      </c>
      <c r="CJ13" s="13">
        <v>1</v>
      </c>
      <c r="CK13" s="13"/>
      <c r="CL13" s="13"/>
      <c r="CM13" s="13"/>
    </row>
    <row r="14" spans="1:91" ht="16.350000000000001" customHeight="1" x14ac:dyDescent="0.2">
      <c r="A14" s="38" t="s">
        <v>37</v>
      </c>
      <c r="B14" s="39">
        <f>SUM(C14+D14)</f>
        <v>130</v>
      </c>
      <c r="C14" s="40">
        <f t="shared" si="0"/>
        <v>0</v>
      </c>
      <c r="D14" s="41">
        <f t="shared" si="0"/>
        <v>130</v>
      </c>
      <c r="E14" s="34"/>
      <c r="F14" s="35"/>
      <c r="G14" s="34"/>
      <c r="H14" s="35"/>
      <c r="I14" s="34"/>
      <c r="J14" s="35"/>
      <c r="K14" s="34"/>
      <c r="L14" s="35">
        <v>9</v>
      </c>
      <c r="M14" s="34"/>
      <c r="N14" s="35">
        <v>27</v>
      </c>
      <c r="O14" s="34"/>
      <c r="P14" s="35">
        <v>36</v>
      </c>
      <c r="Q14" s="34"/>
      <c r="R14" s="35">
        <v>32</v>
      </c>
      <c r="S14" s="34"/>
      <c r="T14" s="35">
        <v>11</v>
      </c>
      <c r="U14" s="34"/>
      <c r="V14" s="35">
        <v>8</v>
      </c>
      <c r="W14" s="34"/>
      <c r="X14" s="35">
        <v>1</v>
      </c>
      <c r="Y14" s="34"/>
      <c r="Z14" s="35">
        <v>1</v>
      </c>
      <c r="AA14" s="34"/>
      <c r="AB14" s="35">
        <v>2</v>
      </c>
      <c r="AC14" s="34"/>
      <c r="AD14" s="35">
        <v>1</v>
      </c>
      <c r="AE14" s="34"/>
      <c r="AF14" s="35">
        <v>2</v>
      </c>
      <c r="AG14" s="34"/>
      <c r="AH14" s="35"/>
      <c r="AI14" s="34"/>
      <c r="AJ14" s="35"/>
      <c r="AK14" s="34"/>
      <c r="AL14" s="35"/>
      <c r="AM14" s="36">
        <v>127</v>
      </c>
      <c r="AN14" s="42"/>
      <c r="AO14" s="43"/>
      <c r="AP14" s="43"/>
      <c r="AQ14" s="44"/>
      <c r="AR14" s="45"/>
      <c r="AS14" s="45"/>
      <c r="AT14" s="480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12"/>
      <c r="BF14" s="12"/>
      <c r="BG14" s="12"/>
      <c r="CG14" s="13">
        <v>0</v>
      </c>
      <c r="CH14" s="13">
        <v>0</v>
      </c>
      <c r="CI14" s="13"/>
      <c r="CJ14" s="13"/>
      <c r="CK14" s="13"/>
      <c r="CL14" s="13"/>
      <c r="CM14" s="13"/>
    </row>
    <row r="15" spans="1:91" ht="16.350000000000001" customHeight="1" x14ac:dyDescent="0.2">
      <c r="A15" s="46" t="s">
        <v>38</v>
      </c>
      <c r="B15" s="47">
        <f>SUM(C15+D15)</f>
        <v>0</v>
      </c>
      <c r="C15" s="48">
        <f>SUM(E15+G15+I15+K15+M15+O15+Q15+S15+U15+W15+Y15+AA15+AC15+AE15+AG15+AI15+AK15)</f>
        <v>0</v>
      </c>
      <c r="D15" s="49">
        <f t="shared" si="0"/>
        <v>0</v>
      </c>
      <c r="E15" s="50"/>
      <c r="F15" s="51"/>
      <c r="G15" s="50"/>
      <c r="H15" s="51"/>
      <c r="I15" s="50"/>
      <c r="J15" s="51"/>
      <c r="K15" s="50"/>
      <c r="L15" s="51"/>
      <c r="M15" s="50"/>
      <c r="N15" s="51"/>
      <c r="O15" s="50"/>
      <c r="P15" s="51"/>
      <c r="Q15" s="50"/>
      <c r="R15" s="51"/>
      <c r="S15" s="50"/>
      <c r="T15" s="51"/>
      <c r="U15" s="50"/>
      <c r="V15" s="51"/>
      <c r="W15" s="50"/>
      <c r="X15" s="51"/>
      <c r="Y15" s="50"/>
      <c r="Z15" s="51"/>
      <c r="AA15" s="50"/>
      <c r="AB15" s="51"/>
      <c r="AC15" s="50"/>
      <c r="AD15" s="51"/>
      <c r="AE15" s="50"/>
      <c r="AF15" s="51"/>
      <c r="AG15" s="50"/>
      <c r="AH15" s="51"/>
      <c r="AI15" s="50"/>
      <c r="AJ15" s="51"/>
      <c r="AK15" s="50"/>
      <c r="AL15" s="51"/>
      <c r="AM15" s="52"/>
      <c r="AN15" s="53"/>
      <c r="AO15" s="54"/>
      <c r="AP15" s="54"/>
      <c r="AQ15" s="55"/>
      <c r="AR15" s="56"/>
      <c r="AS15" s="56"/>
      <c r="AT15" s="480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12"/>
      <c r="BF15" s="12"/>
      <c r="BG15" s="12"/>
      <c r="CG15" s="13">
        <v>0</v>
      </c>
      <c r="CH15" s="13">
        <v>0</v>
      </c>
      <c r="CI15" s="13">
        <v>0</v>
      </c>
      <c r="CJ15" s="13">
        <v>0</v>
      </c>
      <c r="CK15" s="13"/>
      <c r="CL15" s="13"/>
      <c r="CM15" s="13"/>
    </row>
    <row r="16" spans="1:91" ht="32.1" customHeight="1" x14ac:dyDescent="0.2">
      <c r="A16" s="57" t="s">
        <v>39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X16" s="2"/>
      <c r="BY16" s="2"/>
      <c r="BZ16" s="2"/>
      <c r="CG16" s="13"/>
      <c r="CH16" s="13"/>
      <c r="CI16" s="13"/>
      <c r="CJ16" s="13"/>
      <c r="CK16" s="13"/>
      <c r="CL16" s="13"/>
      <c r="CM16" s="13"/>
    </row>
    <row r="17" spans="1:91" ht="16.350000000000001" customHeight="1" x14ac:dyDescent="0.2">
      <c r="A17" s="1817" t="s">
        <v>40</v>
      </c>
      <c r="B17" s="1796" t="s">
        <v>5</v>
      </c>
      <c r="C17" s="1797"/>
      <c r="D17" s="1798"/>
      <c r="E17" s="1808" t="s">
        <v>6</v>
      </c>
      <c r="F17" s="1869"/>
      <c r="G17" s="1869"/>
      <c r="H17" s="1869"/>
      <c r="I17" s="1869"/>
      <c r="J17" s="1869"/>
      <c r="K17" s="1869"/>
      <c r="L17" s="1869"/>
      <c r="M17" s="1869"/>
      <c r="N17" s="1869"/>
      <c r="O17" s="1869"/>
      <c r="P17" s="1869"/>
      <c r="Q17" s="1869"/>
      <c r="R17" s="1869"/>
      <c r="S17" s="1869"/>
      <c r="T17" s="1869"/>
      <c r="U17" s="1869"/>
      <c r="V17" s="1869"/>
      <c r="W17" s="1869"/>
      <c r="X17" s="1869"/>
      <c r="Y17" s="1869"/>
      <c r="Z17" s="1869"/>
      <c r="AA17" s="1869"/>
      <c r="AB17" s="1869"/>
      <c r="AC17" s="1869"/>
      <c r="AD17" s="1869"/>
      <c r="AE17" s="1869"/>
      <c r="AF17" s="1869"/>
      <c r="AG17" s="1869"/>
      <c r="AH17" s="1869"/>
      <c r="AI17" s="1869"/>
      <c r="AJ17" s="1869"/>
      <c r="AK17" s="1869"/>
      <c r="AL17" s="1809"/>
      <c r="AM17" s="1819" t="s">
        <v>7</v>
      </c>
      <c r="AN17" s="1819" t="s">
        <v>10</v>
      </c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CG17" s="13"/>
      <c r="CH17" s="13"/>
      <c r="CI17" s="13"/>
      <c r="CJ17" s="13"/>
      <c r="CK17" s="13"/>
      <c r="CL17" s="13"/>
      <c r="CM17" s="13"/>
    </row>
    <row r="18" spans="1:91" ht="16.350000000000001" customHeight="1" x14ac:dyDescent="0.2">
      <c r="A18" s="1821"/>
      <c r="B18" s="1799"/>
      <c r="C18" s="1800"/>
      <c r="D18" s="1801"/>
      <c r="E18" s="1808" t="s">
        <v>11</v>
      </c>
      <c r="F18" s="1809"/>
      <c r="G18" s="1808" t="s">
        <v>12</v>
      </c>
      <c r="H18" s="1809"/>
      <c r="I18" s="1808" t="s">
        <v>13</v>
      </c>
      <c r="J18" s="1809"/>
      <c r="K18" s="1808" t="s">
        <v>14</v>
      </c>
      <c r="L18" s="1809"/>
      <c r="M18" s="1808" t="s">
        <v>15</v>
      </c>
      <c r="N18" s="1809"/>
      <c r="O18" s="1828" t="s">
        <v>16</v>
      </c>
      <c r="P18" s="1816"/>
      <c r="Q18" s="1828" t="s">
        <v>17</v>
      </c>
      <c r="R18" s="1816"/>
      <c r="S18" s="1828" t="s">
        <v>18</v>
      </c>
      <c r="T18" s="1816"/>
      <c r="U18" s="1828" t="s">
        <v>19</v>
      </c>
      <c r="V18" s="1816"/>
      <c r="W18" s="1828" t="s">
        <v>20</v>
      </c>
      <c r="X18" s="1816"/>
      <c r="Y18" s="1828" t="s">
        <v>21</v>
      </c>
      <c r="Z18" s="1816"/>
      <c r="AA18" s="1828" t="s">
        <v>22</v>
      </c>
      <c r="AB18" s="1816"/>
      <c r="AC18" s="1828" t="s">
        <v>23</v>
      </c>
      <c r="AD18" s="1816"/>
      <c r="AE18" s="1828" t="s">
        <v>24</v>
      </c>
      <c r="AF18" s="1816"/>
      <c r="AG18" s="1828" t="s">
        <v>25</v>
      </c>
      <c r="AH18" s="1816"/>
      <c r="AI18" s="1828" t="s">
        <v>26</v>
      </c>
      <c r="AJ18" s="1816"/>
      <c r="AK18" s="1828" t="s">
        <v>27</v>
      </c>
      <c r="AL18" s="1816"/>
      <c r="AM18" s="1845"/>
      <c r="AN18" s="1845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CG18" s="13"/>
      <c r="CH18" s="13"/>
      <c r="CI18" s="13"/>
      <c r="CJ18" s="13"/>
      <c r="CK18" s="13"/>
      <c r="CL18" s="13"/>
      <c r="CM18" s="13"/>
    </row>
    <row r="19" spans="1:91" ht="16.350000000000001" customHeight="1" x14ac:dyDescent="0.2">
      <c r="A19" s="1818"/>
      <c r="B19" s="1271" t="s">
        <v>32</v>
      </c>
      <c r="C19" s="1272" t="s">
        <v>41</v>
      </c>
      <c r="D19" s="1126" t="s">
        <v>34</v>
      </c>
      <c r="E19" s="1273" t="s">
        <v>41</v>
      </c>
      <c r="F19" s="1126" t="s">
        <v>34</v>
      </c>
      <c r="G19" s="1273" t="s">
        <v>41</v>
      </c>
      <c r="H19" s="1126" t="s">
        <v>34</v>
      </c>
      <c r="I19" s="1273" t="s">
        <v>41</v>
      </c>
      <c r="J19" s="1126" t="s">
        <v>34</v>
      </c>
      <c r="K19" s="1273" t="s">
        <v>41</v>
      </c>
      <c r="L19" s="1126" t="s">
        <v>34</v>
      </c>
      <c r="M19" s="1273" t="s">
        <v>41</v>
      </c>
      <c r="N19" s="1126" t="s">
        <v>34</v>
      </c>
      <c r="O19" s="1273" t="s">
        <v>41</v>
      </c>
      <c r="P19" s="1126" t="s">
        <v>34</v>
      </c>
      <c r="Q19" s="1273" t="s">
        <v>41</v>
      </c>
      <c r="R19" s="1126" t="s">
        <v>34</v>
      </c>
      <c r="S19" s="1273" t="s">
        <v>41</v>
      </c>
      <c r="T19" s="1126" t="s">
        <v>34</v>
      </c>
      <c r="U19" s="1273" t="s">
        <v>41</v>
      </c>
      <c r="V19" s="1126" t="s">
        <v>34</v>
      </c>
      <c r="W19" s="1273" t="s">
        <v>41</v>
      </c>
      <c r="X19" s="1126" t="s">
        <v>34</v>
      </c>
      <c r="Y19" s="1273" t="s">
        <v>41</v>
      </c>
      <c r="Z19" s="1126" t="s">
        <v>34</v>
      </c>
      <c r="AA19" s="1273" t="s">
        <v>41</v>
      </c>
      <c r="AB19" s="1126" t="s">
        <v>34</v>
      </c>
      <c r="AC19" s="1273" t="s">
        <v>41</v>
      </c>
      <c r="AD19" s="1126" t="s">
        <v>34</v>
      </c>
      <c r="AE19" s="1273" t="s">
        <v>41</v>
      </c>
      <c r="AF19" s="1126" t="s">
        <v>34</v>
      </c>
      <c r="AG19" s="1273" t="s">
        <v>41</v>
      </c>
      <c r="AH19" s="1126" t="s">
        <v>34</v>
      </c>
      <c r="AI19" s="1273" t="s">
        <v>41</v>
      </c>
      <c r="AJ19" s="1126" t="s">
        <v>34</v>
      </c>
      <c r="AK19" s="1273" t="s">
        <v>41</v>
      </c>
      <c r="AL19" s="1126" t="s">
        <v>34</v>
      </c>
      <c r="AM19" s="1820"/>
      <c r="AN19" s="1820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CG19" s="13"/>
      <c r="CH19" s="13"/>
      <c r="CI19" s="13"/>
      <c r="CJ19" s="13"/>
      <c r="CK19" s="13"/>
      <c r="CL19" s="13"/>
      <c r="CM19" s="13"/>
    </row>
    <row r="20" spans="1:91" ht="16.350000000000001" customHeight="1" x14ac:dyDescent="0.2">
      <c r="A20" s="62" t="s">
        <v>42</v>
      </c>
      <c r="B20" s="63">
        <f>SUM(C20+D20)</f>
        <v>0</v>
      </c>
      <c r="C20" s="64">
        <f t="shared" ref="C20:D23" si="1">SUM(E20+G20+I20+K20+M20+O20+Q20+S20+U20+W20+Y20+AA20+AC20+AE20+AG20+AI20+AK20)</f>
        <v>0</v>
      </c>
      <c r="D20" s="65">
        <f t="shared" si="1"/>
        <v>0</v>
      </c>
      <c r="E20" s="66"/>
      <c r="F20" s="67"/>
      <c r="G20" s="66"/>
      <c r="H20" s="67"/>
      <c r="I20" s="66"/>
      <c r="J20" s="68"/>
      <c r="K20" s="66"/>
      <c r="L20" s="68"/>
      <c r="M20" s="66"/>
      <c r="N20" s="68"/>
      <c r="O20" s="69"/>
      <c r="P20" s="68"/>
      <c r="Q20" s="69"/>
      <c r="R20" s="68"/>
      <c r="S20" s="69"/>
      <c r="T20" s="68"/>
      <c r="U20" s="69"/>
      <c r="V20" s="68"/>
      <c r="W20" s="69"/>
      <c r="X20" s="68"/>
      <c r="Y20" s="69"/>
      <c r="Z20" s="68"/>
      <c r="AA20" s="69"/>
      <c r="AB20" s="68"/>
      <c r="AC20" s="69"/>
      <c r="AD20" s="68"/>
      <c r="AE20" s="69"/>
      <c r="AF20" s="68"/>
      <c r="AG20" s="69"/>
      <c r="AH20" s="68"/>
      <c r="AI20" s="69"/>
      <c r="AJ20" s="68"/>
      <c r="AK20" s="69"/>
      <c r="AL20" s="68"/>
      <c r="AM20" s="70"/>
      <c r="AN20" s="70"/>
      <c r="AO20" s="71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CG20" s="13">
        <v>0</v>
      </c>
      <c r="CH20" s="13">
        <v>0</v>
      </c>
      <c r="CI20" s="13"/>
      <c r="CJ20" s="13"/>
      <c r="CK20" s="13"/>
      <c r="CL20" s="13"/>
      <c r="CM20" s="13"/>
    </row>
    <row r="21" spans="1:91" ht="16.350000000000001" customHeight="1" x14ac:dyDescent="0.2">
      <c r="A21" s="72" t="s">
        <v>43</v>
      </c>
      <c r="B21" s="63">
        <f>SUM(C21+D21)</f>
        <v>0</v>
      </c>
      <c r="C21" s="64">
        <f t="shared" si="1"/>
        <v>0</v>
      </c>
      <c r="D21" s="73">
        <f t="shared" si="1"/>
        <v>0</v>
      </c>
      <c r="E21" s="34"/>
      <c r="F21" s="74"/>
      <c r="G21" s="34"/>
      <c r="H21" s="74"/>
      <c r="I21" s="34"/>
      <c r="J21" s="35"/>
      <c r="K21" s="34"/>
      <c r="L21" s="35"/>
      <c r="M21" s="34"/>
      <c r="N21" s="35"/>
      <c r="O21" s="75"/>
      <c r="P21" s="35"/>
      <c r="Q21" s="75"/>
      <c r="R21" s="35"/>
      <c r="S21" s="75"/>
      <c r="T21" s="35"/>
      <c r="U21" s="75"/>
      <c r="V21" s="35"/>
      <c r="W21" s="75"/>
      <c r="X21" s="35"/>
      <c r="Y21" s="75"/>
      <c r="Z21" s="35"/>
      <c r="AA21" s="75"/>
      <c r="AB21" s="35"/>
      <c r="AC21" s="75"/>
      <c r="AD21" s="35"/>
      <c r="AE21" s="75"/>
      <c r="AF21" s="35"/>
      <c r="AG21" s="75"/>
      <c r="AH21" s="35"/>
      <c r="AI21" s="75"/>
      <c r="AJ21" s="35"/>
      <c r="AK21" s="75"/>
      <c r="AL21" s="35"/>
      <c r="AM21" s="36"/>
      <c r="AN21" s="36"/>
      <c r="AO21" s="71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CG21" s="13">
        <v>0</v>
      </c>
      <c r="CH21" s="13">
        <v>0</v>
      </c>
      <c r="CI21" s="13"/>
      <c r="CJ21" s="13"/>
      <c r="CK21" s="13"/>
      <c r="CL21" s="13"/>
      <c r="CM21" s="13"/>
    </row>
    <row r="22" spans="1:91" ht="16.350000000000001" customHeight="1" x14ac:dyDescent="0.2">
      <c r="A22" s="72" t="s">
        <v>44</v>
      </c>
      <c r="B22" s="63">
        <f>SUM(C22+D22)</f>
        <v>0</v>
      </c>
      <c r="C22" s="64">
        <f t="shared" si="1"/>
        <v>0</v>
      </c>
      <c r="D22" s="73">
        <f t="shared" si="1"/>
        <v>0</v>
      </c>
      <c r="E22" s="34"/>
      <c r="F22" s="74"/>
      <c r="G22" s="34"/>
      <c r="H22" s="74"/>
      <c r="I22" s="34"/>
      <c r="J22" s="35"/>
      <c r="K22" s="34"/>
      <c r="L22" s="35"/>
      <c r="M22" s="34"/>
      <c r="N22" s="35"/>
      <c r="O22" s="75"/>
      <c r="P22" s="35"/>
      <c r="Q22" s="75"/>
      <c r="R22" s="35"/>
      <c r="S22" s="75"/>
      <c r="T22" s="35"/>
      <c r="U22" s="75"/>
      <c r="V22" s="35"/>
      <c r="W22" s="75"/>
      <c r="X22" s="35"/>
      <c r="Y22" s="75"/>
      <c r="Z22" s="35"/>
      <c r="AA22" s="75"/>
      <c r="AB22" s="35"/>
      <c r="AC22" s="75"/>
      <c r="AD22" s="35"/>
      <c r="AE22" s="75"/>
      <c r="AF22" s="35"/>
      <c r="AG22" s="75"/>
      <c r="AH22" s="35"/>
      <c r="AI22" s="75"/>
      <c r="AJ22" s="35"/>
      <c r="AK22" s="75"/>
      <c r="AL22" s="35"/>
      <c r="AM22" s="36"/>
      <c r="AN22" s="36"/>
      <c r="AO22" s="71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CG22" s="13">
        <v>0</v>
      </c>
      <c r="CH22" s="13">
        <v>0</v>
      </c>
      <c r="CI22" s="13"/>
      <c r="CJ22" s="13"/>
      <c r="CK22" s="13"/>
      <c r="CL22" s="13"/>
      <c r="CM22" s="13"/>
    </row>
    <row r="23" spans="1:91" ht="16.350000000000001" customHeight="1" x14ac:dyDescent="0.2">
      <c r="A23" s="76" t="s">
        <v>45</v>
      </c>
      <c r="B23" s="77">
        <f>SUM(C23+D23)</f>
        <v>0</v>
      </c>
      <c r="C23" s="78">
        <f t="shared" si="1"/>
        <v>0</v>
      </c>
      <c r="D23" s="49">
        <f t="shared" si="1"/>
        <v>0</v>
      </c>
      <c r="E23" s="50"/>
      <c r="F23" s="79"/>
      <c r="G23" s="50"/>
      <c r="H23" s="79"/>
      <c r="I23" s="50"/>
      <c r="J23" s="51"/>
      <c r="K23" s="50"/>
      <c r="L23" s="51"/>
      <c r="M23" s="50"/>
      <c r="N23" s="51"/>
      <c r="O23" s="80"/>
      <c r="P23" s="51"/>
      <c r="Q23" s="80"/>
      <c r="R23" s="51"/>
      <c r="S23" s="80"/>
      <c r="T23" s="51"/>
      <c r="U23" s="80"/>
      <c r="V23" s="51"/>
      <c r="W23" s="80"/>
      <c r="X23" s="51"/>
      <c r="Y23" s="80"/>
      <c r="Z23" s="51"/>
      <c r="AA23" s="80"/>
      <c r="AB23" s="51"/>
      <c r="AC23" s="80"/>
      <c r="AD23" s="51"/>
      <c r="AE23" s="80"/>
      <c r="AF23" s="51"/>
      <c r="AG23" s="80"/>
      <c r="AH23" s="51"/>
      <c r="AI23" s="80"/>
      <c r="AJ23" s="51"/>
      <c r="AK23" s="80"/>
      <c r="AL23" s="51"/>
      <c r="AM23" s="52"/>
      <c r="AN23" s="52"/>
      <c r="AO23" s="71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CG23" s="13">
        <v>0</v>
      </c>
      <c r="CH23" s="13">
        <v>0</v>
      </c>
      <c r="CI23" s="13"/>
      <c r="CJ23" s="13"/>
      <c r="CK23" s="13"/>
      <c r="CL23" s="13"/>
      <c r="CM23" s="13"/>
    </row>
    <row r="24" spans="1:91" ht="32.1" customHeight="1" x14ac:dyDescent="0.2">
      <c r="A24" s="81" t="s">
        <v>46</v>
      </c>
      <c r="B24" s="81"/>
      <c r="C24" s="81"/>
      <c r="D24" s="81"/>
      <c r="E24" s="81"/>
      <c r="F24" s="81"/>
      <c r="G24" s="11"/>
      <c r="H24" s="11"/>
      <c r="I24" s="11"/>
      <c r="J24" s="11"/>
      <c r="K24" s="11"/>
      <c r="L24" s="82"/>
      <c r="M24" s="11"/>
      <c r="N24" s="11"/>
      <c r="O24" s="8"/>
      <c r="P24" s="8"/>
      <c r="Q24" s="8"/>
      <c r="R24" s="8"/>
      <c r="S24" s="8"/>
      <c r="T24" s="8"/>
      <c r="U24" s="8"/>
      <c r="V24" s="8"/>
      <c r="W24" s="8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4"/>
      <c r="AN24" s="85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X24" s="2"/>
      <c r="BY24" s="2"/>
      <c r="BZ24" s="2"/>
      <c r="CG24" s="13"/>
      <c r="CH24" s="13"/>
      <c r="CI24" s="13"/>
      <c r="CJ24" s="13"/>
      <c r="CK24" s="13"/>
      <c r="CL24" s="13"/>
      <c r="CM24" s="13"/>
    </row>
    <row r="25" spans="1:91" ht="16.350000000000001" customHeight="1" x14ac:dyDescent="0.2">
      <c r="A25" s="1822" t="s">
        <v>40</v>
      </c>
      <c r="B25" s="1796" t="s">
        <v>5</v>
      </c>
      <c r="C25" s="1797"/>
      <c r="D25" s="1798"/>
      <c r="E25" s="1808" t="s">
        <v>6</v>
      </c>
      <c r="F25" s="1869"/>
      <c r="G25" s="1869"/>
      <c r="H25" s="1869"/>
      <c r="I25" s="1869"/>
      <c r="J25" s="1869"/>
      <c r="K25" s="1869"/>
      <c r="L25" s="1869"/>
      <c r="M25" s="1869"/>
      <c r="N25" s="1869"/>
      <c r="O25" s="1869"/>
      <c r="P25" s="1869"/>
      <c r="Q25" s="1869"/>
      <c r="R25" s="1869"/>
      <c r="S25" s="1869"/>
      <c r="T25" s="1869"/>
      <c r="U25" s="1869"/>
      <c r="V25" s="1869"/>
      <c r="W25" s="1869"/>
      <c r="X25" s="1869"/>
      <c r="Y25" s="1869"/>
      <c r="Z25" s="1869"/>
      <c r="AA25" s="1869"/>
      <c r="AB25" s="1869"/>
      <c r="AC25" s="1869"/>
      <c r="AD25" s="1869"/>
      <c r="AE25" s="1869"/>
      <c r="AF25" s="1869"/>
      <c r="AG25" s="1869"/>
      <c r="AH25" s="1869"/>
      <c r="AI25" s="1869"/>
      <c r="AJ25" s="1869"/>
      <c r="AK25" s="1869"/>
      <c r="AL25" s="1809"/>
      <c r="AM25" s="1819" t="s">
        <v>7</v>
      </c>
      <c r="AN25" s="1819" t="s">
        <v>10</v>
      </c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CG25" s="13"/>
      <c r="CH25" s="13"/>
      <c r="CI25" s="13"/>
      <c r="CJ25" s="13"/>
      <c r="CK25" s="13"/>
      <c r="CL25" s="13"/>
      <c r="CM25" s="13"/>
    </row>
    <row r="26" spans="1:91" ht="16.350000000000001" customHeight="1" x14ac:dyDescent="0.2">
      <c r="A26" s="1826"/>
      <c r="B26" s="1799"/>
      <c r="C26" s="1800"/>
      <c r="D26" s="1801"/>
      <c r="E26" s="1808" t="s">
        <v>11</v>
      </c>
      <c r="F26" s="1809"/>
      <c r="G26" s="1808" t="s">
        <v>12</v>
      </c>
      <c r="H26" s="1809"/>
      <c r="I26" s="1808" t="s">
        <v>13</v>
      </c>
      <c r="J26" s="1809"/>
      <c r="K26" s="1808" t="s">
        <v>14</v>
      </c>
      <c r="L26" s="1809"/>
      <c r="M26" s="1808" t="s">
        <v>15</v>
      </c>
      <c r="N26" s="1809"/>
      <c r="O26" s="1828" t="s">
        <v>16</v>
      </c>
      <c r="P26" s="1816"/>
      <c r="Q26" s="1828" t="s">
        <v>17</v>
      </c>
      <c r="R26" s="1816"/>
      <c r="S26" s="1828" t="s">
        <v>18</v>
      </c>
      <c r="T26" s="1816"/>
      <c r="U26" s="1828" t="s">
        <v>19</v>
      </c>
      <c r="V26" s="1816"/>
      <c r="W26" s="1828" t="s">
        <v>20</v>
      </c>
      <c r="X26" s="1816"/>
      <c r="Y26" s="1828" t="s">
        <v>21</v>
      </c>
      <c r="Z26" s="1816"/>
      <c r="AA26" s="1828" t="s">
        <v>22</v>
      </c>
      <c r="AB26" s="1816"/>
      <c r="AC26" s="1828" t="s">
        <v>23</v>
      </c>
      <c r="AD26" s="1816"/>
      <c r="AE26" s="1828" t="s">
        <v>24</v>
      </c>
      <c r="AF26" s="1816"/>
      <c r="AG26" s="1828" t="s">
        <v>25</v>
      </c>
      <c r="AH26" s="1816"/>
      <c r="AI26" s="1828" t="s">
        <v>26</v>
      </c>
      <c r="AJ26" s="1816"/>
      <c r="AK26" s="1828" t="s">
        <v>27</v>
      </c>
      <c r="AL26" s="1816"/>
      <c r="AM26" s="1845"/>
      <c r="AN26" s="1845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CG26" s="13"/>
      <c r="CH26" s="13"/>
      <c r="CI26" s="13"/>
      <c r="CJ26" s="13"/>
      <c r="CK26" s="13"/>
      <c r="CL26" s="13"/>
      <c r="CM26" s="13"/>
    </row>
    <row r="27" spans="1:91" ht="16.350000000000001" customHeight="1" x14ac:dyDescent="0.2">
      <c r="A27" s="1824"/>
      <c r="B27" s="1271" t="s">
        <v>32</v>
      </c>
      <c r="C27" s="15" t="s">
        <v>41</v>
      </c>
      <c r="D27" s="1134" t="s">
        <v>34</v>
      </c>
      <c r="E27" s="1121" t="s">
        <v>41</v>
      </c>
      <c r="F27" s="1123" t="s">
        <v>34</v>
      </c>
      <c r="G27" s="1121" t="s">
        <v>41</v>
      </c>
      <c r="H27" s="1123" t="s">
        <v>34</v>
      </c>
      <c r="I27" s="1121" t="s">
        <v>41</v>
      </c>
      <c r="J27" s="1123" t="s">
        <v>34</v>
      </c>
      <c r="K27" s="1121" t="s">
        <v>41</v>
      </c>
      <c r="L27" s="1123" t="s">
        <v>34</v>
      </c>
      <c r="M27" s="1121" t="s">
        <v>41</v>
      </c>
      <c r="N27" s="1123" t="s">
        <v>34</v>
      </c>
      <c r="O27" s="1121" t="s">
        <v>41</v>
      </c>
      <c r="P27" s="1123" t="s">
        <v>34</v>
      </c>
      <c r="Q27" s="1121" t="s">
        <v>41</v>
      </c>
      <c r="R27" s="1123" t="s">
        <v>34</v>
      </c>
      <c r="S27" s="1121" t="s">
        <v>41</v>
      </c>
      <c r="T27" s="1123" t="s">
        <v>34</v>
      </c>
      <c r="U27" s="1121" t="s">
        <v>41</v>
      </c>
      <c r="V27" s="1123" t="s">
        <v>34</v>
      </c>
      <c r="W27" s="1121" t="s">
        <v>41</v>
      </c>
      <c r="X27" s="1123" t="s">
        <v>34</v>
      </c>
      <c r="Y27" s="1121" t="s">
        <v>41</v>
      </c>
      <c r="Z27" s="1123" t="s">
        <v>34</v>
      </c>
      <c r="AA27" s="1121" t="s">
        <v>41</v>
      </c>
      <c r="AB27" s="1123" t="s">
        <v>34</v>
      </c>
      <c r="AC27" s="1121" t="s">
        <v>41</v>
      </c>
      <c r="AD27" s="1123" t="s">
        <v>34</v>
      </c>
      <c r="AE27" s="1121" t="s">
        <v>41</v>
      </c>
      <c r="AF27" s="1123" t="s">
        <v>34</v>
      </c>
      <c r="AG27" s="1121" t="s">
        <v>41</v>
      </c>
      <c r="AH27" s="1123" t="s">
        <v>34</v>
      </c>
      <c r="AI27" s="1121" t="s">
        <v>41</v>
      </c>
      <c r="AJ27" s="1123" t="s">
        <v>34</v>
      </c>
      <c r="AK27" s="1121" t="s">
        <v>41</v>
      </c>
      <c r="AL27" s="1123" t="s">
        <v>34</v>
      </c>
      <c r="AM27" s="1820"/>
      <c r="AN27" s="1820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CG27" s="13"/>
      <c r="CH27" s="13"/>
      <c r="CI27" s="13"/>
      <c r="CJ27" s="13"/>
      <c r="CK27" s="13"/>
      <c r="CL27" s="13"/>
      <c r="CM27" s="13"/>
    </row>
    <row r="28" spans="1:91" ht="16.350000000000001" customHeight="1" x14ac:dyDescent="0.2">
      <c r="A28" s="1275" t="s">
        <v>42</v>
      </c>
      <c r="B28" s="1276">
        <f t="shared" ref="B28:B33" si="2">SUM(C28+D28)</f>
        <v>0</v>
      </c>
      <c r="C28" s="1290">
        <f t="shared" ref="C28:D33" si="3">SUM(E28+G28+I28+K28+M28+O28+Q28+S28+U28+W28+Y28+AA28+AC28+AE28+AG28+AI28+AK28)</f>
        <v>0</v>
      </c>
      <c r="D28" s="1291">
        <f t="shared" si="3"/>
        <v>0</v>
      </c>
      <c r="E28" s="1286"/>
      <c r="F28" s="1292"/>
      <c r="G28" s="1286"/>
      <c r="H28" s="1292"/>
      <c r="I28" s="1286"/>
      <c r="J28" s="1287"/>
      <c r="K28" s="1286"/>
      <c r="L28" s="1287"/>
      <c r="M28" s="1286"/>
      <c r="N28" s="1287"/>
      <c r="O28" s="1293"/>
      <c r="P28" s="1287"/>
      <c r="Q28" s="1293"/>
      <c r="R28" s="1287"/>
      <c r="S28" s="1293"/>
      <c r="T28" s="1287"/>
      <c r="U28" s="1293"/>
      <c r="V28" s="1287"/>
      <c r="W28" s="1293"/>
      <c r="X28" s="1287"/>
      <c r="Y28" s="1293"/>
      <c r="Z28" s="1287"/>
      <c r="AA28" s="1293"/>
      <c r="AB28" s="1287"/>
      <c r="AC28" s="1293"/>
      <c r="AD28" s="1287"/>
      <c r="AE28" s="1293"/>
      <c r="AF28" s="1287"/>
      <c r="AG28" s="1293"/>
      <c r="AH28" s="1287"/>
      <c r="AI28" s="1293"/>
      <c r="AJ28" s="1287"/>
      <c r="AK28" s="1293"/>
      <c r="AL28" s="1287"/>
      <c r="AM28" s="1288"/>
      <c r="AN28" s="1288"/>
      <c r="AO28" s="71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CG28" s="13">
        <v>0</v>
      </c>
      <c r="CH28" s="13">
        <v>0</v>
      </c>
      <c r="CI28" s="13"/>
      <c r="CJ28" s="13"/>
      <c r="CK28" s="13"/>
      <c r="CL28" s="13"/>
      <c r="CM28" s="13"/>
    </row>
    <row r="29" spans="1:91" ht="16.350000000000001" customHeight="1" x14ac:dyDescent="0.2">
      <c r="A29" s="30" t="s">
        <v>43</v>
      </c>
      <c r="B29" s="63">
        <f t="shared" si="2"/>
        <v>0</v>
      </c>
      <c r="C29" s="64">
        <f t="shared" si="3"/>
        <v>0</v>
      </c>
      <c r="D29" s="73">
        <f t="shared" si="3"/>
        <v>0</v>
      </c>
      <c r="E29" s="34"/>
      <c r="F29" s="74"/>
      <c r="G29" s="34"/>
      <c r="H29" s="74"/>
      <c r="I29" s="34"/>
      <c r="J29" s="35"/>
      <c r="K29" s="34"/>
      <c r="L29" s="35"/>
      <c r="M29" s="34"/>
      <c r="N29" s="35"/>
      <c r="O29" s="75"/>
      <c r="P29" s="35"/>
      <c r="Q29" s="75"/>
      <c r="R29" s="35"/>
      <c r="S29" s="75"/>
      <c r="T29" s="35"/>
      <c r="U29" s="75"/>
      <c r="V29" s="35"/>
      <c r="W29" s="75"/>
      <c r="X29" s="35"/>
      <c r="Y29" s="75"/>
      <c r="Z29" s="35"/>
      <c r="AA29" s="75"/>
      <c r="AB29" s="35"/>
      <c r="AC29" s="75"/>
      <c r="AD29" s="35"/>
      <c r="AE29" s="75"/>
      <c r="AF29" s="35"/>
      <c r="AG29" s="75"/>
      <c r="AH29" s="35"/>
      <c r="AI29" s="75"/>
      <c r="AJ29" s="35"/>
      <c r="AK29" s="75"/>
      <c r="AL29" s="35"/>
      <c r="AM29" s="36"/>
      <c r="AN29" s="36"/>
      <c r="AO29" s="71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CG29" s="13">
        <v>0</v>
      </c>
      <c r="CH29" s="13">
        <v>0</v>
      </c>
      <c r="CI29" s="13"/>
      <c r="CJ29" s="13"/>
      <c r="CK29" s="13"/>
      <c r="CL29" s="13"/>
      <c r="CM29" s="13"/>
    </row>
    <row r="30" spans="1:91" ht="16.350000000000001" customHeight="1" x14ac:dyDescent="0.2">
      <c r="A30" s="30" t="s">
        <v>44</v>
      </c>
      <c r="B30" s="63">
        <f t="shared" si="2"/>
        <v>0</v>
      </c>
      <c r="C30" s="64">
        <f t="shared" si="3"/>
        <v>0</v>
      </c>
      <c r="D30" s="73">
        <f t="shared" si="3"/>
        <v>0</v>
      </c>
      <c r="E30" s="34"/>
      <c r="F30" s="74"/>
      <c r="G30" s="34"/>
      <c r="H30" s="74"/>
      <c r="I30" s="34"/>
      <c r="J30" s="35"/>
      <c r="K30" s="34"/>
      <c r="L30" s="35"/>
      <c r="M30" s="34"/>
      <c r="N30" s="35"/>
      <c r="O30" s="75"/>
      <c r="P30" s="35"/>
      <c r="Q30" s="75"/>
      <c r="R30" s="35"/>
      <c r="S30" s="75"/>
      <c r="T30" s="35"/>
      <c r="U30" s="75"/>
      <c r="V30" s="35"/>
      <c r="W30" s="75"/>
      <c r="X30" s="35"/>
      <c r="Y30" s="75"/>
      <c r="Z30" s="35"/>
      <c r="AA30" s="75"/>
      <c r="AB30" s="35"/>
      <c r="AC30" s="75"/>
      <c r="AD30" s="35"/>
      <c r="AE30" s="75"/>
      <c r="AF30" s="35"/>
      <c r="AG30" s="75"/>
      <c r="AH30" s="35"/>
      <c r="AI30" s="75"/>
      <c r="AJ30" s="35"/>
      <c r="AK30" s="75"/>
      <c r="AL30" s="35"/>
      <c r="AM30" s="36"/>
      <c r="AN30" s="36"/>
      <c r="AO30" s="71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CG30" s="13">
        <v>0</v>
      </c>
      <c r="CH30" s="13">
        <v>0</v>
      </c>
      <c r="CI30" s="13"/>
      <c r="CJ30" s="13"/>
      <c r="CK30" s="13"/>
      <c r="CL30" s="13"/>
      <c r="CM30" s="13"/>
    </row>
    <row r="31" spans="1:91" ht="16.350000000000001" customHeight="1" x14ac:dyDescent="0.2">
      <c r="A31" s="30" t="s">
        <v>47</v>
      </c>
      <c r="B31" s="63">
        <f t="shared" si="2"/>
        <v>0</v>
      </c>
      <c r="C31" s="64">
        <f t="shared" si="3"/>
        <v>0</v>
      </c>
      <c r="D31" s="73">
        <f t="shared" si="3"/>
        <v>0</v>
      </c>
      <c r="E31" s="34"/>
      <c r="F31" s="74"/>
      <c r="G31" s="34"/>
      <c r="H31" s="74"/>
      <c r="I31" s="34"/>
      <c r="J31" s="35"/>
      <c r="K31" s="34"/>
      <c r="L31" s="35"/>
      <c r="M31" s="34"/>
      <c r="N31" s="35"/>
      <c r="O31" s="75"/>
      <c r="P31" s="35"/>
      <c r="Q31" s="75"/>
      <c r="R31" s="35"/>
      <c r="S31" s="75"/>
      <c r="T31" s="35"/>
      <c r="U31" s="75"/>
      <c r="V31" s="35"/>
      <c r="W31" s="75"/>
      <c r="X31" s="35"/>
      <c r="Y31" s="75"/>
      <c r="Z31" s="35"/>
      <c r="AA31" s="75"/>
      <c r="AB31" s="35"/>
      <c r="AC31" s="75"/>
      <c r="AD31" s="35"/>
      <c r="AE31" s="75"/>
      <c r="AF31" s="35"/>
      <c r="AG31" s="75"/>
      <c r="AH31" s="35"/>
      <c r="AI31" s="75"/>
      <c r="AJ31" s="35"/>
      <c r="AK31" s="75"/>
      <c r="AL31" s="35"/>
      <c r="AM31" s="36"/>
      <c r="AN31" s="36"/>
      <c r="AO31" s="71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CG31" s="13">
        <v>0</v>
      </c>
      <c r="CH31" s="13">
        <v>0</v>
      </c>
      <c r="CI31" s="13"/>
      <c r="CJ31" s="13"/>
      <c r="CK31" s="13"/>
      <c r="CL31" s="13"/>
      <c r="CM31" s="13"/>
    </row>
    <row r="32" spans="1:91" ht="16.350000000000001" customHeight="1" x14ac:dyDescent="0.2">
      <c r="A32" s="30" t="s">
        <v>48</v>
      </c>
      <c r="B32" s="63">
        <f t="shared" si="2"/>
        <v>0</v>
      </c>
      <c r="C32" s="64">
        <f t="shared" si="3"/>
        <v>0</v>
      </c>
      <c r="D32" s="73">
        <f t="shared" si="3"/>
        <v>0</v>
      </c>
      <c r="E32" s="34"/>
      <c r="F32" s="74"/>
      <c r="G32" s="34"/>
      <c r="H32" s="74"/>
      <c r="I32" s="34"/>
      <c r="J32" s="35"/>
      <c r="K32" s="34"/>
      <c r="L32" s="35"/>
      <c r="M32" s="34"/>
      <c r="N32" s="35"/>
      <c r="O32" s="75"/>
      <c r="P32" s="35"/>
      <c r="Q32" s="75"/>
      <c r="R32" s="35"/>
      <c r="S32" s="75"/>
      <c r="T32" s="35"/>
      <c r="U32" s="75"/>
      <c r="V32" s="35"/>
      <c r="W32" s="75"/>
      <c r="X32" s="35"/>
      <c r="Y32" s="75"/>
      <c r="Z32" s="35"/>
      <c r="AA32" s="75"/>
      <c r="AB32" s="35"/>
      <c r="AC32" s="75"/>
      <c r="AD32" s="35"/>
      <c r="AE32" s="75"/>
      <c r="AF32" s="35"/>
      <c r="AG32" s="75"/>
      <c r="AH32" s="35"/>
      <c r="AI32" s="75"/>
      <c r="AJ32" s="35"/>
      <c r="AK32" s="75"/>
      <c r="AL32" s="35"/>
      <c r="AM32" s="36"/>
      <c r="AN32" s="36"/>
      <c r="AO32" s="71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CG32" s="13">
        <v>0</v>
      </c>
      <c r="CH32" s="13">
        <v>0</v>
      </c>
      <c r="CI32" s="13"/>
      <c r="CJ32" s="13"/>
      <c r="CK32" s="13"/>
      <c r="CL32" s="13"/>
      <c r="CM32" s="13"/>
    </row>
    <row r="33" spans="1:91" ht="16.350000000000001" customHeight="1" x14ac:dyDescent="0.2">
      <c r="A33" s="93" t="s">
        <v>49</v>
      </c>
      <c r="B33" s="77">
        <f t="shared" si="2"/>
        <v>0</v>
      </c>
      <c r="C33" s="78">
        <f t="shared" si="3"/>
        <v>0</v>
      </c>
      <c r="D33" s="49">
        <f t="shared" si="3"/>
        <v>0</v>
      </c>
      <c r="E33" s="50"/>
      <c r="F33" s="79"/>
      <c r="G33" s="50"/>
      <c r="H33" s="79"/>
      <c r="I33" s="50"/>
      <c r="J33" s="51"/>
      <c r="K33" s="50"/>
      <c r="L33" s="51"/>
      <c r="M33" s="50"/>
      <c r="N33" s="51"/>
      <c r="O33" s="80"/>
      <c r="P33" s="51"/>
      <c r="Q33" s="80"/>
      <c r="R33" s="51"/>
      <c r="S33" s="80"/>
      <c r="T33" s="51"/>
      <c r="U33" s="80"/>
      <c r="V33" s="51"/>
      <c r="W33" s="80"/>
      <c r="X33" s="51"/>
      <c r="Y33" s="80"/>
      <c r="Z33" s="51"/>
      <c r="AA33" s="80"/>
      <c r="AB33" s="51"/>
      <c r="AC33" s="80"/>
      <c r="AD33" s="51"/>
      <c r="AE33" s="80"/>
      <c r="AF33" s="51"/>
      <c r="AG33" s="80"/>
      <c r="AH33" s="51"/>
      <c r="AI33" s="80"/>
      <c r="AJ33" s="51"/>
      <c r="AK33" s="80"/>
      <c r="AL33" s="51"/>
      <c r="AM33" s="52"/>
      <c r="AN33" s="52"/>
      <c r="AO33" s="71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CG33" s="13">
        <v>0</v>
      </c>
      <c r="CH33" s="13">
        <v>0</v>
      </c>
      <c r="CI33" s="13"/>
      <c r="CJ33" s="13"/>
      <c r="CK33" s="13"/>
      <c r="CL33" s="13"/>
      <c r="CM33" s="13"/>
    </row>
    <row r="34" spans="1:91" ht="32.1" customHeight="1" x14ac:dyDescent="0.2">
      <c r="A34" s="81" t="s">
        <v>50</v>
      </c>
      <c r="B34" s="81"/>
      <c r="C34" s="81"/>
      <c r="D34" s="81"/>
      <c r="E34" s="81"/>
      <c r="F34" s="81"/>
      <c r="G34" s="11"/>
      <c r="H34" s="11"/>
      <c r="I34" s="11"/>
      <c r="J34" s="11"/>
      <c r="K34" s="81"/>
      <c r="L34" s="82"/>
      <c r="M34" s="11"/>
      <c r="N34" s="11"/>
      <c r="O34" s="8"/>
      <c r="P34" s="8"/>
      <c r="Q34" s="8"/>
      <c r="R34" s="8"/>
      <c r="S34" s="8"/>
      <c r="T34" s="8"/>
      <c r="U34" s="8"/>
      <c r="V34" s="8"/>
      <c r="W34" s="8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4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X34" s="2"/>
      <c r="BY34" s="2"/>
      <c r="BZ34" s="2"/>
      <c r="CG34" s="13"/>
      <c r="CH34" s="13"/>
      <c r="CI34" s="13"/>
      <c r="CJ34" s="13"/>
      <c r="CK34" s="13"/>
      <c r="CL34" s="13"/>
      <c r="CM34" s="13"/>
    </row>
    <row r="35" spans="1:91" ht="16.350000000000001" customHeight="1" x14ac:dyDescent="0.2">
      <c r="A35" s="1822" t="s">
        <v>40</v>
      </c>
      <c r="B35" s="1796" t="s">
        <v>5</v>
      </c>
      <c r="C35" s="1797"/>
      <c r="D35" s="1798"/>
      <c r="E35" s="1808" t="s">
        <v>6</v>
      </c>
      <c r="F35" s="1869"/>
      <c r="G35" s="1869"/>
      <c r="H35" s="1869"/>
      <c r="I35" s="1869"/>
      <c r="J35" s="1869"/>
      <c r="K35" s="1869"/>
      <c r="L35" s="1869"/>
      <c r="M35" s="1869"/>
      <c r="N35" s="1869"/>
      <c r="O35" s="1869"/>
      <c r="P35" s="1869"/>
      <c r="Q35" s="1869"/>
      <c r="R35" s="1869"/>
      <c r="S35" s="1869"/>
      <c r="T35" s="1869"/>
      <c r="U35" s="1869"/>
      <c r="V35" s="1869"/>
      <c r="W35" s="1869"/>
      <c r="X35" s="1869"/>
      <c r="Y35" s="1869"/>
      <c r="Z35" s="1869"/>
      <c r="AA35" s="1869"/>
      <c r="AB35" s="1869"/>
      <c r="AC35" s="1869"/>
      <c r="AD35" s="1869"/>
      <c r="AE35" s="1869"/>
      <c r="AF35" s="1869"/>
      <c r="AG35" s="1869"/>
      <c r="AH35" s="1869"/>
      <c r="AI35" s="1869"/>
      <c r="AJ35" s="1869"/>
      <c r="AK35" s="1869"/>
      <c r="AL35" s="1809"/>
      <c r="AM35" s="1819" t="s">
        <v>7</v>
      </c>
      <c r="AN35" s="1819" t="s">
        <v>10</v>
      </c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CG35" s="13"/>
      <c r="CH35" s="13"/>
      <c r="CI35" s="13"/>
      <c r="CJ35" s="13"/>
      <c r="CK35" s="13"/>
      <c r="CL35" s="13"/>
      <c r="CM35" s="13"/>
    </row>
    <row r="36" spans="1:91" ht="16.350000000000001" customHeight="1" x14ac:dyDescent="0.2">
      <c r="A36" s="1826"/>
      <c r="B36" s="1799"/>
      <c r="C36" s="1800"/>
      <c r="D36" s="1801"/>
      <c r="E36" s="1808" t="s">
        <v>11</v>
      </c>
      <c r="F36" s="1809"/>
      <c r="G36" s="1808" t="s">
        <v>12</v>
      </c>
      <c r="H36" s="1809"/>
      <c r="I36" s="1808" t="s">
        <v>13</v>
      </c>
      <c r="J36" s="1809"/>
      <c r="K36" s="1808" t="s">
        <v>14</v>
      </c>
      <c r="L36" s="1809"/>
      <c r="M36" s="1808" t="s">
        <v>15</v>
      </c>
      <c r="N36" s="1809"/>
      <c r="O36" s="1828" t="s">
        <v>16</v>
      </c>
      <c r="P36" s="1816"/>
      <c r="Q36" s="1828" t="s">
        <v>17</v>
      </c>
      <c r="R36" s="1816"/>
      <c r="S36" s="1828" t="s">
        <v>18</v>
      </c>
      <c r="T36" s="1816"/>
      <c r="U36" s="1828" t="s">
        <v>19</v>
      </c>
      <c r="V36" s="1816"/>
      <c r="W36" s="1828" t="s">
        <v>20</v>
      </c>
      <c r="X36" s="1816"/>
      <c r="Y36" s="1828" t="s">
        <v>21</v>
      </c>
      <c r="Z36" s="1816"/>
      <c r="AA36" s="1828" t="s">
        <v>22</v>
      </c>
      <c r="AB36" s="1816"/>
      <c r="AC36" s="1828" t="s">
        <v>23</v>
      </c>
      <c r="AD36" s="1816"/>
      <c r="AE36" s="1828" t="s">
        <v>24</v>
      </c>
      <c r="AF36" s="1816"/>
      <c r="AG36" s="1828" t="s">
        <v>25</v>
      </c>
      <c r="AH36" s="1816"/>
      <c r="AI36" s="1828" t="s">
        <v>26</v>
      </c>
      <c r="AJ36" s="1816"/>
      <c r="AK36" s="1828" t="s">
        <v>27</v>
      </c>
      <c r="AL36" s="1816"/>
      <c r="AM36" s="1845"/>
      <c r="AN36" s="1845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CG36" s="13"/>
      <c r="CH36" s="13"/>
      <c r="CI36" s="13"/>
      <c r="CJ36" s="13"/>
      <c r="CK36" s="13"/>
      <c r="CL36" s="13"/>
      <c r="CM36" s="13"/>
    </row>
    <row r="37" spans="1:91" ht="16.350000000000001" customHeight="1" x14ac:dyDescent="0.2">
      <c r="A37" s="1824"/>
      <c r="B37" s="1271" t="s">
        <v>32</v>
      </c>
      <c r="C37" s="15" t="s">
        <v>41</v>
      </c>
      <c r="D37" s="1134" t="s">
        <v>34</v>
      </c>
      <c r="E37" s="1124" t="s">
        <v>41</v>
      </c>
      <c r="F37" s="1126" t="s">
        <v>34</v>
      </c>
      <c r="G37" s="1124" t="s">
        <v>41</v>
      </c>
      <c r="H37" s="1126" t="s">
        <v>34</v>
      </c>
      <c r="I37" s="1124" t="s">
        <v>41</v>
      </c>
      <c r="J37" s="1126" t="s">
        <v>34</v>
      </c>
      <c r="K37" s="1124" t="s">
        <v>41</v>
      </c>
      <c r="L37" s="1126" t="s">
        <v>34</v>
      </c>
      <c r="M37" s="1124" t="s">
        <v>41</v>
      </c>
      <c r="N37" s="1126" t="s">
        <v>34</v>
      </c>
      <c r="O37" s="1124" t="s">
        <v>41</v>
      </c>
      <c r="P37" s="1126" t="s">
        <v>34</v>
      </c>
      <c r="Q37" s="1124" t="s">
        <v>41</v>
      </c>
      <c r="R37" s="1126" t="s">
        <v>34</v>
      </c>
      <c r="S37" s="1124" t="s">
        <v>41</v>
      </c>
      <c r="T37" s="1126" t="s">
        <v>34</v>
      </c>
      <c r="U37" s="1124" t="s">
        <v>41</v>
      </c>
      <c r="V37" s="1126" t="s">
        <v>34</v>
      </c>
      <c r="W37" s="1124" t="s">
        <v>41</v>
      </c>
      <c r="X37" s="1126" t="s">
        <v>34</v>
      </c>
      <c r="Y37" s="1124" t="s">
        <v>41</v>
      </c>
      <c r="Z37" s="1126" t="s">
        <v>34</v>
      </c>
      <c r="AA37" s="1124" t="s">
        <v>41</v>
      </c>
      <c r="AB37" s="1126" t="s">
        <v>34</v>
      </c>
      <c r="AC37" s="1124" t="s">
        <v>41</v>
      </c>
      <c r="AD37" s="1126" t="s">
        <v>34</v>
      </c>
      <c r="AE37" s="1124" t="s">
        <v>41</v>
      </c>
      <c r="AF37" s="1126" t="s">
        <v>34</v>
      </c>
      <c r="AG37" s="1124" t="s">
        <v>41</v>
      </c>
      <c r="AH37" s="1126" t="s">
        <v>34</v>
      </c>
      <c r="AI37" s="1124" t="s">
        <v>41</v>
      </c>
      <c r="AJ37" s="1126" t="s">
        <v>34</v>
      </c>
      <c r="AK37" s="1124" t="s">
        <v>41</v>
      </c>
      <c r="AL37" s="1126" t="s">
        <v>34</v>
      </c>
      <c r="AM37" s="1820"/>
      <c r="AN37" s="1820"/>
      <c r="AO37" s="95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CG37" s="13"/>
      <c r="CH37" s="13"/>
      <c r="CI37" s="13"/>
      <c r="CJ37" s="13"/>
      <c r="CK37" s="13"/>
      <c r="CL37" s="13"/>
      <c r="CM37" s="13"/>
    </row>
    <row r="38" spans="1:91" ht="16.350000000000001" customHeight="1" x14ac:dyDescent="0.2">
      <c r="A38" s="1275" t="s">
        <v>42</v>
      </c>
      <c r="B38" s="1276">
        <f t="shared" ref="B38:B43" si="4">SUM(C38+D38)</f>
        <v>0</v>
      </c>
      <c r="C38" s="1290">
        <f t="shared" ref="C38:D43" si="5">SUM(E38+G38+I38+K38+M38+O38+Q38+S38+U38+W38+Y38+AA38+AC38+AE38+AG38+AI38+AK38)</f>
        <v>0</v>
      </c>
      <c r="D38" s="1291">
        <f t="shared" si="5"/>
        <v>0</v>
      </c>
      <c r="E38" s="66"/>
      <c r="F38" s="67"/>
      <c r="G38" s="66"/>
      <c r="H38" s="67"/>
      <c r="I38" s="66"/>
      <c r="J38" s="68"/>
      <c r="K38" s="66"/>
      <c r="L38" s="68"/>
      <c r="M38" s="66"/>
      <c r="N38" s="68"/>
      <c r="O38" s="69"/>
      <c r="P38" s="68"/>
      <c r="Q38" s="69"/>
      <c r="R38" s="68"/>
      <c r="S38" s="69"/>
      <c r="T38" s="68"/>
      <c r="U38" s="69"/>
      <c r="V38" s="68"/>
      <c r="W38" s="69"/>
      <c r="X38" s="68"/>
      <c r="Y38" s="69"/>
      <c r="Z38" s="68"/>
      <c r="AA38" s="69"/>
      <c r="AB38" s="68"/>
      <c r="AC38" s="69"/>
      <c r="AD38" s="68"/>
      <c r="AE38" s="69"/>
      <c r="AF38" s="68"/>
      <c r="AG38" s="69"/>
      <c r="AH38" s="68"/>
      <c r="AI38" s="69"/>
      <c r="AJ38" s="68"/>
      <c r="AK38" s="69"/>
      <c r="AL38" s="68"/>
      <c r="AM38" s="36"/>
      <c r="AN38" s="1288"/>
      <c r="AO38" s="71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CG38" s="13">
        <v>0</v>
      </c>
      <c r="CH38" s="13">
        <v>0</v>
      </c>
      <c r="CI38" s="13"/>
      <c r="CJ38" s="13"/>
      <c r="CK38" s="13"/>
      <c r="CL38" s="13"/>
      <c r="CM38" s="13"/>
    </row>
    <row r="39" spans="1:91" ht="16.350000000000001" customHeight="1" x14ac:dyDescent="0.2">
      <c r="A39" s="30" t="s">
        <v>43</v>
      </c>
      <c r="B39" s="63">
        <f t="shared" si="4"/>
        <v>0</v>
      </c>
      <c r="C39" s="64">
        <f t="shared" si="5"/>
        <v>0</v>
      </c>
      <c r="D39" s="73">
        <f t="shared" si="5"/>
        <v>0</v>
      </c>
      <c r="E39" s="34"/>
      <c r="F39" s="74"/>
      <c r="G39" s="34"/>
      <c r="H39" s="74"/>
      <c r="I39" s="34"/>
      <c r="J39" s="35"/>
      <c r="K39" s="34"/>
      <c r="L39" s="35"/>
      <c r="M39" s="34"/>
      <c r="N39" s="35"/>
      <c r="O39" s="75"/>
      <c r="P39" s="35"/>
      <c r="Q39" s="75"/>
      <c r="R39" s="35"/>
      <c r="S39" s="75"/>
      <c r="T39" s="35"/>
      <c r="U39" s="75"/>
      <c r="V39" s="35"/>
      <c r="W39" s="75"/>
      <c r="X39" s="35"/>
      <c r="Y39" s="75"/>
      <c r="Z39" s="35"/>
      <c r="AA39" s="75"/>
      <c r="AB39" s="35"/>
      <c r="AC39" s="75"/>
      <c r="AD39" s="35"/>
      <c r="AE39" s="75"/>
      <c r="AF39" s="35"/>
      <c r="AG39" s="75"/>
      <c r="AH39" s="35"/>
      <c r="AI39" s="75"/>
      <c r="AJ39" s="35"/>
      <c r="AK39" s="75"/>
      <c r="AL39" s="35"/>
      <c r="AM39" s="36"/>
      <c r="AN39" s="36"/>
      <c r="AO39" s="71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CG39" s="13">
        <v>0</v>
      </c>
      <c r="CH39" s="13">
        <v>0</v>
      </c>
      <c r="CI39" s="13"/>
      <c r="CJ39" s="13"/>
      <c r="CK39" s="13"/>
      <c r="CL39" s="13"/>
      <c r="CM39" s="13"/>
    </row>
    <row r="40" spans="1:91" ht="16.350000000000001" customHeight="1" x14ac:dyDescent="0.2">
      <c r="A40" s="30" t="s">
        <v>44</v>
      </c>
      <c r="B40" s="63">
        <f t="shared" si="4"/>
        <v>0</v>
      </c>
      <c r="C40" s="64">
        <f t="shared" si="5"/>
        <v>0</v>
      </c>
      <c r="D40" s="73">
        <f t="shared" si="5"/>
        <v>0</v>
      </c>
      <c r="E40" s="34"/>
      <c r="F40" s="74"/>
      <c r="G40" s="34"/>
      <c r="H40" s="74"/>
      <c r="I40" s="34"/>
      <c r="J40" s="35"/>
      <c r="K40" s="34"/>
      <c r="L40" s="35"/>
      <c r="M40" s="34"/>
      <c r="N40" s="35"/>
      <c r="O40" s="75"/>
      <c r="P40" s="35"/>
      <c r="Q40" s="75"/>
      <c r="R40" s="35"/>
      <c r="S40" s="75"/>
      <c r="T40" s="35"/>
      <c r="U40" s="75"/>
      <c r="V40" s="35"/>
      <c r="W40" s="75"/>
      <c r="X40" s="35"/>
      <c r="Y40" s="75"/>
      <c r="Z40" s="35"/>
      <c r="AA40" s="75"/>
      <c r="AB40" s="35"/>
      <c r="AC40" s="75"/>
      <c r="AD40" s="35"/>
      <c r="AE40" s="75"/>
      <c r="AF40" s="35"/>
      <c r="AG40" s="75"/>
      <c r="AH40" s="35"/>
      <c r="AI40" s="75"/>
      <c r="AJ40" s="35"/>
      <c r="AK40" s="75"/>
      <c r="AL40" s="35"/>
      <c r="AM40" s="36"/>
      <c r="AN40" s="36"/>
      <c r="AO40" s="71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CG40" s="13">
        <v>0</v>
      </c>
      <c r="CH40" s="13">
        <v>0</v>
      </c>
      <c r="CI40" s="13"/>
      <c r="CJ40" s="13"/>
      <c r="CK40" s="13"/>
      <c r="CL40" s="13"/>
      <c r="CM40" s="13"/>
    </row>
    <row r="41" spans="1:91" ht="16.350000000000001" customHeight="1" x14ac:dyDescent="0.2">
      <c r="A41" s="30" t="s">
        <v>47</v>
      </c>
      <c r="B41" s="63">
        <f t="shared" si="4"/>
        <v>0</v>
      </c>
      <c r="C41" s="64">
        <f t="shared" si="5"/>
        <v>0</v>
      </c>
      <c r="D41" s="73">
        <f t="shared" si="5"/>
        <v>0</v>
      </c>
      <c r="E41" s="34"/>
      <c r="F41" s="74"/>
      <c r="G41" s="34"/>
      <c r="H41" s="74"/>
      <c r="I41" s="34"/>
      <c r="J41" s="35"/>
      <c r="K41" s="34"/>
      <c r="L41" s="35"/>
      <c r="M41" s="34"/>
      <c r="N41" s="35"/>
      <c r="O41" s="75"/>
      <c r="P41" s="35"/>
      <c r="Q41" s="75"/>
      <c r="R41" s="35"/>
      <c r="S41" s="75"/>
      <c r="T41" s="35"/>
      <c r="U41" s="75"/>
      <c r="V41" s="35"/>
      <c r="W41" s="75"/>
      <c r="X41" s="35"/>
      <c r="Y41" s="75"/>
      <c r="Z41" s="35"/>
      <c r="AA41" s="75"/>
      <c r="AB41" s="35"/>
      <c r="AC41" s="75"/>
      <c r="AD41" s="35"/>
      <c r="AE41" s="75"/>
      <c r="AF41" s="35"/>
      <c r="AG41" s="75"/>
      <c r="AH41" s="35"/>
      <c r="AI41" s="75"/>
      <c r="AJ41" s="35"/>
      <c r="AK41" s="75"/>
      <c r="AL41" s="35"/>
      <c r="AM41" s="36"/>
      <c r="AN41" s="36"/>
      <c r="AO41" s="71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CG41" s="13">
        <v>0</v>
      </c>
      <c r="CH41" s="13">
        <v>0</v>
      </c>
      <c r="CI41" s="13"/>
      <c r="CJ41" s="13"/>
      <c r="CK41" s="13"/>
      <c r="CL41" s="13"/>
      <c r="CM41" s="13"/>
    </row>
    <row r="42" spans="1:91" ht="16.350000000000001" customHeight="1" x14ac:dyDescent="0.2">
      <c r="A42" s="30" t="s">
        <v>48</v>
      </c>
      <c r="B42" s="63">
        <f t="shared" si="4"/>
        <v>0</v>
      </c>
      <c r="C42" s="64">
        <f t="shared" si="5"/>
        <v>0</v>
      </c>
      <c r="D42" s="73">
        <f t="shared" si="5"/>
        <v>0</v>
      </c>
      <c r="E42" s="34"/>
      <c r="F42" s="74"/>
      <c r="G42" s="34"/>
      <c r="H42" s="74"/>
      <c r="I42" s="34"/>
      <c r="J42" s="35"/>
      <c r="K42" s="34"/>
      <c r="L42" s="35"/>
      <c r="M42" s="34"/>
      <c r="N42" s="35"/>
      <c r="O42" s="75"/>
      <c r="P42" s="35"/>
      <c r="Q42" s="75"/>
      <c r="R42" s="35"/>
      <c r="S42" s="75"/>
      <c r="T42" s="35"/>
      <c r="U42" s="75"/>
      <c r="V42" s="35"/>
      <c r="W42" s="75"/>
      <c r="X42" s="35"/>
      <c r="Y42" s="75"/>
      <c r="Z42" s="35"/>
      <c r="AA42" s="75"/>
      <c r="AB42" s="35"/>
      <c r="AC42" s="75"/>
      <c r="AD42" s="35"/>
      <c r="AE42" s="75"/>
      <c r="AF42" s="35"/>
      <c r="AG42" s="75"/>
      <c r="AH42" s="35"/>
      <c r="AI42" s="75"/>
      <c r="AJ42" s="35"/>
      <c r="AK42" s="75"/>
      <c r="AL42" s="35"/>
      <c r="AM42" s="36"/>
      <c r="AN42" s="36"/>
      <c r="AO42" s="71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CG42" s="13">
        <v>0</v>
      </c>
      <c r="CH42" s="13">
        <v>0</v>
      </c>
      <c r="CI42" s="13"/>
      <c r="CJ42" s="13"/>
      <c r="CK42" s="13"/>
      <c r="CL42" s="13"/>
      <c r="CM42" s="13"/>
    </row>
    <row r="43" spans="1:91" ht="16.350000000000001" customHeight="1" x14ac:dyDescent="0.2">
      <c r="A43" s="93" t="s">
        <v>49</v>
      </c>
      <c r="B43" s="77">
        <f t="shared" si="4"/>
        <v>0</v>
      </c>
      <c r="C43" s="78">
        <f t="shared" si="5"/>
        <v>0</v>
      </c>
      <c r="D43" s="49">
        <f t="shared" si="5"/>
        <v>0</v>
      </c>
      <c r="E43" s="50"/>
      <c r="F43" s="79"/>
      <c r="G43" s="50"/>
      <c r="H43" s="79"/>
      <c r="I43" s="50"/>
      <c r="J43" s="51"/>
      <c r="K43" s="50"/>
      <c r="L43" s="51"/>
      <c r="M43" s="50"/>
      <c r="N43" s="51"/>
      <c r="O43" s="80"/>
      <c r="P43" s="51"/>
      <c r="Q43" s="80"/>
      <c r="R43" s="51"/>
      <c r="S43" s="80"/>
      <c r="T43" s="51"/>
      <c r="U43" s="80"/>
      <c r="V43" s="51"/>
      <c r="W43" s="80"/>
      <c r="X43" s="51"/>
      <c r="Y43" s="80"/>
      <c r="Z43" s="51"/>
      <c r="AA43" s="80"/>
      <c r="AB43" s="51"/>
      <c r="AC43" s="80"/>
      <c r="AD43" s="51"/>
      <c r="AE43" s="80"/>
      <c r="AF43" s="51"/>
      <c r="AG43" s="80"/>
      <c r="AH43" s="51"/>
      <c r="AI43" s="80"/>
      <c r="AJ43" s="51"/>
      <c r="AK43" s="80"/>
      <c r="AL43" s="51"/>
      <c r="AM43" s="52"/>
      <c r="AN43" s="52"/>
      <c r="AO43" s="71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CG43" s="13">
        <v>0</v>
      </c>
      <c r="CH43" s="13">
        <v>0</v>
      </c>
      <c r="CI43" s="13"/>
      <c r="CJ43" s="13"/>
      <c r="CK43" s="13"/>
      <c r="CL43" s="13"/>
      <c r="CM43" s="13"/>
    </row>
    <row r="44" spans="1:91" ht="32.1" customHeight="1" x14ac:dyDescent="0.2">
      <c r="A44" s="81" t="s">
        <v>51</v>
      </c>
      <c r="B44" s="81"/>
      <c r="C44" s="81"/>
      <c r="D44" s="81"/>
      <c r="E44" s="81"/>
      <c r="F44" s="81"/>
      <c r="G44" s="81"/>
      <c r="H44" s="11"/>
      <c r="I44" s="11"/>
      <c r="J44" s="11"/>
      <c r="K44" s="11"/>
      <c r="L44" s="82"/>
      <c r="M44" s="11"/>
      <c r="N44" s="11"/>
      <c r="O44" s="8"/>
      <c r="P44" s="8"/>
      <c r="Q44" s="8"/>
      <c r="R44" s="8"/>
      <c r="S44" s="8"/>
      <c r="T44" s="8"/>
      <c r="U44" s="8"/>
      <c r="V44" s="8"/>
      <c r="W44" s="8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4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X44" s="2"/>
      <c r="BY44" s="2"/>
      <c r="BZ44" s="2"/>
      <c r="CG44" s="13"/>
      <c r="CH44" s="13"/>
      <c r="CI44" s="13"/>
      <c r="CJ44" s="13"/>
      <c r="CK44" s="13"/>
      <c r="CL44" s="13"/>
      <c r="CM44" s="13"/>
    </row>
    <row r="45" spans="1:91" ht="16.350000000000001" customHeight="1" x14ac:dyDescent="0.2">
      <c r="A45" s="1822" t="s">
        <v>40</v>
      </c>
      <c r="B45" s="1796" t="s">
        <v>5</v>
      </c>
      <c r="C45" s="1797"/>
      <c r="D45" s="1798"/>
      <c r="E45" s="1808" t="s">
        <v>6</v>
      </c>
      <c r="F45" s="1869"/>
      <c r="G45" s="1869"/>
      <c r="H45" s="1869"/>
      <c r="I45" s="1869"/>
      <c r="J45" s="1869"/>
      <c r="K45" s="1869"/>
      <c r="L45" s="1869"/>
      <c r="M45" s="1869"/>
      <c r="N45" s="1869"/>
      <c r="O45" s="1869"/>
      <c r="P45" s="1869"/>
      <c r="Q45" s="1869"/>
      <c r="R45" s="1869"/>
      <c r="S45" s="1869"/>
      <c r="T45" s="1869"/>
      <c r="U45" s="1869"/>
      <c r="V45" s="1869"/>
      <c r="W45" s="1869"/>
      <c r="X45" s="1869"/>
      <c r="Y45" s="1869"/>
      <c r="Z45" s="1869"/>
      <c r="AA45" s="1869"/>
      <c r="AB45" s="1869"/>
      <c r="AC45" s="1869"/>
      <c r="AD45" s="1869"/>
      <c r="AE45" s="1869"/>
      <c r="AF45" s="1869"/>
      <c r="AG45" s="1869"/>
      <c r="AH45" s="1869"/>
      <c r="AI45" s="1869"/>
      <c r="AJ45" s="1869"/>
      <c r="AK45" s="1869"/>
      <c r="AL45" s="1809"/>
      <c r="AM45" s="1819" t="s">
        <v>7</v>
      </c>
      <c r="AN45" s="1819" t="s">
        <v>10</v>
      </c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CG45" s="13"/>
      <c r="CH45" s="13"/>
      <c r="CI45" s="13"/>
      <c r="CJ45" s="13"/>
      <c r="CK45" s="13"/>
      <c r="CL45" s="13"/>
      <c r="CM45" s="13"/>
    </row>
    <row r="46" spans="1:91" ht="16.350000000000001" customHeight="1" x14ac:dyDescent="0.2">
      <c r="A46" s="1826"/>
      <c r="B46" s="1799"/>
      <c r="C46" s="1800"/>
      <c r="D46" s="1801"/>
      <c r="E46" s="1808" t="s">
        <v>11</v>
      </c>
      <c r="F46" s="1809"/>
      <c r="G46" s="1808" t="s">
        <v>12</v>
      </c>
      <c r="H46" s="1809"/>
      <c r="I46" s="1808" t="s">
        <v>13</v>
      </c>
      <c r="J46" s="1809"/>
      <c r="K46" s="1808" t="s">
        <v>14</v>
      </c>
      <c r="L46" s="1809"/>
      <c r="M46" s="1808" t="s">
        <v>15</v>
      </c>
      <c r="N46" s="1809"/>
      <c r="O46" s="1828" t="s">
        <v>16</v>
      </c>
      <c r="P46" s="1816"/>
      <c r="Q46" s="1828" t="s">
        <v>17</v>
      </c>
      <c r="R46" s="1816"/>
      <c r="S46" s="1828" t="s">
        <v>18</v>
      </c>
      <c r="T46" s="1816"/>
      <c r="U46" s="1828" t="s">
        <v>19</v>
      </c>
      <c r="V46" s="1816"/>
      <c r="W46" s="1828" t="s">
        <v>20</v>
      </c>
      <c r="X46" s="1816"/>
      <c r="Y46" s="1828" t="s">
        <v>21</v>
      </c>
      <c r="Z46" s="1816"/>
      <c r="AA46" s="1828" t="s">
        <v>22</v>
      </c>
      <c r="AB46" s="1816"/>
      <c r="AC46" s="1828" t="s">
        <v>23</v>
      </c>
      <c r="AD46" s="1816"/>
      <c r="AE46" s="1828" t="s">
        <v>24</v>
      </c>
      <c r="AF46" s="1816"/>
      <c r="AG46" s="1828" t="s">
        <v>25</v>
      </c>
      <c r="AH46" s="1816"/>
      <c r="AI46" s="1828" t="s">
        <v>26</v>
      </c>
      <c r="AJ46" s="1816"/>
      <c r="AK46" s="1828" t="s">
        <v>27</v>
      </c>
      <c r="AL46" s="1816"/>
      <c r="AM46" s="1845"/>
      <c r="AN46" s="1845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CG46" s="13"/>
      <c r="CH46" s="13"/>
      <c r="CI46" s="13"/>
      <c r="CJ46" s="13"/>
      <c r="CK46" s="13"/>
      <c r="CL46" s="13"/>
      <c r="CM46" s="13"/>
    </row>
    <row r="47" spans="1:91" ht="16.350000000000001" customHeight="1" x14ac:dyDescent="0.2">
      <c r="A47" s="1824"/>
      <c r="B47" s="1271" t="s">
        <v>32</v>
      </c>
      <c r="C47" s="15" t="s">
        <v>41</v>
      </c>
      <c r="D47" s="1134" t="s">
        <v>34</v>
      </c>
      <c r="E47" s="1121" t="s">
        <v>41</v>
      </c>
      <c r="F47" s="1123" t="s">
        <v>34</v>
      </c>
      <c r="G47" s="1121" t="s">
        <v>41</v>
      </c>
      <c r="H47" s="1123" t="s">
        <v>34</v>
      </c>
      <c r="I47" s="1121" t="s">
        <v>41</v>
      </c>
      <c r="J47" s="1123" t="s">
        <v>34</v>
      </c>
      <c r="K47" s="1121" t="s">
        <v>41</v>
      </c>
      <c r="L47" s="1123" t="s">
        <v>34</v>
      </c>
      <c r="M47" s="1121" t="s">
        <v>41</v>
      </c>
      <c r="N47" s="1123" t="s">
        <v>34</v>
      </c>
      <c r="O47" s="1121" t="s">
        <v>41</v>
      </c>
      <c r="P47" s="1123" t="s">
        <v>34</v>
      </c>
      <c r="Q47" s="1121" t="s">
        <v>41</v>
      </c>
      <c r="R47" s="1123" t="s">
        <v>34</v>
      </c>
      <c r="S47" s="1121" t="s">
        <v>41</v>
      </c>
      <c r="T47" s="1123" t="s">
        <v>34</v>
      </c>
      <c r="U47" s="1121" t="s">
        <v>41</v>
      </c>
      <c r="V47" s="1123" t="s">
        <v>34</v>
      </c>
      <c r="W47" s="1121" t="s">
        <v>41</v>
      </c>
      <c r="X47" s="1123" t="s">
        <v>34</v>
      </c>
      <c r="Y47" s="1121" t="s">
        <v>41</v>
      </c>
      <c r="Z47" s="1123" t="s">
        <v>34</v>
      </c>
      <c r="AA47" s="1121" t="s">
        <v>41</v>
      </c>
      <c r="AB47" s="1123" t="s">
        <v>34</v>
      </c>
      <c r="AC47" s="1121" t="s">
        <v>41</v>
      </c>
      <c r="AD47" s="1123" t="s">
        <v>34</v>
      </c>
      <c r="AE47" s="1121" t="s">
        <v>41</v>
      </c>
      <c r="AF47" s="1123" t="s">
        <v>34</v>
      </c>
      <c r="AG47" s="1121" t="s">
        <v>41</v>
      </c>
      <c r="AH47" s="1123" t="s">
        <v>34</v>
      </c>
      <c r="AI47" s="1121" t="s">
        <v>41</v>
      </c>
      <c r="AJ47" s="1123" t="s">
        <v>34</v>
      </c>
      <c r="AK47" s="1121" t="s">
        <v>41</v>
      </c>
      <c r="AL47" s="1123" t="s">
        <v>34</v>
      </c>
      <c r="AM47" s="1820"/>
      <c r="AN47" s="1820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CG47" s="13"/>
      <c r="CH47" s="13"/>
      <c r="CI47" s="13"/>
      <c r="CJ47" s="13"/>
      <c r="CK47" s="13"/>
      <c r="CL47" s="13"/>
      <c r="CM47" s="13"/>
    </row>
    <row r="48" spans="1:91" ht="16.350000000000001" customHeight="1" x14ac:dyDescent="0.2">
      <c r="A48" s="1275" t="s">
        <v>42</v>
      </c>
      <c r="B48" s="1276">
        <f t="shared" ref="B48:B53" si="6">SUM(C48+D48)</f>
        <v>0</v>
      </c>
      <c r="C48" s="1290">
        <f t="shared" ref="C48:D53" si="7">SUM(E48+G48+I48+K48+M48+O48+Q48+S48+U48+W48+Y48+AA48+AC48+AE48+AG48+AI48+AK48)</f>
        <v>0</v>
      </c>
      <c r="D48" s="1291">
        <f t="shared" si="7"/>
        <v>0</v>
      </c>
      <c r="E48" s="1286"/>
      <c r="F48" s="1292"/>
      <c r="G48" s="1286"/>
      <c r="H48" s="1292"/>
      <c r="I48" s="1286"/>
      <c r="J48" s="1287"/>
      <c r="K48" s="1286"/>
      <c r="L48" s="1287"/>
      <c r="M48" s="1286"/>
      <c r="N48" s="1287"/>
      <c r="O48" s="1293"/>
      <c r="P48" s="1287"/>
      <c r="Q48" s="1293"/>
      <c r="R48" s="1287"/>
      <c r="S48" s="1293"/>
      <c r="T48" s="1287"/>
      <c r="U48" s="1293"/>
      <c r="V48" s="1287"/>
      <c r="W48" s="1293"/>
      <c r="X48" s="1287"/>
      <c r="Y48" s="1293"/>
      <c r="Z48" s="1287"/>
      <c r="AA48" s="1293"/>
      <c r="AB48" s="1287"/>
      <c r="AC48" s="1293"/>
      <c r="AD48" s="1287"/>
      <c r="AE48" s="1293"/>
      <c r="AF48" s="1287"/>
      <c r="AG48" s="1293"/>
      <c r="AH48" s="1287"/>
      <c r="AI48" s="1293"/>
      <c r="AJ48" s="1287"/>
      <c r="AK48" s="1293"/>
      <c r="AL48" s="1287"/>
      <c r="AM48" s="1288"/>
      <c r="AN48" s="1288"/>
      <c r="AO48" s="71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CG48" s="13">
        <v>0</v>
      </c>
      <c r="CH48" s="13">
        <v>0</v>
      </c>
      <c r="CI48" s="13"/>
      <c r="CJ48" s="13"/>
      <c r="CK48" s="13"/>
      <c r="CL48" s="13"/>
      <c r="CM48" s="13"/>
    </row>
    <row r="49" spans="1:104" ht="16.350000000000001" customHeight="1" x14ac:dyDescent="0.2">
      <c r="A49" s="30" t="s">
        <v>43</v>
      </c>
      <c r="B49" s="63">
        <f t="shared" si="6"/>
        <v>0</v>
      </c>
      <c r="C49" s="64">
        <f t="shared" si="7"/>
        <v>0</v>
      </c>
      <c r="D49" s="73">
        <f t="shared" si="7"/>
        <v>0</v>
      </c>
      <c r="E49" s="34"/>
      <c r="F49" s="74"/>
      <c r="G49" s="34"/>
      <c r="H49" s="74"/>
      <c r="I49" s="34"/>
      <c r="J49" s="35"/>
      <c r="K49" s="34"/>
      <c r="L49" s="35"/>
      <c r="M49" s="34"/>
      <c r="N49" s="35"/>
      <c r="O49" s="75"/>
      <c r="P49" s="35"/>
      <c r="Q49" s="75"/>
      <c r="R49" s="35"/>
      <c r="S49" s="75"/>
      <c r="T49" s="35"/>
      <c r="U49" s="75"/>
      <c r="V49" s="35"/>
      <c r="W49" s="75"/>
      <c r="X49" s="35"/>
      <c r="Y49" s="75"/>
      <c r="Z49" s="35"/>
      <c r="AA49" s="75"/>
      <c r="AB49" s="35"/>
      <c r="AC49" s="75"/>
      <c r="AD49" s="35"/>
      <c r="AE49" s="75"/>
      <c r="AF49" s="35"/>
      <c r="AG49" s="75"/>
      <c r="AH49" s="35"/>
      <c r="AI49" s="75"/>
      <c r="AJ49" s="35"/>
      <c r="AK49" s="75"/>
      <c r="AL49" s="35"/>
      <c r="AM49" s="36"/>
      <c r="AN49" s="36"/>
      <c r="AO49" s="71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CG49" s="13">
        <v>0</v>
      </c>
      <c r="CH49" s="13">
        <v>0</v>
      </c>
      <c r="CI49" s="13"/>
      <c r="CJ49" s="13"/>
      <c r="CK49" s="13"/>
      <c r="CL49" s="13"/>
      <c r="CM49" s="13"/>
    </row>
    <row r="50" spans="1:104" ht="16.350000000000001" customHeight="1" x14ac:dyDescent="0.2">
      <c r="A50" s="30" t="s">
        <v>44</v>
      </c>
      <c r="B50" s="63">
        <f t="shared" si="6"/>
        <v>0</v>
      </c>
      <c r="C50" s="64">
        <f t="shared" si="7"/>
        <v>0</v>
      </c>
      <c r="D50" s="73">
        <f t="shared" si="7"/>
        <v>0</v>
      </c>
      <c r="E50" s="34"/>
      <c r="F50" s="74"/>
      <c r="G50" s="34"/>
      <c r="H50" s="74"/>
      <c r="I50" s="34"/>
      <c r="J50" s="35"/>
      <c r="K50" s="34"/>
      <c r="L50" s="35"/>
      <c r="M50" s="34"/>
      <c r="N50" s="35"/>
      <c r="O50" s="75"/>
      <c r="P50" s="35"/>
      <c r="Q50" s="75"/>
      <c r="R50" s="35"/>
      <c r="S50" s="75"/>
      <c r="T50" s="35"/>
      <c r="U50" s="75"/>
      <c r="V50" s="35"/>
      <c r="W50" s="75"/>
      <c r="X50" s="35"/>
      <c r="Y50" s="75"/>
      <c r="Z50" s="35"/>
      <c r="AA50" s="75"/>
      <c r="AB50" s="35"/>
      <c r="AC50" s="75"/>
      <c r="AD50" s="35"/>
      <c r="AE50" s="75"/>
      <c r="AF50" s="35"/>
      <c r="AG50" s="75"/>
      <c r="AH50" s="35"/>
      <c r="AI50" s="75"/>
      <c r="AJ50" s="35"/>
      <c r="AK50" s="75"/>
      <c r="AL50" s="35"/>
      <c r="AM50" s="36"/>
      <c r="AN50" s="36"/>
      <c r="AO50" s="71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CG50" s="13">
        <v>0</v>
      </c>
      <c r="CH50" s="13">
        <v>0</v>
      </c>
      <c r="CI50" s="13"/>
      <c r="CJ50" s="13"/>
      <c r="CK50" s="13"/>
      <c r="CL50" s="13"/>
      <c r="CM50" s="13"/>
    </row>
    <row r="51" spans="1:104" ht="16.350000000000001" customHeight="1" x14ac:dyDescent="0.2">
      <c r="A51" s="30" t="s">
        <v>47</v>
      </c>
      <c r="B51" s="63">
        <f t="shared" si="6"/>
        <v>0</v>
      </c>
      <c r="C51" s="64">
        <f t="shared" si="7"/>
        <v>0</v>
      </c>
      <c r="D51" s="73">
        <f t="shared" si="7"/>
        <v>0</v>
      </c>
      <c r="E51" s="34"/>
      <c r="F51" s="74"/>
      <c r="G51" s="34"/>
      <c r="H51" s="74"/>
      <c r="I51" s="34"/>
      <c r="J51" s="35"/>
      <c r="K51" s="34"/>
      <c r="L51" s="35"/>
      <c r="M51" s="34"/>
      <c r="N51" s="35"/>
      <c r="O51" s="75"/>
      <c r="P51" s="35"/>
      <c r="Q51" s="75"/>
      <c r="R51" s="35"/>
      <c r="S51" s="75"/>
      <c r="T51" s="35"/>
      <c r="U51" s="75"/>
      <c r="V51" s="35"/>
      <c r="W51" s="75"/>
      <c r="X51" s="35"/>
      <c r="Y51" s="75"/>
      <c r="Z51" s="35"/>
      <c r="AA51" s="75"/>
      <c r="AB51" s="35"/>
      <c r="AC51" s="75"/>
      <c r="AD51" s="35"/>
      <c r="AE51" s="75"/>
      <c r="AF51" s="35"/>
      <c r="AG51" s="75"/>
      <c r="AH51" s="35"/>
      <c r="AI51" s="75"/>
      <c r="AJ51" s="35"/>
      <c r="AK51" s="75"/>
      <c r="AL51" s="35"/>
      <c r="AM51" s="36"/>
      <c r="AN51" s="36"/>
      <c r="AO51" s="71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CG51" s="13">
        <v>0</v>
      </c>
      <c r="CH51" s="13">
        <v>0</v>
      </c>
      <c r="CI51" s="13"/>
      <c r="CJ51" s="13"/>
      <c r="CK51" s="13"/>
      <c r="CL51" s="13"/>
      <c r="CM51" s="13"/>
    </row>
    <row r="52" spans="1:104" ht="16.350000000000001" customHeight="1" x14ac:dyDescent="0.2">
      <c r="A52" s="30" t="s">
        <v>48</v>
      </c>
      <c r="B52" s="63">
        <f t="shared" si="6"/>
        <v>0</v>
      </c>
      <c r="C52" s="64">
        <f t="shared" si="7"/>
        <v>0</v>
      </c>
      <c r="D52" s="73">
        <f t="shared" si="7"/>
        <v>0</v>
      </c>
      <c r="E52" s="34"/>
      <c r="F52" s="74"/>
      <c r="G52" s="34"/>
      <c r="H52" s="74"/>
      <c r="I52" s="34"/>
      <c r="J52" s="35"/>
      <c r="K52" s="34"/>
      <c r="L52" s="35"/>
      <c r="M52" s="34"/>
      <c r="N52" s="35"/>
      <c r="O52" s="75"/>
      <c r="P52" s="35"/>
      <c r="Q52" s="75"/>
      <c r="R52" s="35"/>
      <c r="S52" s="75"/>
      <c r="T52" s="35"/>
      <c r="U52" s="75"/>
      <c r="V52" s="35"/>
      <c r="W52" s="75"/>
      <c r="X52" s="35"/>
      <c r="Y52" s="75"/>
      <c r="Z52" s="35"/>
      <c r="AA52" s="75"/>
      <c r="AB52" s="35"/>
      <c r="AC52" s="75"/>
      <c r="AD52" s="35"/>
      <c r="AE52" s="75"/>
      <c r="AF52" s="35"/>
      <c r="AG52" s="75"/>
      <c r="AH52" s="35"/>
      <c r="AI52" s="75"/>
      <c r="AJ52" s="35"/>
      <c r="AK52" s="75"/>
      <c r="AL52" s="35"/>
      <c r="AM52" s="36"/>
      <c r="AN52" s="36"/>
      <c r="AO52" s="71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CG52" s="13">
        <v>0</v>
      </c>
      <c r="CH52" s="13">
        <v>0</v>
      </c>
      <c r="CI52" s="13"/>
      <c r="CJ52" s="13"/>
      <c r="CK52" s="13"/>
      <c r="CL52" s="13"/>
      <c r="CM52" s="13"/>
    </row>
    <row r="53" spans="1:104" ht="16.350000000000001" customHeight="1" x14ac:dyDescent="0.2">
      <c r="A53" s="93" t="s">
        <v>49</v>
      </c>
      <c r="B53" s="77">
        <f t="shared" si="6"/>
        <v>0</v>
      </c>
      <c r="C53" s="78">
        <f t="shared" si="7"/>
        <v>0</v>
      </c>
      <c r="D53" s="49">
        <f t="shared" si="7"/>
        <v>0</v>
      </c>
      <c r="E53" s="50"/>
      <c r="F53" s="79"/>
      <c r="G53" s="50"/>
      <c r="H53" s="79"/>
      <c r="I53" s="50"/>
      <c r="J53" s="51"/>
      <c r="K53" s="50"/>
      <c r="L53" s="51"/>
      <c r="M53" s="50"/>
      <c r="N53" s="51"/>
      <c r="O53" s="80"/>
      <c r="P53" s="51"/>
      <c r="Q53" s="80"/>
      <c r="R53" s="51"/>
      <c r="S53" s="80"/>
      <c r="T53" s="51"/>
      <c r="U53" s="80"/>
      <c r="V53" s="51"/>
      <c r="W53" s="80"/>
      <c r="X53" s="51"/>
      <c r="Y53" s="80"/>
      <c r="Z53" s="51"/>
      <c r="AA53" s="80"/>
      <c r="AB53" s="51"/>
      <c r="AC53" s="80"/>
      <c r="AD53" s="51"/>
      <c r="AE53" s="80"/>
      <c r="AF53" s="51"/>
      <c r="AG53" s="80"/>
      <c r="AH53" s="51"/>
      <c r="AI53" s="80"/>
      <c r="AJ53" s="51"/>
      <c r="AK53" s="80"/>
      <c r="AL53" s="51"/>
      <c r="AM53" s="52"/>
      <c r="AN53" s="52"/>
      <c r="AO53" s="71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CG53" s="13">
        <v>0</v>
      </c>
      <c r="CH53" s="13">
        <v>0</v>
      </c>
      <c r="CI53" s="13"/>
      <c r="CJ53" s="13"/>
      <c r="CK53" s="13"/>
      <c r="CL53" s="13"/>
      <c r="CM53" s="13"/>
    </row>
    <row r="54" spans="1:104" s="100" customFormat="1" ht="32.1" customHeight="1" x14ac:dyDescent="0.2">
      <c r="A54" s="96" t="s">
        <v>52</v>
      </c>
      <c r="B54" s="96"/>
      <c r="C54" s="96"/>
      <c r="D54" s="96"/>
      <c r="E54" s="96"/>
      <c r="F54" s="96"/>
      <c r="G54" s="96"/>
      <c r="H54" s="96"/>
      <c r="I54" s="96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8"/>
      <c r="AP54" s="8"/>
      <c r="AQ54" s="8"/>
      <c r="AR54" s="85"/>
      <c r="AS54" s="85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98"/>
      <c r="CB54" s="98"/>
      <c r="CC54" s="98"/>
      <c r="CD54" s="98"/>
      <c r="CE54" s="98"/>
      <c r="CF54" s="98"/>
      <c r="CG54" s="99"/>
      <c r="CH54" s="99"/>
      <c r="CI54" s="99"/>
      <c r="CJ54" s="99"/>
      <c r="CK54" s="99"/>
      <c r="CL54" s="99"/>
      <c r="CM54" s="99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</row>
    <row r="55" spans="1:104" ht="16.350000000000001" customHeight="1" x14ac:dyDescent="0.2">
      <c r="A55" s="1797" t="s">
        <v>53</v>
      </c>
      <c r="B55" s="1893" t="s">
        <v>54</v>
      </c>
      <c r="C55" s="1894"/>
      <c r="D55" s="1895"/>
      <c r="E55" s="1899" t="s">
        <v>6</v>
      </c>
      <c r="F55" s="1900"/>
      <c r="G55" s="1900"/>
      <c r="H55" s="1900"/>
      <c r="I55" s="1900"/>
      <c r="J55" s="1900"/>
      <c r="K55" s="1900"/>
      <c r="L55" s="1900"/>
      <c r="M55" s="1900"/>
      <c r="N55" s="1900"/>
      <c r="O55" s="1900"/>
      <c r="P55" s="1900"/>
      <c r="Q55" s="1900"/>
      <c r="R55" s="1900"/>
      <c r="S55" s="1900"/>
      <c r="T55" s="1900"/>
      <c r="U55" s="1900"/>
      <c r="V55" s="1900"/>
      <c r="W55" s="1900"/>
      <c r="X55" s="1900"/>
      <c r="Y55" s="1900"/>
      <c r="Z55" s="1900"/>
      <c r="AA55" s="1900"/>
      <c r="AB55" s="1900"/>
      <c r="AC55" s="1900"/>
      <c r="AD55" s="1900"/>
      <c r="AE55" s="1900"/>
      <c r="AF55" s="1900"/>
      <c r="AG55" s="1900"/>
      <c r="AH55" s="1900"/>
      <c r="AI55" s="1900"/>
      <c r="AJ55" s="1900"/>
      <c r="AK55" s="1900"/>
      <c r="AL55" s="1901"/>
      <c r="AM55" s="1902" t="s">
        <v>55</v>
      </c>
      <c r="AN55" s="1903"/>
      <c r="AO55" s="7"/>
      <c r="AP55" s="7"/>
      <c r="AQ55" s="7"/>
      <c r="AR55" s="101"/>
      <c r="AS55" s="101"/>
      <c r="AT55" s="7"/>
      <c r="BX55" s="2"/>
      <c r="BY55" s="2"/>
      <c r="CG55" s="13"/>
      <c r="CH55" s="13"/>
      <c r="CI55" s="13"/>
      <c r="CJ55" s="13"/>
      <c r="CK55" s="13"/>
      <c r="CL55" s="13"/>
      <c r="CM55" s="13"/>
    </row>
    <row r="56" spans="1:104" ht="16.350000000000001" customHeight="1" x14ac:dyDescent="0.2">
      <c r="A56" s="1892"/>
      <c r="B56" s="1896"/>
      <c r="C56" s="1897"/>
      <c r="D56" s="1898"/>
      <c r="E56" s="1808" t="s">
        <v>11</v>
      </c>
      <c r="F56" s="1809"/>
      <c r="G56" s="1808" t="s">
        <v>12</v>
      </c>
      <c r="H56" s="1809"/>
      <c r="I56" s="1808" t="s">
        <v>13</v>
      </c>
      <c r="J56" s="1809"/>
      <c r="K56" s="1808" t="s">
        <v>14</v>
      </c>
      <c r="L56" s="1809"/>
      <c r="M56" s="1808" t="s">
        <v>15</v>
      </c>
      <c r="N56" s="1809"/>
      <c r="O56" s="1828" t="s">
        <v>16</v>
      </c>
      <c r="P56" s="1816"/>
      <c r="Q56" s="1828" t="s">
        <v>17</v>
      </c>
      <c r="R56" s="1816"/>
      <c r="S56" s="1828" t="s">
        <v>18</v>
      </c>
      <c r="T56" s="1816"/>
      <c r="U56" s="1828" t="s">
        <v>19</v>
      </c>
      <c r="V56" s="1829"/>
      <c r="W56" s="1828" t="s">
        <v>20</v>
      </c>
      <c r="X56" s="1816"/>
      <c r="Y56" s="1828" t="s">
        <v>21</v>
      </c>
      <c r="Z56" s="1816"/>
      <c r="AA56" s="1828" t="s">
        <v>22</v>
      </c>
      <c r="AB56" s="1816"/>
      <c r="AC56" s="1828" t="s">
        <v>23</v>
      </c>
      <c r="AD56" s="1816"/>
      <c r="AE56" s="1828" t="s">
        <v>24</v>
      </c>
      <c r="AF56" s="1816"/>
      <c r="AG56" s="1828" t="s">
        <v>25</v>
      </c>
      <c r="AH56" s="1816"/>
      <c r="AI56" s="1828" t="s">
        <v>26</v>
      </c>
      <c r="AJ56" s="1816"/>
      <c r="AK56" s="1828" t="s">
        <v>27</v>
      </c>
      <c r="AL56" s="1816"/>
      <c r="AM56" s="1904"/>
      <c r="AN56" s="1905"/>
      <c r="AO56" s="101"/>
      <c r="AP56" s="101"/>
      <c r="AQ56" s="101"/>
      <c r="AR56" s="101"/>
      <c r="AS56" s="101"/>
      <c r="AT56" s="101"/>
      <c r="AU56" s="12"/>
      <c r="AV56" s="12"/>
      <c r="AW56" s="12"/>
      <c r="AX56" s="12"/>
      <c r="AY56" s="12"/>
      <c r="AZ56" s="12"/>
      <c r="BA56" s="12"/>
      <c r="BB56" s="12"/>
      <c r="BC56" s="12"/>
      <c r="BX56" s="2"/>
      <c r="BY56" s="2"/>
      <c r="CG56" s="13"/>
      <c r="CH56" s="13"/>
      <c r="CI56" s="13"/>
      <c r="CJ56" s="13"/>
      <c r="CK56" s="13"/>
      <c r="CL56" s="13"/>
      <c r="CM56" s="13"/>
    </row>
    <row r="57" spans="1:104" ht="32.1" customHeight="1" x14ac:dyDescent="0.2">
      <c r="A57" s="1800"/>
      <c r="B57" s="1132" t="s">
        <v>32</v>
      </c>
      <c r="C57" s="1130" t="s">
        <v>33</v>
      </c>
      <c r="D57" s="1126" t="s">
        <v>34</v>
      </c>
      <c r="E57" s="1273" t="s">
        <v>33</v>
      </c>
      <c r="F57" s="1126" t="s">
        <v>34</v>
      </c>
      <c r="G57" s="1273" t="s">
        <v>33</v>
      </c>
      <c r="H57" s="1126" t="s">
        <v>34</v>
      </c>
      <c r="I57" s="1273" t="s">
        <v>33</v>
      </c>
      <c r="J57" s="1126" t="s">
        <v>34</v>
      </c>
      <c r="K57" s="1273" t="s">
        <v>33</v>
      </c>
      <c r="L57" s="1126" t="s">
        <v>34</v>
      </c>
      <c r="M57" s="1273" t="s">
        <v>33</v>
      </c>
      <c r="N57" s="1126" t="s">
        <v>34</v>
      </c>
      <c r="O57" s="1273" t="s">
        <v>33</v>
      </c>
      <c r="P57" s="1126" t="s">
        <v>34</v>
      </c>
      <c r="Q57" s="1273" t="s">
        <v>33</v>
      </c>
      <c r="R57" s="1126" t="s">
        <v>34</v>
      </c>
      <c r="S57" s="1273" t="s">
        <v>33</v>
      </c>
      <c r="T57" s="1126" t="s">
        <v>34</v>
      </c>
      <c r="U57" s="1273" t="s">
        <v>33</v>
      </c>
      <c r="V57" s="1125" t="s">
        <v>34</v>
      </c>
      <c r="W57" s="1273" t="s">
        <v>33</v>
      </c>
      <c r="X57" s="1126" t="s">
        <v>34</v>
      </c>
      <c r="Y57" s="1273" t="s">
        <v>33</v>
      </c>
      <c r="Z57" s="1126" t="s">
        <v>34</v>
      </c>
      <c r="AA57" s="1273" t="s">
        <v>33</v>
      </c>
      <c r="AB57" s="1126" t="s">
        <v>34</v>
      </c>
      <c r="AC57" s="1273" t="s">
        <v>33</v>
      </c>
      <c r="AD57" s="1126" t="s">
        <v>34</v>
      </c>
      <c r="AE57" s="1273" t="s">
        <v>33</v>
      </c>
      <c r="AF57" s="1126" t="s">
        <v>34</v>
      </c>
      <c r="AG57" s="1273" t="s">
        <v>33</v>
      </c>
      <c r="AH57" s="1126" t="s">
        <v>34</v>
      </c>
      <c r="AI57" s="1273" t="s">
        <v>33</v>
      </c>
      <c r="AJ57" s="1126" t="s">
        <v>34</v>
      </c>
      <c r="AK57" s="1273" t="s">
        <v>33</v>
      </c>
      <c r="AL57" s="1126" t="s">
        <v>34</v>
      </c>
      <c r="AM57" s="104" t="s">
        <v>56</v>
      </c>
      <c r="AN57" s="1126" t="s">
        <v>57</v>
      </c>
      <c r="AO57" s="101"/>
      <c r="AP57" s="101"/>
      <c r="AQ57" s="101"/>
      <c r="AR57" s="101"/>
      <c r="AS57" s="101"/>
      <c r="AT57" s="101"/>
      <c r="AU57" s="12"/>
      <c r="AV57" s="12"/>
      <c r="AW57" s="12"/>
      <c r="AX57" s="12"/>
      <c r="AY57" s="12"/>
      <c r="AZ57" s="12"/>
      <c r="BA57" s="12"/>
      <c r="BB57" s="12"/>
      <c r="BC57" s="12"/>
      <c r="BX57" s="2"/>
      <c r="BY57" s="2"/>
      <c r="CG57" s="13"/>
      <c r="CH57" s="13"/>
      <c r="CI57" s="13"/>
      <c r="CJ57" s="13"/>
      <c r="CK57" s="13"/>
      <c r="CL57" s="13"/>
      <c r="CM57" s="13"/>
    </row>
    <row r="58" spans="1:104" ht="16.350000000000001" customHeight="1" x14ac:dyDescent="0.2">
      <c r="A58" s="1294" t="s">
        <v>58</v>
      </c>
      <c r="B58" s="1276">
        <f t="shared" ref="B58:B63" si="8">SUM(C58+D58)</f>
        <v>65</v>
      </c>
      <c r="C58" s="1290">
        <f t="shared" ref="C58:D63" si="9">SUM(E58+G58+I58+K58+M58+O58+Q58+S58+U58+W58+Y58+AA58+AC58+AE58+AG58+AI58+AK58)</f>
        <v>33</v>
      </c>
      <c r="D58" s="1291">
        <f t="shared" si="9"/>
        <v>32</v>
      </c>
      <c r="E58" s="1286"/>
      <c r="F58" s="1292">
        <v>1</v>
      </c>
      <c r="G58" s="1286"/>
      <c r="H58" s="1287">
        <v>3</v>
      </c>
      <c r="I58" s="1286"/>
      <c r="J58" s="1287"/>
      <c r="K58" s="1286">
        <v>2</v>
      </c>
      <c r="L58" s="1287">
        <v>1</v>
      </c>
      <c r="M58" s="1286">
        <v>1</v>
      </c>
      <c r="N58" s="1287">
        <v>1</v>
      </c>
      <c r="O58" s="1286">
        <v>4</v>
      </c>
      <c r="P58" s="1287"/>
      <c r="Q58" s="1286">
        <v>4</v>
      </c>
      <c r="R58" s="1287">
        <v>3</v>
      </c>
      <c r="S58" s="1286">
        <v>5</v>
      </c>
      <c r="T58" s="1287">
        <v>1</v>
      </c>
      <c r="U58" s="1286">
        <v>1</v>
      </c>
      <c r="V58" s="1295">
        <v>1</v>
      </c>
      <c r="W58" s="1286">
        <v>2</v>
      </c>
      <c r="X58" s="1287">
        <v>3</v>
      </c>
      <c r="Y58" s="1286">
        <v>1</v>
      </c>
      <c r="Z58" s="1287">
        <v>2</v>
      </c>
      <c r="AA58" s="1286">
        <v>4</v>
      </c>
      <c r="AB58" s="1287">
        <v>2</v>
      </c>
      <c r="AC58" s="1286">
        <v>3</v>
      </c>
      <c r="AD58" s="1287">
        <v>1</v>
      </c>
      <c r="AE58" s="1286">
        <v>2</v>
      </c>
      <c r="AF58" s="1287">
        <v>2</v>
      </c>
      <c r="AG58" s="1286"/>
      <c r="AH58" s="1287">
        <v>5</v>
      </c>
      <c r="AI58" s="1286">
        <v>2</v>
      </c>
      <c r="AJ58" s="1287">
        <v>1</v>
      </c>
      <c r="AK58" s="1293">
        <v>2</v>
      </c>
      <c r="AL58" s="1287">
        <v>5</v>
      </c>
      <c r="AM58" s="1293"/>
      <c r="AN58" s="1287">
        <v>65</v>
      </c>
      <c r="AO58" s="487" t="str">
        <f>CA58</f>
        <v/>
      </c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12"/>
      <c r="BB58" s="12"/>
      <c r="BC58" s="12"/>
      <c r="BX58" s="2"/>
      <c r="BY58" s="2"/>
      <c r="CA58" s="488" t="str">
        <f>IF(CG58=1,"* La suma de las Herramientas de Categorización debe ser igual al total. ","")</f>
        <v/>
      </c>
      <c r="CG58" s="489">
        <f>IF(B58&lt;&gt;(AM58+AN58),1,0)</f>
        <v>0</v>
      </c>
      <c r="CH58" s="13"/>
      <c r="CI58" s="13"/>
      <c r="CJ58" s="13"/>
      <c r="CK58" s="13"/>
      <c r="CL58" s="13"/>
      <c r="CM58" s="13"/>
    </row>
    <row r="59" spans="1:104" ht="16.350000000000001" customHeight="1" x14ac:dyDescent="0.2">
      <c r="A59" s="109" t="s">
        <v>59</v>
      </c>
      <c r="B59" s="63">
        <f t="shared" si="8"/>
        <v>476</v>
      </c>
      <c r="C59" s="64">
        <f t="shared" si="9"/>
        <v>260</v>
      </c>
      <c r="D59" s="73">
        <f t="shared" si="9"/>
        <v>216</v>
      </c>
      <c r="E59" s="34">
        <v>13</v>
      </c>
      <c r="F59" s="74">
        <v>16</v>
      </c>
      <c r="G59" s="34">
        <v>6</v>
      </c>
      <c r="H59" s="35">
        <v>7</v>
      </c>
      <c r="I59" s="34">
        <v>3</v>
      </c>
      <c r="J59" s="35">
        <v>6</v>
      </c>
      <c r="K59" s="34">
        <v>11</v>
      </c>
      <c r="L59" s="35">
        <v>6</v>
      </c>
      <c r="M59" s="34">
        <v>9</v>
      </c>
      <c r="N59" s="35">
        <v>14</v>
      </c>
      <c r="O59" s="34">
        <v>14</v>
      </c>
      <c r="P59" s="35">
        <v>13</v>
      </c>
      <c r="Q59" s="34">
        <v>24</v>
      </c>
      <c r="R59" s="35">
        <v>18</v>
      </c>
      <c r="S59" s="34">
        <v>17</v>
      </c>
      <c r="T59" s="35">
        <v>10</v>
      </c>
      <c r="U59" s="34">
        <v>11</v>
      </c>
      <c r="V59" s="110">
        <v>7</v>
      </c>
      <c r="W59" s="34">
        <v>24</v>
      </c>
      <c r="X59" s="35">
        <v>7</v>
      </c>
      <c r="Y59" s="34">
        <v>15</v>
      </c>
      <c r="Z59" s="35">
        <v>12</v>
      </c>
      <c r="AA59" s="34">
        <v>18</v>
      </c>
      <c r="AB59" s="35">
        <v>13</v>
      </c>
      <c r="AC59" s="34">
        <v>22</v>
      </c>
      <c r="AD59" s="35">
        <v>15</v>
      </c>
      <c r="AE59" s="34">
        <v>23</v>
      </c>
      <c r="AF59" s="35">
        <v>19</v>
      </c>
      <c r="AG59" s="34">
        <v>15</v>
      </c>
      <c r="AH59" s="35">
        <v>16</v>
      </c>
      <c r="AI59" s="34">
        <v>17</v>
      </c>
      <c r="AJ59" s="35">
        <v>8</v>
      </c>
      <c r="AK59" s="75">
        <v>18</v>
      </c>
      <c r="AL59" s="35">
        <v>29</v>
      </c>
      <c r="AM59" s="75"/>
      <c r="AN59" s="35">
        <v>476</v>
      </c>
      <c r="AO59" s="487" t="str">
        <f>CA59</f>
        <v/>
      </c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12"/>
      <c r="BB59" s="12"/>
      <c r="BC59" s="12"/>
      <c r="BX59" s="2"/>
      <c r="BY59" s="2"/>
      <c r="CA59" s="488" t="str">
        <f>IF(CG59=1,"* La suma de las Herramientas de Categorización debe ser igual al total. ","")</f>
        <v/>
      </c>
      <c r="CG59" s="489">
        <f>IF(B59&lt;&gt;(AM59+AN59),1,0)</f>
        <v>0</v>
      </c>
      <c r="CH59" s="13"/>
      <c r="CI59" s="13"/>
      <c r="CJ59" s="13"/>
      <c r="CK59" s="13"/>
      <c r="CL59" s="13"/>
      <c r="CM59" s="13"/>
    </row>
    <row r="60" spans="1:104" ht="16.350000000000001" customHeight="1" x14ac:dyDescent="0.2">
      <c r="A60" s="109" t="s">
        <v>60</v>
      </c>
      <c r="B60" s="63">
        <f t="shared" si="8"/>
        <v>1525</v>
      </c>
      <c r="C60" s="64">
        <f t="shared" si="9"/>
        <v>799</v>
      </c>
      <c r="D60" s="73">
        <f t="shared" si="9"/>
        <v>726</v>
      </c>
      <c r="E60" s="34">
        <v>82</v>
      </c>
      <c r="F60" s="74">
        <v>65</v>
      </c>
      <c r="G60" s="34">
        <v>34</v>
      </c>
      <c r="H60" s="35">
        <v>41</v>
      </c>
      <c r="I60" s="34">
        <v>30</v>
      </c>
      <c r="J60" s="35">
        <v>41</v>
      </c>
      <c r="K60" s="34">
        <v>23</v>
      </c>
      <c r="L60" s="35">
        <v>26</v>
      </c>
      <c r="M60" s="34">
        <v>47</v>
      </c>
      <c r="N60" s="35">
        <v>38</v>
      </c>
      <c r="O60" s="34">
        <v>45</v>
      </c>
      <c r="P60" s="35">
        <v>35</v>
      </c>
      <c r="Q60" s="34">
        <v>34</v>
      </c>
      <c r="R60" s="35">
        <v>38</v>
      </c>
      <c r="S60" s="34">
        <v>51</v>
      </c>
      <c r="T60" s="35">
        <v>35</v>
      </c>
      <c r="U60" s="34">
        <v>31</v>
      </c>
      <c r="V60" s="110">
        <v>41</v>
      </c>
      <c r="W60" s="34">
        <v>59</v>
      </c>
      <c r="X60" s="35">
        <v>44</v>
      </c>
      <c r="Y60" s="34">
        <v>56</v>
      </c>
      <c r="Z60" s="35">
        <v>36</v>
      </c>
      <c r="AA60" s="34">
        <v>69</v>
      </c>
      <c r="AB60" s="35">
        <v>61</v>
      </c>
      <c r="AC60" s="34">
        <v>52</v>
      </c>
      <c r="AD60" s="35">
        <v>36</v>
      </c>
      <c r="AE60" s="34">
        <v>40</v>
      </c>
      <c r="AF60" s="35">
        <v>41</v>
      </c>
      <c r="AG60" s="34">
        <v>48</v>
      </c>
      <c r="AH60" s="35">
        <v>47</v>
      </c>
      <c r="AI60" s="34">
        <v>52</v>
      </c>
      <c r="AJ60" s="35">
        <v>32</v>
      </c>
      <c r="AK60" s="75">
        <v>46</v>
      </c>
      <c r="AL60" s="35">
        <v>69</v>
      </c>
      <c r="AM60" s="75"/>
      <c r="AN60" s="35">
        <v>1525</v>
      </c>
      <c r="AO60" s="487" t="str">
        <f>CA60</f>
        <v/>
      </c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12"/>
      <c r="BB60" s="12"/>
      <c r="BC60" s="12"/>
      <c r="BX60" s="2"/>
      <c r="BY60" s="2"/>
      <c r="CA60" s="488" t="str">
        <f>IF(CG60=1,"* La suma de las Herramientas de Categorización debe ser igual al total. ","")</f>
        <v/>
      </c>
      <c r="CG60" s="489">
        <f>IF(B60&lt;&gt;(AM60+AN60),1,0)</f>
        <v>0</v>
      </c>
      <c r="CH60" s="13"/>
      <c r="CI60" s="13"/>
      <c r="CJ60" s="13"/>
      <c r="CK60" s="13"/>
      <c r="CL60" s="13"/>
      <c r="CM60" s="13"/>
    </row>
    <row r="61" spans="1:104" ht="16.350000000000001" customHeight="1" x14ac:dyDescent="0.2">
      <c r="A61" s="109" t="s">
        <v>61</v>
      </c>
      <c r="B61" s="63">
        <f t="shared" si="8"/>
        <v>290</v>
      </c>
      <c r="C61" s="64">
        <f t="shared" si="9"/>
        <v>150</v>
      </c>
      <c r="D61" s="73">
        <f t="shared" si="9"/>
        <v>140</v>
      </c>
      <c r="E61" s="34">
        <v>29</v>
      </c>
      <c r="F61" s="74">
        <v>21</v>
      </c>
      <c r="G61" s="34">
        <v>14</v>
      </c>
      <c r="H61" s="35">
        <v>15</v>
      </c>
      <c r="I61" s="34">
        <v>8</v>
      </c>
      <c r="J61" s="35">
        <v>18</v>
      </c>
      <c r="K61" s="34">
        <v>2</v>
      </c>
      <c r="L61" s="35">
        <v>3</v>
      </c>
      <c r="M61" s="34">
        <v>11</v>
      </c>
      <c r="N61" s="35">
        <v>11</v>
      </c>
      <c r="O61" s="34">
        <v>10</v>
      </c>
      <c r="P61" s="35">
        <v>19</v>
      </c>
      <c r="Q61" s="34">
        <v>8</v>
      </c>
      <c r="R61" s="35">
        <v>9</v>
      </c>
      <c r="S61" s="34">
        <v>11</v>
      </c>
      <c r="T61" s="35">
        <v>6</v>
      </c>
      <c r="U61" s="34">
        <v>10</v>
      </c>
      <c r="V61" s="110">
        <v>9</v>
      </c>
      <c r="W61" s="34">
        <v>13</v>
      </c>
      <c r="X61" s="35">
        <v>11</v>
      </c>
      <c r="Y61" s="34">
        <v>4</v>
      </c>
      <c r="Z61" s="35">
        <v>9</v>
      </c>
      <c r="AA61" s="34">
        <v>13</v>
      </c>
      <c r="AB61" s="35">
        <v>4</v>
      </c>
      <c r="AC61" s="34">
        <v>6</v>
      </c>
      <c r="AD61" s="35">
        <v>3</v>
      </c>
      <c r="AE61" s="34">
        <v>1</v>
      </c>
      <c r="AF61" s="35"/>
      <c r="AG61" s="34">
        <v>8</v>
      </c>
      <c r="AH61" s="35">
        <v>1</v>
      </c>
      <c r="AI61" s="34">
        <v>2</v>
      </c>
      <c r="AJ61" s="35">
        <v>1</v>
      </c>
      <c r="AK61" s="75"/>
      <c r="AL61" s="35"/>
      <c r="AM61" s="75"/>
      <c r="AN61" s="35">
        <v>290</v>
      </c>
      <c r="AO61" s="487" t="str">
        <f>CA61</f>
        <v/>
      </c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12"/>
      <c r="BB61" s="12"/>
      <c r="BC61" s="12"/>
      <c r="BX61" s="2"/>
      <c r="BY61" s="2"/>
      <c r="CA61" s="488" t="str">
        <f>IF(CG61=1,"* La suma de las Herramientas de Categorización debe ser igual al total. ","")</f>
        <v/>
      </c>
      <c r="CG61" s="489">
        <f>IF(B61&lt;&gt;(AM61+AN61),1,0)</f>
        <v>0</v>
      </c>
      <c r="CH61" s="13"/>
      <c r="CI61" s="13"/>
      <c r="CJ61" s="13"/>
      <c r="CK61" s="13"/>
      <c r="CL61" s="13"/>
      <c r="CM61" s="13"/>
    </row>
    <row r="62" spans="1:104" ht="16.350000000000001" customHeight="1" x14ac:dyDescent="0.2">
      <c r="A62" s="111" t="s">
        <v>62</v>
      </c>
      <c r="B62" s="112">
        <f t="shared" si="8"/>
        <v>26</v>
      </c>
      <c r="C62" s="113">
        <f t="shared" si="9"/>
        <v>13</v>
      </c>
      <c r="D62" s="114">
        <f t="shared" si="9"/>
        <v>13</v>
      </c>
      <c r="E62" s="115">
        <v>1</v>
      </c>
      <c r="F62" s="116">
        <v>2</v>
      </c>
      <c r="G62" s="115">
        <v>1</v>
      </c>
      <c r="H62" s="117">
        <v>2</v>
      </c>
      <c r="I62" s="115">
        <v>1</v>
      </c>
      <c r="J62" s="117"/>
      <c r="K62" s="115">
        <v>2</v>
      </c>
      <c r="L62" s="117"/>
      <c r="M62" s="115"/>
      <c r="N62" s="117"/>
      <c r="O62" s="115"/>
      <c r="P62" s="117">
        <v>2</v>
      </c>
      <c r="Q62" s="115">
        <v>2</v>
      </c>
      <c r="R62" s="117"/>
      <c r="S62" s="115"/>
      <c r="T62" s="117">
        <v>2</v>
      </c>
      <c r="U62" s="115">
        <v>2</v>
      </c>
      <c r="V62" s="118"/>
      <c r="W62" s="115"/>
      <c r="X62" s="117">
        <v>2</v>
      </c>
      <c r="Y62" s="115">
        <v>2</v>
      </c>
      <c r="Z62" s="117">
        <v>1</v>
      </c>
      <c r="AA62" s="115"/>
      <c r="AB62" s="117">
        <v>1</v>
      </c>
      <c r="AC62" s="115">
        <v>1</v>
      </c>
      <c r="AD62" s="117">
        <v>1</v>
      </c>
      <c r="AE62" s="115"/>
      <c r="AF62" s="117"/>
      <c r="AG62" s="115"/>
      <c r="AH62" s="117"/>
      <c r="AI62" s="115"/>
      <c r="AJ62" s="117"/>
      <c r="AK62" s="119">
        <v>1</v>
      </c>
      <c r="AL62" s="117"/>
      <c r="AM62" s="119"/>
      <c r="AN62" s="117">
        <v>26</v>
      </c>
      <c r="AO62" s="487" t="str">
        <f>CA62</f>
        <v/>
      </c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12"/>
      <c r="BB62" s="12"/>
      <c r="BC62" s="12"/>
      <c r="BX62" s="2"/>
      <c r="BY62" s="2"/>
      <c r="CA62" s="488" t="str">
        <f>IF(CG62=1,"* La suma de las Herramientas de Categorización debe ser igual al total. ","")</f>
        <v/>
      </c>
      <c r="CG62" s="489">
        <f>IF(B62&lt;&gt;(AM62+AN62),1,0)</f>
        <v>0</v>
      </c>
      <c r="CH62" s="13"/>
      <c r="CI62" s="13"/>
      <c r="CJ62" s="13"/>
      <c r="CK62" s="13"/>
      <c r="CL62" s="13"/>
      <c r="CM62" s="13"/>
    </row>
    <row r="63" spans="1:104" ht="16.350000000000001" customHeight="1" x14ac:dyDescent="0.2">
      <c r="A63" s="120" t="s">
        <v>63</v>
      </c>
      <c r="B63" s="77">
        <f t="shared" si="8"/>
        <v>0</v>
      </c>
      <c r="C63" s="78">
        <f t="shared" si="9"/>
        <v>0</v>
      </c>
      <c r="D63" s="49">
        <f t="shared" si="9"/>
        <v>0</v>
      </c>
      <c r="E63" s="50"/>
      <c r="F63" s="79"/>
      <c r="G63" s="50"/>
      <c r="H63" s="51"/>
      <c r="I63" s="50"/>
      <c r="J63" s="51"/>
      <c r="K63" s="50"/>
      <c r="L63" s="51"/>
      <c r="M63" s="50"/>
      <c r="N63" s="51"/>
      <c r="O63" s="50"/>
      <c r="P63" s="51"/>
      <c r="Q63" s="50"/>
      <c r="R63" s="51"/>
      <c r="S63" s="50"/>
      <c r="T63" s="51"/>
      <c r="U63" s="50"/>
      <c r="V63" s="121"/>
      <c r="W63" s="50"/>
      <c r="X63" s="51"/>
      <c r="Y63" s="50"/>
      <c r="Z63" s="51"/>
      <c r="AA63" s="50"/>
      <c r="AB63" s="51"/>
      <c r="AC63" s="50"/>
      <c r="AD63" s="51"/>
      <c r="AE63" s="50"/>
      <c r="AF63" s="51"/>
      <c r="AG63" s="50"/>
      <c r="AH63" s="51"/>
      <c r="AI63" s="50"/>
      <c r="AJ63" s="51"/>
      <c r="AK63" s="80"/>
      <c r="AL63" s="51"/>
      <c r="AM63" s="54"/>
      <c r="AN63" s="54"/>
      <c r="AO63" s="71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12"/>
      <c r="BB63" s="12"/>
      <c r="BC63" s="12"/>
      <c r="BX63" s="2"/>
      <c r="BY63" s="2"/>
      <c r="CG63" s="13">
        <v>0</v>
      </c>
      <c r="CH63" s="13"/>
      <c r="CI63" s="13"/>
      <c r="CJ63" s="13"/>
      <c r="CK63" s="13"/>
      <c r="CL63" s="13"/>
      <c r="CM63" s="13"/>
    </row>
    <row r="64" spans="1:104" ht="16.350000000000001" customHeight="1" x14ac:dyDescent="0.2">
      <c r="A64" s="1124" t="s">
        <v>54</v>
      </c>
      <c r="B64" s="1296">
        <f t="shared" ref="B64:AL64" si="10">SUM(B58:B63)</f>
        <v>2382</v>
      </c>
      <c r="C64" s="1297">
        <f t="shared" si="10"/>
        <v>1255</v>
      </c>
      <c r="D64" s="124">
        <f t="shared" si="10"/>
        <v>1127</v>
      </c>
      <c r="E64" s="1298">
        <f t="shared" si="10"/>
        <v>125</v>
      </c>
      <c r="F64" s="126">
        <f t="shared" si="10"/>
        <v>105</v>
      </c>
      <c r="G64" s="1298">
        <f t="shared" si="10"/>
        <v>55</v>
      </c>
      <c r="H64" s="1299">
        <f t="shared" si="10"/>
        <v>68</v>
      </c>
      <c r="I64" s="1298">
        <f t="shared" si="10"/>
        <v>42</v>
      </c>
      <c r="J64" s="1299">
        <f t="shared" si="10"/>
        <v>65</v>
      </c>
      <c r="K64" s="1298">
        <f t="shared" si="10"/>
        <v>40</v>
      </c>
      <c r="L64" s="1299">
        <f t="shared" si="10"/>
        <v>36</v>
      </c>
      <c r="M64" s="1298">
        <f t="shared" si="10"/>
        <v>68</v>
      </c>
      <c r="N64" s="1299">
        <f t="shared" si="10"/>
        <v>64</v>
      </c>
      <c r="O64" s="1298">
        <f t="shared" si="10"/>
        <v>73</v>
      </c>
      <c r="P64" s="1299">
        <f t="shared" si="10"/>
        <v>69</v>
      </c>
      <c r="Q64" s="1298">
        <f t="shared" si="10"/>
        <v>72</v>
      </c>
      <c r="R64" s="1299">
        <f t="shared" si="10"/>
        <v>68</v>
      </c>
      <c r="S64" s="1298">
        <f t="shared" si="10"/>
        <v>84</v>
      </c>
      <c r="T64" s="1299">
        <f t="shared" si="10"/>
        <v>54</v>
      </c>
      <c r="U64" s="128">
        <f t="shared" si="10"/>
        <v>55</v>
      </c>
      <c r="V64" s="1300">
        <f t="shared" si="10"/>
        <v>58</v>
      </c>
      <c r="W64" s="1298">
        <f t="shared" si="10"/>
        <v>98</v>
      </c>
      <c r="X64" s="1299">
        <f t="shared" si="10"/>
        <v>67</v>
      </c>
      <c r="Y64" s="1298">
        <f t="shared" si="10"/>
        <v>78</v>
      </c>
      <c r="Z64" s="1299">
        <f t="shared" si="10"/>
        <v>60</v>
      </c>
      <c r="AA64" s="1298">
        <f t="shared" si="10"/>
        <v>104</v>
      </c>
      <c r="AB64" s="1299">
        <f t="shared" si="10"/>
        <v>81</v>
      </c>
      <c r="AC64" s="1298">
        <f t="shared" si="10"/>
        <v>84</v>
      </c>
      <c r="AD64" s="1299">
        <f t="shared" si="10"/>
        <v>56</v>
      </c>
      <c r="AE64" s="1298">
        <f t="shared" si="10"/>
        <v>66</v>
      </c>
      <c r="AF64" s="1299">
        <f t="shared" si="10"/>
        <v>62</v>
      </c>
      <c r="AG64" s="1298">
        <f t="shared" si="10"/>
        <v>71</v>
      </c>
      <c r="AH64" s="1299">
        <f t="shared" si="10"/>
        <v>69</v>
      </c>
      <c r="AI64" s="1298">
        <f t="shared" si="10"/>
        <v>73</v>
      </c>
      <c r="AJ64" s="1299">
        <f t="shared" si="10"/>
        <v>42</v>
      </c>
      <c r="AK64" s="130">
        <f t="shared" si="10"/>
        <v>67</v>
      </c>
      <c r="AL64" s="1299">
        <f t="shared" si="10"/>
        <v>103</v>
      </c>
      <c r="AM64" s="130">
        <f>SUM(AM58:AM62)</f>
        <v>0</v>
      </c>
      <c r="AN64" s="1299">
        <f>SUM(AN58:AN62)</f>
        <v>2382</v>
      </c>
      <c r="AO64" s="13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7"/>
      <c r="BE64" s="7"/>
      <c r="BX64" s="2"/>
      <c r="BY64" s="2"/>
      <c r="CG64" s="13"/>
      <c r="CH64" s="13"/>
      <c r="CI64" s="13"/>
      <c r="CJ64" s="13"/>
      <c r="CK64" s="13"/>
      <c r="CL64" s="13"/>
      <c r="CM64" s="13"/>
    </row>
    <row r="65" spans="1:91" ht="32.1" customHeight="1" x14ac:dyDescent="0.2">
      <c r="A65" s="96" t="s">
        <v>64</v>
      </c>
      <c r="B65" s="132"/>
      <c r="C65" s="132"/>
      <c r="D65" s="132"/>
      <c r="E65" s="132"/>
      <c r="F65" s="132"/>
      <c r="G65" s="132"/>
      <c r="H65" s="132"/>
      <c r="I65" s="82"/>
      <c r="J65" s="82"/>
      <c r="K65" s="82"/>
      <c r="L65" s="82"/>
      <c r="M65" s="82"/>
      <c r="N65" s="82"/>
      <c r="O65" s="82"/>
      <c r="P65" s="8"/>
      <c r="Q65" s="8"/>
      <c r="R65" s="8"/>
      <c r="S65" s="8"/>
      <c r="T65" s="8"/>
      <c r="U65" s="8"/>
      <c r="V65" s="8"/>
      <c r="W65" s="8"/>
      <c r="X65" s="8"/>
      <c r="Y65" s="8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X65" s="2"/>
      <c r="BY65" s="2"/>
      <c r="BZ65" s="2"/>
      <c r="CG65" s="13"/>
      <c r="CH65" s="13"/>
      <c r="CI65" s="13"/>
      <c r="CJ65" s="13"/>
      <c r="CK65" s="13"/>
      <c r="CL65" s="13"/>
      <c r="CM65" s="13"/>
    </row>
    <row r="66" spans="1:91" ht="32.1" customHeight="1" x14ac:dyDescent="0.2">
      <c r="A66" s="1121" t="s">
        <v>65</v>
      </c>
      <c r="B66" s="1282" t="s">
        <v>5</v>
      </c>
      <c r="C66" s="1282" t="s">
        <v>66</v>
      </c>
      <c r="D66" s="1282" t="s">
        <v>67</v>
      </c>
      <c r="E66" s="1282" t="s">
        <v>68</v>
      </c>
      <c r="F66" s="1"/>
      <c r="G66" s="8"/>
      <c r="H66" s="8"/>
      <c r="I66" s="8"/>
      <c r="J66" s="8"/>
      <c r="K66" s="8"/>
      <c r="L66" s="8"/>
      <c r="M66" s="8"/>
      <c r="N66" s="97" t="s">
        <v>69</v>
      </c>
      <c r="O66" s="8"/>
      <c r="P66" s="8"/>
      <c r="Q66" s="8"/>
      <c r="R66" s="7"/>
      <c r="S66" s="7"/>
      <c r="T66" s="7"/>
      <c r="U66" s="7"/>
      <c r="V66" s="7"/>
      <c r="W66" s="7"/>
      <c r="X66" s="8"/>
      <c r="Y66" s="8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CG66" s="13"/>
      <c r="CH66" s="13"/>
      <c r="CI66" s="13"/>
      <c r="CJ66" s="13"/>
      <c r="CK66" s="13"/>
      <c r="CL66" s="13"/>
      <c r="CM66" s="13"/>
    </row>
    <row r="67" spans="1:91" ht="16.350000000000001" customHeight="1" x14ac:dyDescent="0.2">
      <c r="A67" s="1301" t="s">
        <v>70</v>
      </c>
      <c r="B67" s="1302">
        <f t="shared" ref="B67:B85" si="11">SUM(C67:E67)</f>
        <v>0</v>
      </c>
      <c r="C67" s="1288"/>
      <c r="D67" s="1288"/>
      <c r="E67" s="1288"/>
      <c r="F67" s="136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7"/>
      <c r="S67" s="7"/>
      <c r="T67" s="7"/>
      <c r="U67" s="7"/>
      <c r="V67" s="7"/>
      <c r="W67" s="7"/>
      <c r="X67" s="8"/>
      <c r="Y67" s="8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CG67" s="13"/>
      <c r="CH67" s="13"/>
      <c r="CI67" s="13"/>
      <c r="CJ67" s="13"/>
      <c r="CK67" s="13"/>
      <c r="CL67" s="13"/>
      <c r="CM67" s="13"/>
    </row>
    <row r="68" spans="1:91" ht="16.350000000000001" customHeight="1" x14ac:dyDescent="0.2">
      <c r="A68" s="137" t="s">
        <v>71</v>
      </c>
      <c r="B68" s="138">
        <f t="shared" si="11"/>
        <v>0</v>
      </c>
      <c r="C68" s="36"/>
      <c r="D68" s="36"/>
      <c r="E68" s="36"/>
      <c r="F68" s="136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7"/>
      <c r="S68" s="7"/>
      <c r="T68" s="7"/>
      <c r="U68" s="7"/>
      <c r="V68" s="7"/>
      <c r="W68" s="7"/>
      <c r="X68" s="8"/>
      <c r="Y68" s="8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CG68" s="13"/>
      <c r="CH68" s="13"/>
      <c r="CI68" s="13"/>
      <c r="CJ68" s="13"/>
      <c r="CK68" s="13"/>
      <c r="CL68" s="13"/>
      <c r="CM68" s="13"/>
    </row>
    <row r="69" spans="1:91" ht="16.350000000000001" customHeight="1" x14ac:dyDescent="0.2">
      <c r="A69" s="137" t="s">
        <v>72</v>
      </c>
      <c r="B69" s="138">
        <f t="shared" si="11"/>
        <v>0</v>
      </c>
      <c r="C69" s="36"/>
      <c r="D69" s="36"/>
      <c r="E69" s="36"/>
      <c r="F69" s="136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7"/>
      <c r="S69" s="7"/>
      <c r="T69" s="7"/>
      <c r="U69" s="7"/>
      <c r="V69" s="7"/>
      <c r="W69" s="7"/>
      <c r="X69" s="8"/>
      <c r="Y69" s="8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CG69" s="13"/>
      <c r="CH69" s="13"/>
      <c r="CI69" s="13"/>
      <c r="CJ69" s="13"/>
      <c r="CK69" s="13"/>
      <c r="CL69" s="13"/>
      <c r="CM69" s="13"/>
    </row>
    <row r="70" spans="1:91" ht="16.350000000000001" customHeight="1" x14ac:dyDescent="0.2">
      <c r="A70" s="137" t="s">
        <v>73</v>
      </c>
      <c r="B70" s="138">
        <f t="shared" si="11"/>
        <v>81</v>
      </c>
      <c r="C70" s="36">
        <v>81</v>
      </c>
      <c r="D70" s="36"/>
      <c r="E70" s="36"/>
      <c r="F70" s="136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7"/>
      <c r="S70" s="7"/>
      <c r="T70" s="7"/>
      <c r="U70" s="7"/>
      <c r="V70" s="7"/>
      <c r="W70" s="7"/>
      <c r="X70" s="8"/>
      <c r="Y70" s="8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CG70" s="13"/>
      <c r="CH70" s="13"/>
      <c r="CI70" s="13"/>
      <c r="CJ70" s="13"/>
      <c r="CK70" s="13"/>
      <c r="CL70" s="13"/>
      <c r="CM70" s="13"/>
    </row>
    <row r="71" spans="1:91" ht="16.350000000000001" customHeight="1" x14ac:dyDescent="0.2">
      <c r="A71" s="137" t="s">
        <v>74</v>
      </c>
      <c r="B71" s="138">
        <f t="shared" si="11"/>
        <v>0</v>
      </c>
      <c r="C71" s="36"/>
      <c r="D71" s="36"/>
      <c r="E71" s="36"/>
      <c r="F71" s="136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7"/>
      <c r="S71" s="7"/>
      <c r="T71" s="7"/>
      <c r="U71" s="7"/>
      <c r="V71" s="7"/>
      <c r="W71" s="7"/>
      <c r="X71" s="8"/>
      <c r="Y71" s="8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CG71" s="13"/>
      <c r="CH71" s="13"/>
      <c r="CI71" s="13"/>
      <c r="CJ71" s="13"/>
      <c r="CK71" s="13"/>
      <c r="CL71" s="13"/>
      <c r="CM71" s="13"/>
    </row>
    <row r="72" spans="1:91" ht="16.350000000000001" customHeight="1" x14ac:dyDescent="0.2">
      <c r="A72" s="137" t="s">
        <v>75</v>
      </c>
      <c r="B72" s="138">
        <f t="shared" si="11"/>
        <v>0</v>
      </c>
      <c r="C72" s="36"/>
      <c r="D72" s="36"/>
      <c r="E72" s="36"/>
      <c r="F72" s="136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7"/>
      <c r="S72" s="7"/>
      <c r="T72" s="7"/>
      <c r="U72" s="7"/>
      <c r="V72" s="7"/>
      <c r="W72" s="7"/>
      <c r="X72" s="8"/>
      <c r="Y72" s="8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CG72" s="13"/>
      <c r="CH72" s="13"/>
      <c r="CI72" s="13"/>
      <c r="CJ72" s="13"/>
      <c r="CK72" s="13"/>
      <c r="CL72" s="13"/>
      <c r="CM72" s="13"/>
    </row>
    <row r="73" spans="1:91" ht="16.350000000000001" customHeight="1" x14ac:dyDescent="0.2">
      <c r="A73" s="137" t="s">
        <v>76</v>
      </c>
      <c r="B73" s="138">
        <f t="shared" si="11"/>
        <v>63</v>
      </c>
      <c r="C73" s="36">
        <v>63</v>
      </c>
      <c r="D73" s="36"/>
      <c r="E73" s="36"/>
      <c r="F73" s="136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7"/>
      <c r="S73" s="7"/>
      <c r="T73" s="7"/>
      <c r="U73" s="7"/>
      <c r="V73" s="7"/>
      <c r="W73" s="7"/>
      <c r="X73" s="8"/>
      <c r="Y73" s="8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CG73" s="13"/>
      <c r="CH73" s="13"/>
      <c r="CI73" s="13"/>
      <c r="CJ73" s="13"/>
      <c r="CK73" s="13"/>
      <c r="CL73" s="13"/>
      <c r="CM73" s="13"/>
    </row>
    <row r="74" spans="1:91" ht="16.350000000000001" customHeight="1" x14ac:dyDescent="0.2">
      <c r="A74" s="137" t="s">
        <v>77</v>
      </c>
      <c r="B74" s="138">
        <f t="shared" si="11"/>
        <v>0</v>
      </c>
      <c r="C74" s="36"/>
      <c r="D74" s="36"/>
      <c r="E74" s="36"/>
      <c r="F74" s="136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7"/>
      <c r="S74" s="7"/>
      <c r="T74" s="7"/>
      <c r="U74" s="7"/>
      <c r="V74" s="7"/>
      <c r="W74" s="7"/>
      <c r="X74" s="8"/>
      <c r="Y74" s="8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CG74" s="13"/>
      <c r="CH74" s="13"/>
      <c r="CI74" s="13"/>
      <c r="CJ74" s="13"/>
      <c r="CK74" s="13"/>
      <c r="CL74" s="13"/>
      <c r="CM74" s="13"/>
    </row>
    <row r="75" spans="1:91" ht="16.350000000000001" customHeight="1" x14ac:dyDescent="0.2">
      <c r="A75" s="137" t="s">
        <v>78</v>
      </c>
      <c r="B75" s="138">
        <f t="shared" si="11"/>
        <v>0</v>
      </c>
      <c r="C75" s="36"/>
      <c r="D75" s="36"/>
      <c r="E75" s="36"/>
      <c r="F75" s="136"/>
      <c r="G75" s="139"/>
      <c r="H75" s="139"/>
      <c r="I75" s="8"/>
      <c r="J75" s="8"/>
      <c r="K75" s="8"/>
      <c r="L75" s="8"/>
      <c r="M75" s="8"/>
      <c r="N75" s="8"/>
      <c r="O75" s="8"/>
      <c r="P75" s="8"/>
      <c r="Q75" s="8"/>
      <c r="R75" s="7"/>
      <c r="S75" s="7"/>
      <c r="T75" s="7"/>
      <c r="U75" s="7"/>
      <c r="V75" s="7"/>
      <c r="W75" s="7"/>
      <c r="X75" s="8"/>
      <c r="Y75" s="8"/>
      <c r="CG75" s="13"/>
      <c r="CH75" s="13"/>
      <c r="CI75" s="13"/>
      <c r="CJ75" s="13"/>
      <c r="CK75" s="13"/>
      <c r="CL75" s="13"/>
      <c r="CM75" s="13"/>
    </row>
    <row r="76" spans="1:91" ht="16.350000000000001" customHeight="1" x14ac:dyDescent="0.2">
      <c r="A76" s="137" t="s">
        <v>79</v>
      </c>
      <c r="B76" s="138">
        <f t="shared" si="11"/>
        <v>0</v>
      </c>
      <c r="C76" s="36"/>
      <c r="D76" s="36"/>
      <c r="E76" s="36"/>
      <c r="F76" s="136"/>
      <c r="G76" s="139"/>
      <c r="H76" s="139"/>
      <c r="I76" s="8"/>
      <c r="J76" s="8"/>
      <c r="K76" s="8"/>
      <c r="L76" s="8"/>
      <c r="M76" s="8"/>
      <c r="N76" s="8"/>
      <c r="O76" s="8"/>
      <c r="P76" s="8"/>
      <c r="Q76" s="8"/>
      <c r="R76" s="7"/>
      <c r="S76" s="7"/>
      <c r="T76" s="7"/>
      <c r="U76" s="7"/>
      <c r="V76" s="7"/>
      <c r="W76" s="7"/>
      <c r="X76" s="8"/>
      <c r="Y76" s="8"/>
      <c r="CG76" s="13"/>
      <c r="CH76" s="13"/>
      <c r="CI76" s="13"/>
      <c r="CJ76" s="13"/>
      <c r="CK76" s="13"/>
      <c r="CL76" s="13"/>
      <c r="CM76" s="13"/>
    </row>
    <row r="77" spans="1:91" ht="16.350000000000001" customHeight="1" x14ac:dyDescent="0.2">
      <c r="A77" s="137" t="s">
        <v>80</v>
      </c>
      <c r="B77" s="138">
        <f t="shared" si="11"/>
        <v>0</v>
      </c>
      <c r="C77" s="36"/>
      <c r="D77" s="36"/>
      <c r="E77" s="36"/>
      <c r="F77" s="136"/>
      <c r="G77" s="139"/>
      <c r="H77" s="139"/>
      <c r="I77" s="8"/>
      <c r="J77" s="8"/>
      <c r="K77" s="8"/>
      <c r="L77" s="8"/>
      <c r="M77" s="8"/>
      <c r="N77" s="8"/>
      <c r="O77" s="8"/>
      <c r="P77" s="8"/>
      <c r="Q77" s="8"/>
      <c r="R77" s="7"/>
      <c r="S77" s="7"/>
      <c r="T77" s="7"/>
      <c r="U77" s="7"/>
      <c r="V77" s="7"/>
      <c r="W77" s="7"/>
      <c r="X77" s="8"/>
      <c r="Y77" s="8"/>
      <c r="CG77" s="13"/>
      <c r="CH77" s="13"/>
      <c r="CI77" s="13"/>
      <c r="CJ77" s="13"/>
      <c r="CK77" s="13"/>
      <c r="CL77" s="13"/>
      <c r="CM77" s="13"/>
    </row>
    <row r="78" spans="1:91" ht="16.350000000000001" customHeight="1" x14ac:dyDescent="0.2">
      <c r="A78" s="140" t="s">
        <v>81</v>
      </c>
      <c r="B78" s="138">
        <f t="shared" si="11"/>
        <v>0</v>
      </c>
      <c r="C78" s="36"/>
      <c r="D78" s="36"/>
      <c r="E78" s="36"/>
      <c r="F78" s="136"/>
      <c r="G78" s="139"/>
      <c r="H78" s="139"/>
      <c r="I78" s="8"/>
      <c r="J78" s="8"/>
      <c r="K78" s="8"/>
      <c r="L78" s="8"/>
      <c r="M78" s="8"/>
      <c r="N78" s="8"/>
      <c r="O78" s="8"/>
      <c r="P78" s="8"/>
      <c r="Q78" s="8"/>
      <c r="R78" s="7"/>
      <c r="S78" s="7"/>
      <c r="T78" s="7"/>
      <c r="U78" s="7"/>
      <c r="V78" s="7"/>
      <c r="W78" s="7"/>
      <c r="X78" s="8"/>
      <c r="Y78" s="8"/>
      <c r="CG78" s="13"/>
      <c r="CH78" s="13"/>
      <c r="CI78" s="13"/>
      <c r="CJ78" s="13"/>
      <c r="CK78" s="13"/>
      <c r="CL78" s="13"/>
      <c r="CM78" s="13"/>
    </row>
    <row r="79" spans="1:91" ht="16.350000000000001" customHeight="1" x14ac:dyDescent="0.2">
      <c r="A79" s="137" t="s">
        <v>82</v>
      </c>
      <c r="B79" s="138">
        <f t="shared" si="11"/>
        <v>123</v>
      </c>
      <c r="C79" s="36">
        <v>123</v>
      </c>
      <c r="D79" s="36"/>
      <c r="E79" s="36"/>
      <c r="F79" s="136"/>
      <c r="G79" s="139"/>
      <c r="H79" s="139"/>
      <c r="I79" s="8"/>
      <c r="J79" s="8"/>
      <c r="K79" s="8"/>
      <c r="L79" s="8"/>
      <c r="M79" s="8"/>
      <c r="N79" s="8"/>
      <c r="O79" s="8"/>
      <c r="P79" s="8"/>
      <c r="Q79" s="8"/>
      <c r="R79" s="7"/>
      <c r="S79" s="7"/>
      <c r="T79" s="7"/>
      <c r="U79" s="7"/>
      <c r="V79" s="7"/>
      <c r="W79" s="7"/>
      <c r="X79" s="8"/>
      <c r="Y79" s="8"/>
      <c r="CG79" s="13"/>
      <c r="CH79" s="13"/>
      <c r="CI79" s="13"/>
      <c r="CJ79" s="13"/>
      <c r="CK79" s="13"/>
      <c r="CL79" s="13"/>
      <c r="CM79" s="13"/>
    </row>
    <row r="80" spans="1:91" ht="16.350000000000001" customHeight="1" x14ac:dyDescent="0.2">
      <c r="A80" s="137" t="s">
        <v>83</v>
      </c>
      <c r="B80" s="138">
        <f t="shared" si="11"/>
        <v>0</v>
      </c>
      <c r="C80" s="36"/>
      <c r="D80" s="36"/>
      <c r="E80" s="36"/>
      <c r="F80" s="136"/>
      <c r="G80" s="139"/>
      <c r="H80" s="139"/>
      <c r="I80" s="8"/>
      <c r="J80" s="8"/>
      <c r="K80" s="8"/>
      <c r="L80" s="8"/>
      <c r="M80" s="8"/>
      <c r="N80" s="8"/>
      <c r="O80" s="8"/>
      <c r="P80" s="8"/>
      <c r="Q80" s="8"/>
      <c r="R80" s="7"/>
      <c r="S80" s="7"/>
      <c r="T80" s="7"/>
      <c r="U80" s="7"/>
      <c r="V80" s="7"/>
      <c r="W80" s="7"/>
      <c r="X80" s="8"/>
      <c r="Y80" s="8"/>
      <c r="CG80" s="13"/>
      <c r="CH80" s="13"/>
      <c r="CI80" s="13"/>
      <c r="CJ80" s="13"/>
      <c r="CK80" s="13"/>
      <c r="CL80" s="13"/>
      <c r="CM80" s="13"/>
    </row>
    <row r="81" spans="1:91" ht="16.350000000000001" customHeight="1" x14ac:dyDescent="0.2">
      <c r="A81" s="137" t="s">
        <v>84</v>
      </c>
      <c r="B81" s="138">
        <f t="shared" si="11"/>
        <v>248</v>
      </c>
      <c r="C81" s="36">
        <v>248</v>
      </c>
      <c r="D81" s="36"/>
      <c r="E81" s="36"/>
      <c r="F81" s="136"/>
      <c r="G81" s="139"/>
      <c r="H81" s="139"/>
      <c r="I81" s="8"/>
      <c r="J81" s="8"/>
      <c r="K81" s="8"/>
      <c r="L81" s="8"/>
      <c r="M81" s="8"/>
      <c r="N81" s="8"/>
      <c r="O81" s="8"/>
      <c r="P81" s="8"/>
      <c r="Q81" s="8"/>
      <c r="R81" s="7"/>
      <c r="S81" s="7"/>
      <c r="T81" s="7"/>
      <c r="U81" s="7"/>
      <c r="V81" s="7"/>
      <c r="W81" s="7"/>
      <c r="X81" s="8"/>
      <c r="Y81" s="8"/>
      <c r="CG81" s="13"/>
      <c r="CH81" s="13"/>
      <c r="CI81" s="13"/>
      <c r="CJ81" s="13"/>
      <c r="CK81" s="13"/>
      <c r="CL81" s="13"/>
      <c r="CM81" s="13"/>
    </row>
    <row r="82" spans="1:91" ht="16.350000000000001" customHeight="1" x14ac:dyDescent="0.2">
      <c r="A82" s="137" t="s">
        <v>85</v>
      </c>
      <c r="B82" s="138">
        <f t="shared" si="11"/>
        <v>0</v>
      </c>
      <c r="C82" s="36"/>
      <c r="D82" s="36"/>
      <c r="E82" s="36"/>
      <c r="F82" s="136"/>
      <c r="G82" s="139"/>
      <c r="H82" s="139"/>
      <c r="I82" s="8"/>
      <c r="J82" s="8"/>
      <c r="K82" s="8"/>
      <c r="L82" s="8"/>
      <c r="M82" s="8"/>
      <c r="N82" s="8"/>
      <c r="O82" s="8"/>
      <c r="P82" s="8"/>
      <c r="Q82" s="8"/>
      <c r="R82" s="7"/>
      <c r="S82" s="7"/>
      <c r="T82" s="7"/>
      <c r="U82" s="7"/>
      <c r="V82" s="7"/>
      <c r="W82" s="7"/>
      <c r="X82" s="8"/>
      <c r="Y82" s="8"/>
      <c r="CG82" s="13"/>
      <c r="CH82" s="13"/>
      <c r="CI82" s="13"/>
      <c r="CJ82" s="13"/>
      <c r="CK82" s="13"/>
      <c r="CL82" s="13"/>
      <c r="CM82" s="13"/>
    </row>
    <row r="83" spans="1:91" ht="16.350000000000001" customHeight="1" x14ac:dyDescent="0.2">
      <c r="A83" s="137" t="s">
        <v>86</v>
      </c>
      <c r="B83" s="138">
        <f t="shared" si="11"/>
        <v>0</v>
      </c>
      <c r="C83" s="36"/>
      <c r="D83" s="36"/>
      <c r="E83" s="36"/>
      <c r="F83" s="136"/>
      <c r="G83" s="139"/>
      <c r="H83" s="139"/>
      <c r="I83" s="8"/>
      <c r="J83" s="8"/>
      <c r="K83" s="8"/>
      <c r="L83" s="8"/>
      <c r="M83" s="8"/>
      <c r="N83" s="8"/>
      <c r="O83" s="8"/>
      <c r="P83" s="8"/>
      <c r="Q83" s="8"/>
      <c r="R83" s="7"/>
      <c r="S83" s="7"/>
      <c r="T83" s="7"/>
      <c r="U83" s="7"/>
      <c r="V83" s="7"/>
      <c r="W83" s="7"/>
      <c r="X83" s="8"/>
      <c r="Y83" s="8"/>
      <c r="CG83" s="13"/>
      <c r="CH83" s="13"/>
      <c r="CI83" s="13"/>
      <c r="CJ83" s="13"/>
      <c r="CK83" s="13"/>
      <c r="CL83" s="13"/>
      <c r="CM83" s="13"/>
    </row>
    <row r="84" spans="1:91" ht="16.350000000000001" customHeight="1" x14ac:dyDescent="0.2">
      <c r="A84" s="137" t="s">
        <v>87</v>
      </c>
      <c r="B84" s="138">
        <f t="shared" si="11"/>
        <v>0</v>
      </c>
      <c r="C84" s="36"/>
      <c r="D84" s="36"/>
      <c r="E84" s="36"/>
      <c r="F84" s="136"/>
      <c r="G84" s="139"/>
      <c r="H84" s="139"/>
      <c r="I84" s="8"/>
      <c r="J84" s="8"/>
      <c r="K84" s="8"/>
      <c r="L84" s="8"/>
      <c r="M84" s="8"/>
      <c r="N84" s="8"/>
      <c r="O84" s="8"/>
      <c r="P84" s="8"/>
      <c r="Q84" s="8"/>
      <c r="R84" s="7"/>
      <c r="S84" s="7"/>
      <c r="T84" s="7"/>
      <c r="U84" s="7"/>
      <c r="V84" s="7"/>
      <c r="W84" s="7"/>
      <c r="X84" s="8"/>
      <c r="Y84" s="8"/>
      <c r="CG84" s="13"/>
      <c r="CH84" s="13"/>
      <c r="CI84" s="13"/>
      <c r="CJ84" s="13"/>
      <c r="CK84" s="13"/>
      <c r="CL84" s="13"/>
      <c r="CM84" s="13"/>
    </row>
    <row r="85" spans="1:91" ht="16.350000000000001" customHeight="1" x14ac:dyDescent="0.2">
      <c r="A85" s="137" t="s">
        <v>88</v>
      </c>
      <c r="B85" s="141">
        <f t="shared" si="11"/>
        <v>0</v>
      </c>
      <c r="C85" s="142"/>
      <c r="D85" s="142"/>
      <c r="E85" s="142"/>
      <c r="F85" s="136"/>
      <c r="G85" s="139"/>
      <c r="H85" s="139"/>
      <c r="I85" s="8"/>
      <c r="J85" s="8"/>
      <c r="K85" s="8"/>
      <c r="L85" s="8"/>
      <c r="M85" s="8"/>
      <c r="N85" s="8"/>
      <c r="O85" s="8"/>
      <c r="P85" s="8"/>
      <c r="Q85" s="8"/>
      <c r="R85" s="7"/>
      <c r="S85" s="7"/>
      <c r="T85" s="7"/>
      <c r="U85" s="7"/>
      <c r="V85" s="7"/>
      <c r="W85" s="7"/>
      <c r="X85" s="8"/>
      <c r="Y85" s="8"/>
      <c r="CG85" s="13"/>
      <c r="CH85" s="13"/>
      <c r="CI85" s="13"/>
      <c r="CJ85" s="13"/>
      <c r="CK85" s="13"/>
      <c r="CL85" s="13"/>
      <c r="CM85" s="13"/>
    </row>
    <row r="86" spans="1:91" ht="16.350000000000001" customHeight="1" x14ac:dyDescent="0.2">
      <c r="A86" s="1124" t="s">
        <v>54</v>
      </c>
      <c r="B86" s="1303">
        <f>SUM(B67:B85)</f>
        <v>515</v>
      </c>
      <c r="C86" s="1303">
        <f>SUM(C67:C85)</f>
        <v>515</v>
      </c>
      <c r="D86" s="1303">
        <f>SUM(D67:D85)</f>
        <v>0</v>
      </c>
      <c r="E86" s="1303">
        <f>SUM(E67:E85)</f>
        <v>0</v>
      </c>
      <c r="F86" s="136"/>
      <c r="G86" s="139"/>
      <c r="H86" s="139"/>
      <c r="I86" s="8"/>
      <c r="J86" s="8"/>
      <c r="K86" s="8"/>
      <c r="L86" s="8"/>
      <c r="M86" s="8"/>
      <c r="N86" s="8"/>
      <c r="O86" s="8"/>
      <c r="P86" s="8"/>
      <c r="Q86" s="8"/>
      <c r="R86" s="7"/>
      <c r="S86" s="7"/>
      <c r="T86" s="7"/>
      <c r="U86" s="7"/>
      <c r="V86" s="83"/>
      <c r="W86" s="7"/>
      <c r="X86" s="8"/>
      <c r="Y86" s="8"/>
      <c r="CG86" s="13"/>
      <c r="CH86" s="13"/>
      <c r="CI86" s="13"/>
      <c r="CJ86" s="13"/>
      <c r="CK86" s="13"/>
      <c r="CL86" s="13"/>
      <c r="CM86" s="13"/>
    </row>
    <row r="87" spans="1:91" ht="32.1" customHeight="1" x14ac:dyDescent="0.2">
      <c r="A87" s="82" t="s">
        <v>89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BX87" s="2"/>
      <c r="BY87" s="2"/>
      <c r="BZ87" s="2"/>
      <c r="CG87" s="13"/>
      <c r="CH87" s="13"/>
      <c r="CI87" s="13"/>
      <c r="CJ87" s="13"/>
      <c r="CK87" s="13"/>
      <c r="CL87" s="13"/>
      <c r="CM87" s="13"/>
    </row>
    <row r="88" spans="1:91" ht="16.350000000000001" customHeight="1" x14ac:dyDescent="0.2">
      <c r="A88" s="1796" t="s">
        <v>90</v>
      </c>
      <c r="B88" s="1798"/>
      <c r="C88" s="1796" t="s">
        <v>5</v>
      </c>
      <c r="D88" s="1797"/>
      <c r="E88" s="1798"/>
      <c r="F88" s="1808" t="s">
        <v>6</v>
      </c>
      <c r="G88" s="1869"/>
      <c r="H88" s="1869"/>
      <c r="I88" s="1869"/>
      <c r="J88" s="1869"/>
      <c r="K88" s="1869"/>
      <c r="L88" s="1869"/>
      <c r="M88" s="1869"/>
      <c r="N88" s="1869"/>
      <c r="O88" s="1869"/>
      <c r="P88" s="1869"/>
      <c r="Q88" s="1869"/>
      <c r="R88" s="1869"/>
      <c r="S88" s="1869"/>
      <c r="T88" s="1869"/>
      <c r="U88" s="1869"/>
      <c r="V88" s="1869"/>
      <c r="W88" s="1869"/>
      <c r="X88" s="1869"/>
      <c r="Y88" s="1869"/>
      <c r="Z88" s="1869"/>
      <c r="AA88" s="1869"/>
      <c r="AB88" s="1869"/>
      <c r="AC88" s="1869"/>
      <c r="AD88" s="1869"/>
      <c r="AE88" s="1869"/>
      <c r="AF88" s="1869"/>
      <c r="AG88" s="1869"/>
      <c r="AH88" s="1869"/>
      <c r="AI88" s="1869"/>
      <c r="AJ88" s="1869"/>
      <c r="AK88" s="1869"/>
      <c r="AL88" s="1869"/>
      <c r="AM88" s="1809"/>
      <c r="AN88" s="1819" t="s">
        <v>7</v>
      </c>
      <c r="AO88" s="1819" t="s">
        <v>91</v>
      </c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CG88" s="13"/>
      <c r="CH88" s="13"/>
      <c r="CI88" s="13"/>
      <c r="CJ88" s="13"/>
      <c r="CK88" s="13"/>
      <c r="CL88" s="13"/>
      <c r="CM88" s="13"/>
    </row>
    <row r="89" spans="1:91" ht="16.350000000000001" customHeight="1" x14ac:dyDescent="0.2">
      <c r="A89" s="1886"/>
      <c r="B89" s="1807"/>
      <c r="C89" s="1799"/>
      <c r="D89" s="1800"/>
      <c r="E89" s="1801"/>
      <c r="F89" s="1808" t="s">
        <v>11</v>
      </c>
      <c r="G89" s="1809"/>
      <c r="H89" s="1869" t="s">
        <v>12</v>
      </c>
      <c r="I89" s="1869"/>
      <c r="J89" s="1808" t="s">
        <v>13</v>
      </c>
      <c r="K89" s="1809"/>
      <c r="L89" s="1869" t="s">
        <v>14</v>
      </c>
      <c r="M89" s="1869"/>
      <c r="N89" s="1808" t="s">
        <v>15</v>
      </c>
      <c r="O89" s="1809"/>
      <c r="P89" s="1869" t="s">
        <v>16</v>
      </c>
      <c r="Q89" s="1869"/>
      <c r="R89" s="1808" t="s">
        <v>17</v>
      </c>
      <c r="S89" s="1809"/>
      <c r="T89" s="1869" t="s">
        <v>18</v>
      </c>
      <c r="U89" s="1869"/>
      <c r="V89" s="1808" t="s">
        <v>19</v>
      </c>
      <c r="W89" s="1809"/>
      <c r="X89" s="1869" t="s">
        <v>20</v>
      </c>
      <c r="Y89" s="1809"/>
      <c r="Z89" s="1808" t="s">
        <v>21</v>
      </c>
      <c r="AA89" s="1869"/>
      <c r="AB89" s="1808" t="s">
        <v>22</v>
      </c>
      <c r="AC89" s="1809"/>
      <c r="AD89" s="1869" t="s">
        <v>23</v>
      </c>
      <c r="AE89" s="1869"/>
      <c r="AF89" s="1808" t="s">
        <v>24</v>
      </c>
      <c r="AG89" s="1809"/>
      <c r="AH89" s="1869" t="s">
        <v>25</v>
      </c>
      <c r="AI89" s="1869"/>
      <c r="AJ89" s="1808" t="s">
        <v>26</v>
      </c>
      <c r="AK89" s="1809"/>
      <c r="AL89" s="1869" t="s">
        <v>27</v>
      </c>
      <c r="AM89" s="1809"/>
      <c r="AN89" s="1845"/>
      <c r="AO89" s="1845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CG89" s="13"/>
      <c r="CH89" s="13"/>
      <c r="CI89" s="13"/>
      <c r="CJ89" s="13"/>
      <c r="CK89" s="13"/>
      <c r="CL89" s="13"/>
      <c r="CM89" s="13"/>
    </row>
    <row r="90" spans="1:91" ht="16.350000000000001" customHeight="1" x14ac:dyDescent="0.2">
      <c r="A90" s="1799"/>
      <c r="B90" s="1800"/>
      <c r="C90" s="1273" t="s">
        <v>32</v>
      </c>
      <c r="D90" s="1304" t="s">
        <v>41</v>
      </c>
      <c r="E90" s="1126" t="s">
        <v>34</v>
      </c>
      <c r="F90" s="1124" t="s">
        <v>41</v>
      </c>
      <c r="G90" s="1126" t="s">
        <v>34</v>
      </c>
      <c r="H90" s="1125" t="s">
        <v>41</v>
      </c>
      <c r="I90" s="1125" t="s">
        <v>34</v>
      </c>
      <c r="J90" s="1124" t="s">
        <v>41</v>
      </c>
      <c r="K90" s="1126" t="s">
        <v>34</v>
      </c>
      <c r="L90" s="1125" t="s">
        <v>41</v>
      </c>
      <c r="M90" s="1125" t="s">
        <v>34</v>
      </c>
      <c r="N90" s="1124" t="s">
        <v>41</v>
      </c>
      <c r="O90" s="1126" t="s">
        <v>34</v>
      </c>
      <c r="P90" s="1125" t="s">
        <v>41</v>
      </c>
      <c r="Q90" s="1125" t="s">
        <v>34</v>
      </c>
      <c r="R90" s="1124" t="s">
        <v>41</v>
      </c>
      <c r="S90" s="1126" t="s">
        <v>34</v>
      </c>
      <c r="T90" s="1125" t="s">
        <v>41</v>
      </c>
      <c r="U90" s="1125" t="s">
        <v>34</v>
      </c>
      <c r="V90" s="1124" t="s">
        <v>41</v>
      </c>
      <c r="W90" s="1126" t="s">
        <v>34</v>
      </c>
      <c r="X90" s="1125" t="s">
        <v>41</v>
      </c>
      <c r="Y90" s="1126" t="s">
        <v>34</v>
      </c>
      <c r="Z90" s="1124" t="s">
        <v>41</v>
      </c>
      <c r="AA90" s="1125" t="s">
        <v>34</v>
      </c>
      <c r="AB90" s="1124" t="s">
        <v>41</v>
      </c>
      <c r="AC90" s="1126" t="s">
        <v>34</v>
      </c>
      <c r="AD90" s="1125" t="s">
        <v>41</v>
      </c>
      <c r="AE90" s="1125" t="s">
        <v>34</v>
      </c>
      <c r="AF90" s="1124" t="s">
        <v>41</v>
      </c>
      <c r="AG90" s="1126" t="s">
        <v>34</v>
      </c>
      <c r="AH90" s="1125" t="s">
        <v>41</v>
      </c>
      <c r="AI90" s="1125" t="s">
        <v>34</v>
      </c>
      <c r="AJ90" s="1124" t="s">
        <v>41</v>
      </c>
      <c r="AK90" s="1126" t="s">
        <v>34</v>
      </c>
      <c r="AL90" s="1125" t="s">
        <v>41</v>
      </c>
      <c r="AM90" s="1126" t="s">
        <v>34</v>
      </c>
      <c r="AN90" s="1820"/>
      <c r="AO90" s="1820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CG90" s="13"/>
      <c r="CH90" s="13"/>
      <c r="CI90" s="13"/>
      <c r="CJ90" s="13"/>
      <c r="CK90" s="13"/>
      <c r="CL90" s="13"/>
      <c r="CM90" s="13"/>
    </row>
    <row r="91" spans="1:91" ht="16.350000000000001" customHeight="1" x14ac:dyDescent="0.2">
      <c r="A91" s="1808" t="s">
        <v>92</v>
      </c>
      <c r="B91" s="1809"/>
      <c r="C91" s="1276">
        <f t="shared" ref="C91:AN91" si="12">SUM(C92:C98)</f>
        <v>694</v>
      </c>
      <c r="D91" s="1277">
        <f>SUM(D92:D98)</f>
        <v>295</v>
      </c>
      <c r="E91" s="1291">
        <f>SUM(E92:E98)</f>
        <v>399</v>
      </c>
      <c r="F91" s="1296">
        <f t="shared" si="12"/>
        <v>5</v>
      </c>
      <c r="G91" s="1305">
        <f t="shared" si="12"/>
        <v>9</v>
      </c>
      <c r="H91" s="1296">
        <f t="shared" si="12"/>
        <v>5</v>
      </c>
      <c r="I91" s="1305">
        <f t="shared" si="12"/>
        <v>4</v>
      </c>
      <c r="J91" s="1296">
        <f t="shared" si="12"/>
        <v>8</v>
      </c>
      <c r="K91" s="1305">
        <f t="shared" si="12"/>
        <v>2</v>
      </c>
      <c r="L91" s="1296">
        <f t="shared" si="12"/>
        <v>6</v>
      </c>
      <c r="M91" s="1305">
        <f t="shared" si="12"/>
        <v>10</v>
      </c>
      <c r="N91" s="1296">
        <f t="shared" si="12"/>
        <v>9</v>
      </c>
      <c r="O91" s="1305">
        <f t="shared" si="12"/>
        <v>32</v>
      </c>
      <c r="P91" s="1296">
        <f t="shared" si="12"/>
        <v>14</v>
      </c>
      <c r="Q91" s="1305">
        <f t="shared" si="12"/>
        <v>49</v>
      </c>
      <c r="R91" s="1296">
        <f t="shared" si="12"/>
        <v>17</v>
      </c>
      <c r="S91" s="1305">
        <f t="shared" si="12"/>
        <v>47</v>
      </c>
      <c r="T91" s="1296">
        <f t="shared" si="12"/>
        <v>22</v>
      </c>
      <c r="U91" s="1305">
        <f t="shared" si="12"/>
        <v>33</v>
      </c>
      <c r="V91" s="1296">
        <f t="shared" si="12"/>
        <v>7</v>
      </c>
      <c r="W91" s="1305">
        <f t="shared" si="12"/>
        <v>22</v>
      </c>
      <c r="X91" s="1296">
        <f t="shared" si="12"/>
        <v>24</v>
      </c>
      <c r="Y91" s="1305">
        <f t="shared" si="12"/>
        <v>16</v>
      </c>
      <c r="Z91" s="1296">
        <f t="shared" si="12"/>
        <v>15</v>
      </c>
      <c r="AA91" s="1305">
        <f t="shared" si="12"/>
        <v>21</v>
      </c>
      <c r="AB91" s="1296">
        <f t="shared" si="12"/>
        <v>34</v>
      </c>
      <c r="AC91" s="1305">
        <f t="shared" si="12"/>
        <v>24</v>
      </c>
      <c r="AD91" s="1296">
        <f t="shared" si="12"/>
        <v>26</v>
      </c>
      <c r="AE91" s="1305">
        <f t="shared" si="12"/>
        <v>21</v>
      </c>
      <c r="AF91" s="1296">
        <f t="shared" si="12"/>
        <v>28</v>
      </c>
      <c r="AG91" s="1305">
        <f t="shared" si="12"/>
        <v>20</v>
      </c>
      <c r="AH91" s="1296">
        <f t="shared" si="12"/>
        <v>21</v>
      </c>
      <c r="AI91" s="1305">
        <f t="shared" si="12"/>
        <v>34</v>
      </c>
      <c r="AJ91" s="1296">
        <f t="shared" si="12"/>
        <v>23</v>
      </c>
      <c r="AK91" s="1305">
        <f t="shared" si="12"/>
        <v>12</v>
      </c>
      <c r="AL91" s="1296">
        <f t="shared" si="12"/>
        <v>31</v>
      </c>
      <c r="AM91" s="1305">
        <f t="shared" si="12"/>
        <v>43</v>
      </c>
      <c r="AN91" s="1306">
        <f t="shared" si="12"/>
        <v>656</v>
      </c>
      <c r="AO91" s="1306">
        <f>SUM(AO92:AO94)</f>
        <v>0</v>
      </c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CG91" s="13">
        <v>0</v>
      </c>
      <c r="CH91" s="13">
        <v>0</v>
      </c>
      <c r="CI91" s="13"/>
      <c r="CJ91" s="13"/>
      <c r="CK91" s="13"/>
      <c r="CL91" s="13"/>
      <c r="CM91" s="13"/>
    </row>
    <row r="92" spans="1:91" ht="16.350000000000001" customHeight="1" x14ac:dyDescent="0.2">
      <c r="A92" s="1819" t="s">
        <v>93</v>
      </c>
      <c r="B92" s="1141" t="s">
        <v>94</v>
      </c>
      <c r="C92" s="1276">
        <f t="shared" ref="C92:C98" si="13">SUM(D92+E92)</f>
        <v>420</v>
      </c>
      <c r="D92" s="1277">
        <f>SUM(F92+H92+J92+L92+N92+P92+R92+T92+V92+X92+Z92+AB92+AD92+AF92+AH92+AJ92+AL92)</f>
        <v>155</v>
      </c>
      <c r="E92" s="1291">
        <f>SUM(G92+I92+K92+M92+O92+Q92+S92+U92+W92+Y92+AA92+AC92+AE92+AG92+AI92+AK92+AM92)</f>
        <v>265</v>
      </c>
      <c r="F92" s="1278">
        <v>5</v>
      </c>
      <c r="G92" s="1307">
        <v>9</v>
      </c>
      <c r="H92" s="1279">
        <v>5</v>
      </c>
      <c r="I92" s="1280">
        <v>4</v>
      </c>
      <c r="J92" s="1279">
        <v>7</v>
      </c>
      <c r="K92" s="1280">
        <v>2</v>
      </c>
      <c r="L92" s="1278">
        <v>3</v>
      </c>
      <c r="M92" s="1307">
        <v>5</v>
      </c>
      <c r="N92" s="1279">
        <v>8</v>
      </c>
      <c r="O92" s="1280">
        <v>27</v>
      </c>
      <c r="P92" s="1279">
        <v>7</v>
      </c>
      <c r="Q92" s="1280">
        <v>44</v>
      </c>
      <c r="R92" s="1279">
        <v>8</v>
      </c>
      <c r="S92" s="1280">
        <v>36</v>
      </c>
      <c r="T92" s="1279">
        <v>10</v>
      </c>
      <c r="U92" s="1280">
        <v>25</v>
      </c>
      <c r="V92" s="1279">
        <v>4</v>
      </c>
      <c r="W92" s="1280">
        <v>15</v>
      </c>
      <c r="X92" s="1279">
        <v>10</v>
      </c>
      <c r="Y92" s="1280">
        <v>8</v>
      </c>
      <c r="Z92" s="1279">
        <v>7</v>
      </c>
      <c r="AA92" s="1280">
        <v>14</v>
      </c>
      <c r="AB92" s="1279">
        <v>17</v>
      </c>
      <c r="AC92" s="1280">
        <v>17</v>
      </c>
      <c r="AD92" s="1279">
        <v>9</v>
      </c>
      <c r="AE92" s="1280">
        <v>10</v>
      </c>
      <c r="AF92" s="1279">
        <v>15</v>
      </c>
      <c r="AG92" s="1280">
        <v>10</v>
      </c>
      <c r="AH92" s="1279">
        <v>12</v>
      </c>
      <c r="AI92" s="1280">
        <v>12</v>
      </c>
      <c r="AJ92" s="1279">
        <v>12</v>
      </c>
      <c r="AK92" s="1280">
        <v>7</v>
      </c>
      <c r="AL92" s="1279">
        <v>16</v>
      </c>
      <c r="AM92" s="1280">
        <v>20</v>
      </c>
      <c r="AN92" s="1281">
        <v>390</v>
      </c>
      <c r="AO92" s="1281">
        <v>0</v>
      </c>
      <c r="AP92" s="71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12"/>
      <c r="BB92" s="12"/>
      <c r="CG92" s="13">
        <v>0</v>
      </c>
      <c r="CH92" s="13">
        <v>0</v>
      </c>
      <c r="CI92" s="13">
        <v>0</v>
      </c>
      <c r="CJ92" s="13">
        <v>0</v>
      </c>
      <c r="CK92" s="13"/>
      <c r="CL92" s="13"/>
      <c r="CM92" s="13"/>
    </row>
    <row r="93" spans="1:91" ht="16.350000000000001" customHeight="1" x14ac:dyDescent="0.2">
      <c r="A93" s="1845"/>
      <c r="B93" s="148" t="s">
        <v>95</v>
      </c>
      <c r="C93" s="112">
        <f t="shared" si="13"/>
        <v>118</v>
      </c>
      <c r="D93" s="32">
        <f t="shared" ref="D93:E98" si="14">SUM(F93+H93+J93+L93+N93+P93+R93+T93+V93+X93+Z93+AB93+AD93+AF93+AH93+AJ93+AL93)</f>
        <v>67</v>
      </c>
      <c r="E93" s="149">
        <f t="shared" si="14"/>
        <v>51</v>
      </c>
      <c r="F93" s="150"/>
      <c r="G93" s="151"/>
      <c r="H93" s="152"/>
      <c r="I93" s="153"/>
      <c r="J93" s="150"/>
      <c r="K93" s="154"/>
      <c r="L93" s="152">
        <v>1</v>
      </c>
      <c r="M93" s="155">
        <v>1</v>
      </c>
      <c r="N93" s="150"/>
      <c r="O93" s="154"/>
      <c r="P93" s="153">
        <v>3</v>
      </c>
      <c r="Q93" s="155">
        <v>2</v>
      </c>
      <c r="R93" s="156">
        <v>5</v>
      </c>
      <c r="S93" s="154">
        <v>2</v>
      </c>
      <c r="T93" s="153">
        <v>8</v>
      </c>
      <c r="U93" s="155">
        <v>4</v>
      </c>
      <c r="V93" s="156">
        <v>2</v>
      </c>
      <c r="W93" s="154">
        <v>2</v>
      </c>
      <c r="X93" s="153">
        <v>7</v>
      </c>
      <c r="Y93" s="154">
        <v>3</v>
      </c>
      <c r="Z93" s="156">
        <v>2</v>
      </c>
      <c r="AA93" s="155">
        <v>6</v>
      </c>
      <c r="AB93" s="156">
        <v>7</v>
      </c>
      <c r="AC93" s="154">
        <v>3</v>
      </c>
      <c r="AD93" s="153">
        <v>7</v>
      </c>
      <c r="AE93" s="155">
        <v>6</v>
      </c>
      <c r="AF93" s="156">
        <v>5</v>
      </c>
      <c r="AG93" s="154">
        <v>6</v>
      </c>
      <c r="AH93" s="153">
        <v>5</v>
      </c>
      <c r="AI93" s="155">
        <v>4</v>
      </c>
      <c r="AJ93" s="156">
        <v>7</v>
      </c>
      <c r="AK93" s="154">
        <v>4</v>
      </c>
      <c r="AL93" s="153">
        <v>8</v>
      </c>
      <c r="AM93" s="154">
        <v>8</v>
      </c>
      <c r="AN93" s="157">
        <v>118</v>
      </c>
      <c r="AO93" s="157">
        <v>0</v>
      </c>
      <c r="AP93" s="71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12"/>
      <c r="BB93" s="12"/>
      <c r="CG93" s="13">
        <v>0</v>
      </c>
      <c r="CH93" s="13">
        <v>0</v>
      </c>
      <c r="CI93" s="13">
        <v>0</v>
      </c>
      <c r="CJ93" s="13">
        <v>0</v>
      </c>
      <c r="CK93" s="13"/>
      <c r="CL93" s="13"/>
      <c r="CM93" s="13"/>
    </row>
    <row r="94" spans="1:91" ht="16.350000000000001" customHeight="1" thickBot="1" x14ac:dyDescent="0.25">
      <c r="A94" s="1887"/>
      <c r="B94" s="158" t="s">
        <v>96</v>
      </c>
      <c r="C94" s="159">
        <f t="shared" si="13"/>
        <v>42</v>
      </c>
      <c r="D94" s="160">
        <f t="shared" si="14"/>
        <v>21</v>
      </c>
      <c r="E94" s="161">
        <f t="shared" si="14"/>
        <v>21</v>
      </c>
      <c r="F94" s="162"/>
      <c r="G94" s="163"/>
      <c r="H94" s="164"/>
      <c r="I94" s="165"/>
      <c r="J94" s="162"/>
      <c r="K94" s="166"/>
      <c r="L94" s="164"/>
      <c r="M94" s="167"/>
      <c r="N94" s="162">
        <v>0</v>
      </c>
      <c r="O94" s="166">
        <v>2</v>
      </c>
      <c r="P94" s="165"/>
      <c r="Q94" s="167"/>
      <c r="R94" s="168">
        <v>1</v>
      </c>
      <c r="S94" s="166">
        <v>5</v>
      </c>
      <c r="T94" s="165"/>
      <c r="U94" s="167"/>
      <c r="V94" s="168">
        <v>1</v>
      </c>
      <c r="W94" s="166">
        <v>2</v>
      </c>
      <c r="X94" s="165">
        <v>3</v>
      </c>
      <c r="Y94" s="166">
        <v>3</v>
      </c>
      <c r="Z94" s="168">
        <v>4</v>
      </c>
      <c r="AA94" s="167">
        <v>0</v>
      </c>
      <c r="AB94" s="168">
        <v>5</v>
      </c>
      <c r="AC94" s="166">
        <v>2</v>
      </c>
      <c r="AD94" s="165">
        <v>3</v>
      </c>
      <c r="AE94" s="167">
        <v>0</v>
      </c>
      <c r="AF94" s="168">
        <v>3</v>
      </c>
      <c r="AG94" s="166">
        <v>1</v>
      </c>
      <c r="AH94" s="165">
        <v>1</v>
      </c>
      <c r="AI94" s="167">
        <v>3</v>
      </c>
      <c r="AJ94" s="168">
        <v>0</v>
      </c>
      <c r="AK94" s="166">
        <v>1</v>
      </c>
      <c r="AL94" s="165">
        <v>0</v>
      </c>
      <c r="AM94" s="166">
        <v>2</v>
      </c>
      <c r="AN94" s="169">
        <v>39</v>
      </c>
      <c r="AO94" s="169">
        <v>0</v>
      </c>
      <c r="AP94" s="71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12"/>
      <c r="BB94" s="12"/>
      <c r="CG94" s="13">
        <v>0</v>
      </c>
      <c r="CH94" s="13">
        <v>0</v>
      </c>
      <c r="CI94" s="13">
        <v>0</v>
      </c>
      <c r="CJ94" s="13">
        <v>0</v>
      </c>
      <c r="CK94" s="13"/>
      <c r="CL94" s="13"/>
      <c r="CM94" s="13"/>
    </row>
    <row r="95" spans="1:91" ht="16.350000000000001" customHeight="1" thickTop="1" x14ac:dyDescent="0.2">
      <c r="A95" s="1888" t="s">
        <v>97</v>
      </c>
      <c r="B95" s="1889"/>
      <c r="C95" s="170">
        <f t="shared" si="13"/>
        <v>10</v>
      </c>
      <c r="D95" s="64">
        <f t="shared" si="14"/>
        <v>4</v>
      </c>
      <c r="E95" s="171">
        <f t="shared" si="14"/>
        <v>6</v>
      </c>
      <c r="F95" s="172"/>
      <c r="G95" s="173"/>
      <c r="H95" s="174"/>
      <c r="I95" s="175"/>
      <c r="J95" s="176">
        <v>1</v>
      </c>
      <c r="K95" s="173"/>
      <c r="L95" s="174"/>
      <c r="M95" s="177">
        <v>2</v>
      </c>
      <c r="N95" s="176"/>
      <c r="O95" s="173">
        <v>1</v>
      </c>
      <c r="P95" s="175">
        <v>1</v>
      </c>
      <c r="Q95" s="177"/>
      <c r="R95" s="178"/>
      <c r="S95" s="173"/>
      <c r="T95" s="175"/>
      <c r="U95" s="177"/>
      <c r="V95" s="178"/>
      <c r="W95" s="173">
        <v>1</v>
      </c>
      <c r="X95" s="175"/>
      <c r="Y95" s="173"/>
      <c r="Z95" s="178"/>
      <c r="AA95" s="177"/>
      <c r="AB95" s="178">
        <v>1</v>
      </c>
      <c r="AC95" s="173"/>
      <c r="AD95" s="175">
        <v>1</v>
      </c>
      <c r="AE95" s="177"/>
      <c r="AF95" s="178"/>
      <c r="AG95" s="173"/>
      <c r="AH95" s="175"/>
      <c r="AI95" s="177">
        <v>2</v>
      </c>
      <c r="AJ95" s="178"/>
      <c r="AK95" s="173"/>
      <c r="AL95" s="175"/>
      <c r="AM95" s="173"/>
      <c r="AN95" s="179">
        <v>9</v>
      </c>
      <c r="AO95" s="497"/>
      <c r="AP95" s="71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12"/>
      <c r="BB95" s="12"/>
      <c r="CG95" s="13">
        <v>0</v>
      </c>
      <c r="CH95" s="13">
        <v>0</v>
      </c>
      <c r="CI95" s="13"/>
      <c r="CJ95" s="13"/>
      <c r="CK95" s="13"/>
      <c r="CL95" s="13"/>
      <c r="CM95" s="13"/>
    </row>
    <row r="96" spans="1:91" ht="16.350000000000001" customHeight="1" x14ac:dyDescent="0.2">
      <c r="A96" s="1890" t="s">
        <v>98</v>
      </c>
      <c r="B96" s="1891"/>
      <c r="C96" s="31">
        <f t="shared" si="13"/>
        <v>32</v>
      </c>
      <c r="D96" s="64">
        <f t="shared" si="14"/>
        <v>15</v>
      </c>
      <c r="E96" s="181">
        <f t="shared" si="14"/>
        <v>17</v>
      </c>
      <c r="F96" s="182"/>
      <c r="G96" s="183"/>
      <c r="H96" s="184"/>
      <c r="I96" s="185"/>
      <c r="J96" s="172"/>
      <c r="K96" s="186"/>
      <c r="L96" s="184">
        <v>1</v>
      </c>
      <c r="M96" s="187"/>
      <c r="N96" s="172">
        <v>1</v>
      </c>
      <c r="O96" s="186">
        <v>2</v>
      </c>
      <c r="P96" s="185">
        <v>1</v>
      </c>
      <c r="Q96" s="187">
        <v>1</v>
      </c>
      <c r="R96" s="188"/>
      <c r="S96" s="186">
        <v>1</v>
      </c>
      <c r="T96" s="185">
        <v>2</v>
      </c>
      <c r="U96" s="187"/>
      <c r="V96" s="188"/>
      <c r="W96" s="186">
        <v>2</v>
      </c>
      <c r="X96" s="185">
        <v>1</v>
      </c>
      <c r="Y96" s="186">
        <v>1</v>
      </c>
      <c r="Z96" s="188"/>
      <c r="AA96" s="187"/>
      <c r="AB96" s="188">
        <v>1</v>
      </c>
      <c r="AC96" s="186">
        <v>1</v>
      </c>
      <c r="AD96" s="185">
        <v>4</v>
      </c>
      <c r="AE96" s="187">
        <v>2</v>
      </c>
      <c r="AF96" s="188">
        <v>1</v>
      </c>
      <c r="AG96" s="186"/>
      <c r="AH96" s="185"/>
      <c r="AI96" s="187">
        <v>4</v>
      </c>
      <c r="AJ96" s="188">
        <v>1</v>
      </c>
      <c r="AK96" s="186"/>
      <c r="AL96" s="185">
        <v>2</v>
      </c>
      <c r="AM96" s="186">
        <v>3</v>
      </c>
      <c r="AN96" s="189">
        <v>30</v>
      </c>
      <c r="AO96" s="498"/>
      <c r="AP96" s="71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12"/>
      <c r="BB96" s="12"/>
      <c r="CG96" s="13">
        <v>0</v>
      </c>
      <c r="CH96" s="13">
        <v>0</v>
      </c>
      <c r="CI96" s="13"/>
      <c r="CJ96" s="13"/>
      <c r="CK96" s="13"/>
      <c r="CL96" s="13"/>
      <c r="CM96" s="13"/>
    </row>
    <row r="97" spans="1:91" ht="16.350000000000001" customHeight="1" x14ac:dyDescent="0.2">
      <c r="A97" s="1890" t="s">
        <v>99</v>
      </c>
      <c r="B97" s="1891"/>
      <c r="C97" s="112">
        <f t="shared" si="13"/>
        <v>63</v>
      </c>
      <c r="D97" s="32">
        <f t="shared" si="14"/>
        <v>25</v>
      </c>
      <c r="E97" s="191">
        <f t="shared" si="14"/>
        <v>38</v>
      </c>
      <c r="F97" s="150"/>
      <c r="G97" s="151"/>
      <c r="H97" s="152"/>
      <c r="I97" s="153"/>
      <c r="J97" s="150"/>
      <c r="K97" s="154"/>
      <c r="L97" s="152"/>
      <c r="M97" s="155">
        <v>2</v>
      </c>
      <c r="N97" s="150"/>
      <c r="O97" s="154"/>
      <c r="P97" s="153"/>
      <c r="Q97" s="155">
        <v>2</v>
      </c>
      <c r="R97" s="156">
        <v>1</v>
      </c>
      <c r="S97" s="154">
        <v>3</v>
      </c>
      <c r="T97" s="153"/>
      <c r="U97" s="155">
        <v>4</v>
      </c>
      <c r="V97" s="156"/>
      <c r="W97" s="154"/>
      <c r="X97" s="153">
        <v>3</v>
      </c>
      <c r="Y97" s="154">
        <v>1</v>
      </c>
      <c r="Z97" s="156">
        <v>2</v>
      </c>
      <c r="AA97" s="155">
        <v>1</v>
      </c>
      <c r="AB97" s="156">
        <v>3</v>
      </c>
      <c r="AC97" s="154">
        <v>1</v>
      </c>
      <c r="AD97" s="153">
        <v>2</v>
      </c>
      <c r="AE97" s="155">
        <v>3</v>
      </c>
      <c r="AF97" s="156">
        <v>4</v>
      </c>
      <c r="AG97" s="154">
        <v>3</v>
      </c>
      <c r="AH97" s="153">
        <v>3</v>
      </c>
      <c r="AI97" s="155">
        <v>9</v>
      </c>
      <c r="AJ97" s="156">
        <v>3</v>
      </c>
      <c r="AK97" s="154"/>
      <c r="AL97" s="153">
        <v>4</v>
      </c>
      <c r="AM97" s="154">
        <v>9</v>
      </c>
      <c r="AN97" s="157">
        <v>62</v>
      </c>
      <c r="AO97" s="499"/>
      <c r="AP97" s="71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12"/>
      <c r="BB97" s="12"/>
      <c r="CG97" s="13">
        <v>0</v>
      </c>
      <c r="CH97" s="13">
        <v>0</v>
      </c>
      <c r="CI97" s="13"/>
      <c r="CJ97" s="13"/>
      <c r="CK97" s="13"/>
      <c r="CL97" s="13"/>
      <c r="CM97" s="13"/>
    </row>
    <row r="98" spans="1:91" ht="16.350000000000001" customHeight="1" x14ac:dyDescent="0.2">
      <c r="A98" s="1850" t="s">
        <v>100</v>
      </c>
      <c r="B98" s="1851"/>
      <c r="C98" s="77">
        <f t="shared" si="13"/>
        <v>9</v>
      </c>
      <c r="D98" s="78">
        <f t="shared" si="14"/>
        <v>8</v>
      </c>
      <c r="E98" s="193">
        <f t="shared" si="14"/>
        <v>1</v>
      </c>
      <c r="F98" s="194"/>
      <c r="G98" s="195"/>
      <c r="H98" s="196"/>
      <c r="I98" s="197"/>
      <c r="J98" s="194"/>
      <c r="K98" s="198"/>
      <c r="L98" s="196">
        <v>1</v>
      </c>
      <c r="M98" s="199"/>
      <c r="N98" s="194"/>
      <c r="O98" s="198"/>
      <c r="P98" s="197">
        <v>2</v>
      </c>
      <c r="Q98" s="199"/>
      <c r="R98" s="200">
        <v>2</v>
      </c>
      <c r="S98" s="198"/>
      <c r="T98" s="197">
        <v>2</v>
      </c>
      <c r="U98" s="199"/>
      <c r="V98" s="200"/>
      <c r="W98" s="198"/>
      <c r="X98" s="197"/>
      <c r="Y98" s="198"/>
      <c r="Z98" s="200"/>
      <c r="AA98" s="199"/>
      <c r="AB98" s="200"/>
      <c r="AC98" s="198"/>
      <c r="AD98" s="197"/>
      <c r="AE98" s="199"/>
      <c r="AF98" s="200"/>
      <c r="AG98" s="198"/>
      <c r="AH98" s="197"/>
      <c r="AI98" s="199"/>
      <c r="AJ98" s="200"/>
      <c r="AK98" s="198"/>
      <c r="AL98" s="197">
        <v>1</v>
      </c>
      <c r="AM98" s="198">
        <v>1</v>
      </c>
      <c r="AN98" s="201">
        <v>8</v>
      </c>
      <c r="AO98" s="500"/>
      <c r="AP98" s="71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12"/>
      <c r="BB98" s="12"/>
      <c r="CG98" s="13">
        <v>0</v>
      </c>
      <c r="CH98" s="13">
        <v>0</v>
      </c>
      <c r="CI98" s="13"/>
      <c r="CJ98" s="13"/>
      <c r="CK98" s="13"/>
      <c r="CL98" s="13"/>
      <c r="CM98" s="13"/>
    </row>
    <row r="99" spans="1:91" ht="32.1" customHeight="1" x14ac:dyDescent="0.2">
      <c r="A99" s="82" t="s">
        <v>101</v>
      </c>
      <c r="B99" s="8"/>
      <c r="C99" s="8"/>
      <c r="D99" s="8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X99" s="2"/>
      <c r="BY99" s="2"/>
      <c r="BZ99" s="2"/>
      <c r="CG99" s="13"/>
      <c r="CH99" s="13"/>
      <c r="CI99" s="13"/>
      <c r="CJ99" s="13"/>
      <c r="CK99" s="13"/>
      <c r="CL99" s="13"/>
      <c r="CM99" s="13"/>
    </row>
    <row r="100" spans="1:91" ht="16.350000000000001" customHeight="1" x14ac:dyDescent="0.2">
      <c r="A100" s="1808" t="s">
        <v>102</v>
      </c>
      <c r="B100" s="1869"/>
      <c r="C100" s="1809"/>
      <c r="D100" s="1282" t="s">
        <v>54</v>
      </c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CG100" s="13"/>
      <c r="CH100" s="13"/>
      <c r="CI100" s="13"/>
      <c r="CJ100" s="13"/>
      <c r="CK100" s="13"/>
      <c r="CL100" s="13"/>
      <c r="CM100" s="13"/>
    </row>
    <row r="101" spans="1:91" ht="25.35" customHeight="1" x14ac:dyDescent="0.2">
      <c r="A101" s="1796" t="s">
        <v>103</v>
      </c>
      <c r="B101" s="1798"/>
      <c r="C101" s="1308" t="s">
        <v>104</v>
      </c>
      <c r="D101" s="1309"/>
      <c r="E101" s="136"/>
      <c r="CG101" s="13"/>
      <c r="CH101" s="13"/>
      <c r="CI101" s="13"/>
      <c r="CJ101" s="13"/>
      <c r="CK101" s="13"/>
      <c r="CL101" s="13"/>
      <c r="CM101" s="13"/>
    </row>
    <row r="102" spans="1:91" ht="25.35" customHeight="1" x14ac:dyDescent="0.2">
      <c r="A102" s="1886"/>
      <c r="B102" s="1807"/>
      <c r="C102" s="1137" t="s">
        <v>105</v>
      </c>
      <c r="D102" s="157"/>
      <c r="E102" s="136"/>
      <c r="CG102" s="13"/>
      <c r="CH102" s="13"/>
      <c r="CI102" s="13"/>
      <c r="CJ102" s="13"/>
      <c r="CK102" s="13"/>
      <c r="CL102" s="13"/>
      <c r="CM102" s="13"/>
    </row>
    <row r="103" spans="1:91" ht="25.35" customHeight="1" x14ac:dyDescent="0.2">
      <c r="A103" s="1799"/>
      <c r="B103" s="1801"/>
      <c r="C103" s="1138" t="s">
        <v>106</v>
      </c>
      <c r="D103" s="207"/>
      <c r="E103" s="136"/>
      <c r="CG103" s="13"/>
      <c r="CH103" s="13"/>
      <c r="CI103" s="13"/>
      <c r="CJ103" s="13"/>
      <c r="CK103" s="13"/>
      <c r="CL103" s="13"/>
      <c r="CM103" s="13"/>
    </row>
    <row r="104" spans="1:91" ht="32.1" customHeight="1" x14ac:dyDescent="0.2">
      <c r="A104" s="81" t="s">
        <v>107</v>
      </c>
      <c r="B104" s="83"/>
      <c r="C104" s="208"/>
      <c r="D104" s="208"/>
      <c r="E104" s="209"/>
      <c r="F104" s="210"/>
      <c r="G104" s="210"/>
      <c r="H104" s="100"/>
      <c r="I104" s="210"/>
      <c r="J104" s="83"/>
      <c r="K104" s="211"/>
      <c r="L104" s="212"/>
      <c r="M104" s="211"/>
      <c r="N104" s="211"/>
      <c r="O104" s="213"/>
      <c r="P104" s="83"/>
      <c r="Q104" s="211"/>
      <c r="R104" s="213"/>
      <c r="S104" s="83"/>
      <c r="T104" s="211"/>
      <c r="U104" s="83"/>
      <c r="V104" s="83"/>
      <c r="W104" s="213"/>
      <c r="X104" s="213"/>
      <c r="Y104" s="213"/>
      <c r="Z104" s="214"/>
      <c r="AA104" s="83"/>
      <c r="AB104" s="213"/>
      <c r="AC104" s="213"/>
      <c r="AD104" s="213"/>
      <c r="AE104" s="213"/>
      <c r="AF104" s="214"/>
      <c r="AG104" s="83"/>
      <c r="AH104" s="213"/>
      <c r="AI104" s="213"/>
      <c r="AJ104" s="213"/>
      <c r="AK104" s="83"/>
      <c r="AL104" s="211"/>
      <c r="AM104" s="213"/>
      <c r="AN104" s="211"/>
      <c r="AO104" s="215"/>
      <c r="AP104" s="83"/>
      <c r="BX104" s="2"/>
      <c r="BY104" s="2"/>
      <c r="BZ104" s="2"/>
      <c r="CG104" s="13"/>
      <c r="CH104" s="13"/>
      <c r="CI104" s="13"/>
      <c r="CJ104" s="13"/>
      <c r="CK104" s="13"/>
      <c r="CL104" s="13"/>
      <c r="CM104" s="13"/>
    </row>
    <row r="105" spans="1:91" ht="16.350000000000001" customHeight="1" x14ac:dyDescent="0.2">
      <c r="A105" s="1822" t="s">
        <v>90</v>
      </c>
      <c r="B105" s="1793"/>
      <c r="C105" s="1796" t="s">
        <v>5</v>
      </c>
      <c r="D105" s="1797"/>
      <c r="E105" s="1798"/>
      <c r="F105" s="1808" t="s">
        <v>6</v>
      </c>
      <c r="G105" s="1869"/>
      <c r="H105" s="1869"/>
      <c r="I105" s="1869"/>
      <c r="J105" s="1869"/>
      <c r="K105" s="1869"/>
      <c r="L105" s="1869"/>
      <c r="M105" s="1869"/>
      <c r="N105" s="1869"/>
      <c r="O105" s="1869"/>
      <c r="P105" s="1869"/>
      <c r="Q105" s="1869"/>
      <c r="R105" s="1869"/>
      <c r="S105" s="1869"/>
      <c r="T105" s="1869"/>
      <c r="U105" s="1869"/>
      <c r="V105" s="1869"/>
      <c r="W105" s="1869"/>
      <c r="X105" s="1869"/>
      <c r="Y105" s="1869"/>
      <c r="Z105" s="1869"/>
      <c r="AA105" s="1869"/>
      <c r="AB105" s="1869"/>
      <c r="AC105" s="1869"/>
      <c r="AD105" s="1869"/>
      <c r="AE105" s="1869"/>
      <c r="AF105" s="1869"/>
      <c r="AG105" s="1869"/>
      <c r="AH105" s="1869"/>
      <c r="AI105" s="1869"/>
      <c r="AJ105" s="1869"/>
      <c r="AK105" s="1869"/>
      <c r="AL105" s="1869"/>
      <c r="AM105" s="1809"/>
      <c r="AN105" s="1819" t="s">
        <v>7</v>
      </c>
      <c r="AO105" s="216"/>
      <c r="CG105" s="13"/>
      <c r="CH105" s="13"/>
      <c r="CI105" s="13"/>
      <c r="CJ105" s="13"/>
      <c r="CK105" s="13"/>
      <c r="CL105" s="13"/>
      <c r="CM105" s="13"/>
    </row>
    <row r="106" spans="1:91" ht="16.350000000000001" customHeight="1" x14ac:dyDescent="0.2">
      <c r="A106" s="1826"/>
      <c r="B106" s="1794"/>
      <c r="C106" s="1799"/>
      <c r="D106" s="1800"/>
      <c r="E106" s="1801"/>
      <c r="F106" s="1808" t="s">
        <v>11</v>
      </c>
      <c r="G106" s="1809"/>
      <c r="H106" s="1808" t="s">
        <v>12</v>
      </c>
      <c r="I106" s="1809"/>
      <c r="J106" s="1808" t="s">
        <v>13</v>
      </c>
      <c r="K106" s="1809"/>
      <c r="L106" s="1808" t="s">
        <v>14</v>
      </c>
      <c r="M106" s="1809"/>
      <c r="N106" s="1808" t="s">
        <v>15</v>
      </c>
      <c r="O106" s="1809"/>
      <c r="P106" s="1828" t="s">
        <v>16</v>
      </c>
      <c r="Q106" s="1816"/>
      <c r="R106" s="1828" t="s">
        <v>17</v>
      </c>
      <c r="S106" s="1816"/>
      <c r="T106" s="1828" t="s">
        <v>18</v>
      </c>
      <c r="U106" s="1816"/>
      <c r="V106" s="1828" t="s">
        <v>19</v>
      </c>
      <c r="W106" s="1816"/>
      <c r="X106" s="1828" t="s">
        <v>20</v>
      </c>
      <c r="Y106" s="1816"/>
      <c r="Z106" s="1828" t="s">
        <v>21</v>
      </c>
      <c r="AA106" s="1816"/>
      <c r="AB106" s="1828" t="s">
        <v>22</v>
      </c>
      <c r="AC106" s="1816"/>
      <c r="AD106" s="1829" t="s">
        <v>23</v>
      </c>
      <c r="AE106" s="1829"/>
      <c r="AF106" s="1828" t="s">
        <v>24</v>
      </c>
      <c r="AG106" s="1816"/>
      <c r="AH106" s="1829" t="s">
        <v>25</v>
      </c>
      <c r="AI106" s="1829"/>
      <c r="AJ106" s="1828" t="s">
        <v>26</v>
      </c>
      <c r="AK106" s="1816"/>
      <c r="AL106" s="1829" t="s">
        <v>27</v>
      </c>
      <c r="AM106" s="1816"/>
      <c r="AN106" s="1845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CG106" s="13"/>
      <c r="CH106" s="13"/>
      <c r="CI106" s="13"/>
      <c r="CJ106" s="13"/>
      <c r="CK106" s="13"/>
      <c r="CL106" s="13"/>
      <c r="CM106" s="13"/>
    </row>
    <row r="107" spans="1:91" ht="16.350000000000001" customHeight="1" x14ac:dyDescent="0.2">
      <c r="A107" s="1824"/>
      <c r="B107" s="1795"/>
      <c r="C107" s="1271" t="s">
        <v>32</v>
      </c>
      <c r="D107" s="1272" t="s">
        <v>41</v>
      </c>
      <c r="E107" s="1126" t="s">
        <v>34</v>
      </c>
      <c r="F107" s="1124" t="s">
        <v>41</v>
      </c>
      <c r="G107" s="1126" t="s">
        <v>34</v>
      </c>
      <c r="H107" s="1124" t="s">
        <v>41</v>
      </c>
      <c r="I107" s="1126" t="s">
        <v>34</v>
      </c>
      <c r="J107" s="1124" t="s">
        <v>41</v>
      </c>
      <c r="K107" s="1126" t="s">
        <v>34</v>
      </c>
      <c r="L107" s="1124" t="s">
        <v>41</v>
      </c>
      <c r="M107" s="1126" t="s">
        <v>34</v>
      </c>
      <c r="N107" s="1124" t="s">
        <v>41</v>
      </c>
      <c r="O107" s="1126" t="s">
        <v>34</v>
      </c>
      <c r="P107" s="1124" t="s">
        <v>41</v>
      </c>
      <c r="Q107" s="1126" t="s">
        <v>34</v>
      </c>
      <c r="R107" s="1124" t="s">
        <v>41</v>
      </c>
      <c r="S107" s="1126" t="s">
        <v>34</v>
      </c>
      <c r="T107" s="1124" t="s">
        <v>41</v>
      </c>
      <c r="U107" s="1126" t="s">
        <v>34</v>
      </c>
      <c r="V107" s="1124" t="s">
        <v>41</v>
      </c>
      <c r="W107" s="1126" t="s">
        <v>34</v>
      </c>
      <c r="X107" s="1124" t="s">
        <v>41</v>
      </c>
      <c r="Y107" s="1126" t="s">
        <v>34</v>
      </c>
      <c r="Z107" s="1124" t="s">
        <v>41</v>
      </c>
      <c r="AA107" s="1126" t="s">
        <v>34</v>
      </c>
      <c r="AB107" s="1124" t="s">
        <v>41</v>
      </c>
      <c r="AC107" s="1126" t="s">
        <v>34</v>
      </c>
      <c r="AD107" s="1125" t="s">
        <v>41</v>
      </c>
      <c r="AE107" s="1125" t="s">
        <v>34</v>
      </c>
      <c r="AF107" s="1124" t="s">
        <v>41</v>
      </c>
      <c r="AG107" s="1126" t="s">
        <v>34</v>
      </c>
      <c r="AH107" s="1125" t="s">
        <v>41</v>
      </c>
      <c r="AI107" s="1125" t="s">
        <v>34</v>
      </c>
      <c r="AJ107" s="1124" t="s">
        <v>41</v>
      </c>
      <c r="AK107" s="1126" t="s">
        <v>34</v>
      </c>
      <c r="AL107" s="1125" t="s">
        <v>41</v>
      </c>
      <c r="AM107" s="1126" t="s">
        <v>34</v>
      </c>
      <c r="AN107" s="1820"/>
      <c r="AO107" s="217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CG107" s="13"/>
      <c r="CH107" s="13"/>
      <c r="CI107" s="13"/>
      <c r="CJ107" s="13"/>
      <c r="CK107" s="13"/>
      <c r="CL107" s="13"/>
      <c r="CM107" s="13"/>
    </row>
    <row r="108" spans="1:91" ht="16.350000000000001" customHeight="1" x14ac:dyDescent="0.2">
      <c r="A108" s="2017" t="s">
        <v>108</v>
      </c>
      <c r="B108" s="2018"/>
      <c r="C108" s="170">
        <f>SUM(D108+E108)</f>
        <v>0</v>
      </c>
      <c r="D108" s="218">
        <f t="shared" ref="D108:E110" si="15">SUM(F108+H108+J108+L108+N108+P108+R108+T108+V108+X108+Z108+AB108+AD108+AF108+AH108+AJ108+AL108)</f>
        <v>0</v>
      </c>
      <c r="E108" s="65">
        <f t="shared" si="15"/>
        <v>0</v>
      </c>
      <c r="F108" s="219"/>
      <c r="G108" s="220"/>
      <c r="H108" s="219"/>
      <c r="I108" s="220"/>
      <c r="J108" s="219"/>
      <c r="K108" s="220"/>
      <c r="L108" s="219"/>
      <c r="M108" s="220"/>
      <c r="N108" s="219"/>
      <c r="O108" s="220"/>
      <c r="P108" s="219"/>
      <c r="Q108" s="220"/>
      <c r="R108" s="219"/>
      <c r="S108" s="220"/>
      <c r="T108" s="219"/>
      <c r="U108" s="220"/>
      <c r="V108" s="219"/>
      <c r="W108" s="220"/>
      <c r="X108" s="219"/>
      <c r="Y108" s="220"/>
      <c r="Z108" s="219"/>
      <c r="AA108" s="220"/>
      <c r="AB108" s="219"/>
      <c r="AC108" s="220"/>
      <c r="AD108" s="221"/>
      <c r="AE108" s="222"/>
      <c r="AF108" s="219"/>
      <c r="AG108" s="220"/>
      <c r="AH108" s="221"/>
      <c r="AI108" s="222"/>
      <c r="AJ108" s="219"/>
      <c r="AK108" s="220"/>
      <c r="AL108" s="221"/>
      <c r="AM108" s="220"/>
      <c r="AN108" s="223"/>
      <c r="AO108" s="71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12"/>
      <c r="CG108" s="13">
        <v>0</v>
      </c>
      <c r="CH108" s="13">
        <v>0</v>
      </c>
      <c r="CI108" s="13"/>
      <c r="CJ108" s="13"/>
      <c r="CK108" s="13"/>
      <c r="CL108" s="13"/>
      <c r="CM108" s="13"/>
    </row>
    <row r="109" spans="1:91" ht="16.350000000000001" customHeight="1" x14ac:dyDescent="0.2">
      <c r="A109" s="1848" t="s">
        <v>109</v>
      </c>
      <c r="B109" s="1849"/>
      <c r="C109" s="63">
        <f>SUM(D109+E109)</f>
        <v>15</v>
      </c>
      <c r="D109" s="64">
        <f t="shared" si="15"/>
        <v>7</v>
      </c>
      <c r="E109" s="73">
        <f t="shared" si="15"/>
        <v>8</v>
      </c>
      <c r="F109" s="224"/>
      <c r="G109" s="225"/>
      <c r="H109" s="224"/>
      <c r="I109" s="225"/>
      <c r="J109" s="224"/>
      <c r="K109" s="225"/>
      <c r="L109" s="224"/>
      <c r="M109" s="225"/>
      <c r="N109" s="224"/>
      <c r="O109" s="225"/>
      <c r="P109" s="224"/>
      <c r="Q109" s="225"/>
      <c r="R109" s="224"/>
      <c r="S109" s="225">
        <v>2</v>
      </c>
      <c r="T109" s="224"/>
      <c r="U109" s="225"/>
      <c r="V109" s="224"/>
      <c r="W109" s="225"/>
      <c r="X109" s="224"/>
      <c r="Y109" s="225"/>
      <c r="Z109" s="224"/>
      <c r="AA109" s="225"/>
      <c r="AB109" s="224"/>
      <c r="AC109" s="225">
        <v>1</v>
      </c>
      <c r="AD109" s="226"/>
      <c r="AE109" s="227"/>
      <c r="AF109" s="224">
        <v>1</v>
      </c>
      <c r="AG109" s="225"/>
      <c r="AH109" s="226">
        <v>1</v>
      </c>
      <c r="AI109" s="227">
        <v>3</v>
      </c>
      <c r="AJ109" s="224">
        <v>4</v>
      </c>
      <c r="AK109" s="225"/>
      <c r="AL109" s="226">
        <v>1</v>
      </c>
      <c r="AM109" s="225">
        <v>2</v>
      </c>
      <c r="AN109" s="228">
        <v>15</v>
      </c>
      <c r="AO109" s="71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12"/>
      <c r="CG109" s="13">
        <v>0</v>
      </c>
      <c r="CH109" s="13">
        <v>0</v>
      </c>
      <c r="CI109" s="13"/>
      <c r="CJ109" s="13"/>
      <c r="CK109" s="13"/>
      <c r="CL109" s="13"/>
      <c r="CM109" s="13"/>
    </row>
    <row r="110" spans="1:91" ht="16.350000000000001" customHeight="1" x14ac:dyDescent="0.2">
      <c r="A110" s="1883" t="s">
        <v>110</v>
      </c>
      <c r="B110" s="1884"/>
      <c r="C110" s="77">
        <f>SUM(D110+E110)</f>
        <v>8</v>
      </c>
      <c r="D110" s="78">
        <f t="shared" si="15"/>
        <v>7</v>
      </c>
      <c r="E110" s="49">
        <f t="shared" si="15"/>
        <v>1</v>
      </c>
      <c r="F110" s="229"/>
      <c r="G110" s="230"/>
      <c r="H110" s="229"/>
      <c r="I110" s="230"/>
      <c r="J110" s="229"/>
      <c r="K110" s="230"/>
      <c r="L110" s="229">
        <v>1</v>
      </c>
      <c r="M110" s="230"/>
      <c r="N110" s="229"/>
      <c r="O110" s="230"/>
      <c r="P110" s="229"/>
      <c r="Q110" s="230"/>
      <c r="R110" s="229"/>
      <c r="S110" s="230"/>
      <c r="T110" s="229"/>
      <c r="U110" s="230"/>
      <c r="V110" s="229"/>
      <c r="W110" s="230"/>
      <c r="X110" s="229"/>
      <c r="Y110" s="230"/>
      <c r="Z110" s="229"/>
      <c r="AA110" s="230"/>
      <c r="AB110" s="229"/>
      <c r="AC110" s="230"/>
      <c r="AD110" s="231">
        <v>2</v>
      </c>
      <c r="AE110" s="232"/>
      <c r="AF110" s="229">
        <v>1</v>
      </c>
      <c r="AG110" s="230">
        <v>1</v>
      </c>
      <c r="AH110" s="231"/>
      <c r="AI110" s="232"/>
      <c r="AJ110" s="229"/>
      <c r="AK110" s="230"/>
      <c r="AL110" s="231">
        <v>3</v>
      </c>
      <c r="AM110" s="230"/>
      <c r="AN110" s="233">
        <v>8</v>
      </c>
      <c r="AO110" s="71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12"/>
      <c r="CG110" s="13">
        <v>0</v>
      </c>
      <c r="CH110" s="13">
        <v>0</v>
      </c>
      <c r="CI110" s="13"/>
      <c r="CJ110" s="13"/>
      <c r="CK110" s="13"/>
      <c r="CL110" s="13"/>
      <c r="CM110" s="13"/>
    </row>
    <row r="111" spans="1:91" ht="32.1" customHeight="1" x14ac:dyDescent="0.2">
      <c r="A111" s="82" t="s">
        <v>111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X111" s="2"/>
      <c r="BY111" s="2"/>
      <c r="BZ111" s="2"/>
      <c r="CG111" s="13"/>
      <c r="CH111" s="13"/>
      <c r="CI111" s="13"/>
      <c r="CJ111" s="13"/>
      <c r="CK111" s="13"/>
      <c r="CL111" s="13"/>
      <c r="CM111" s="13"/>
    </row>
    <row r="112" spans="1:91" ht="16.350000000000001" customHeight="1" x14ac:dyDescent="0.2">
      <c r="A112" s="1822" t="s">
        <v>112</v>
      </c>
      <c r="B112" s="1793"/>
      <c r="C112" s="1822" t="s">
        <v>54</v>
      </c>
      <c r="D112" s="1823"/>
      <c r="E112" s="1793"/>
      <c r="F112" s="1808" t="s">
        <v>113</v>
      </c>
      <c r="G112" s="1809"/>
      <c r="H112" s="1885" t="s">
        <v>114</v>
      </c>
      <c r="I112" s="1809"/>
      <c r="J112" s="1808" t="s">
        <v>115</v>
      </c>
      <c r="K112" s="1809"/>
      <c r="L112" s="1808" t="s">
        <v>116</v>
      </c>
      <c r="M112" s="1809"/>
      <c r="N112" s="1808" t="s">
        <v>117</v>
      </c>
      <c r="O112" s="1809"/>
      <c r="P112" s="1828" t="s">
        <v>118</v>
      </c>
      <c r="Q112" s="1816"/>
      <c r="R112" s="1828" t="s">
        <v>119</v>
      </c>
      <c r="S112" s="1816"/>
      <c r="T112" s="1828" t="s">
        <v>120</v>
      </c>
      <c r="U112" s="1829"/>
      <c r="V112" s="1828" t="s">
        <v>121</v>
      </c>
      <c r="W112" s="1829"/>
      <c r="X112" s="1881" t="s">
        <v>122</v>
      </c>
      <c r="Y112" s="2016" t="s">
        <v>123</v>
      </c>
      <c r="Z112" s="1829"/>
      <c r="AA112" s="1829"/>
      <c r="AB112" s="1816"/>
      <c r="AC112" s="1834" t="s">
        <v>124</v>
      </c>
      <c r="AD112" s="1876"/>
      <c r="AE112" s="1829" t="s">
        <v>125</v>
      </c>
      <c r="AF112" s="1829"/>
      <c r="AG112" s="1829"/>
      <c r="AH112" s="1816"/>
      <c r="AI112" s="1819" t="s">
        <v>126</v>
      </c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CG112" s="13"/>
      <c r="CH112" s="13"/>
      <c r="CI112" s="13"/>
      <c r="CJ112" s="13"/>
      <c r="CK112" s="13"/>
      <c r="CL112" s="13"/>
      <c r="CM112" s="13"/>
    </row>
    <row r="113" spans="1:91" ht="25.35" customHeight="1" x14ac:dyDescent="0.2">
      <c r="A113" s="1824"/>
      <c r="B113" s="1795"/>
      <c r="C113" s="1271" t="s">
        <v>32</v>
      </c>
      <c r="D113" s="1272" t="s">
        <v>33</v>
      </c>
      <c r="E113" s="1129" t="s">
        <v>34</v>
      </c>
      <c r="F113" s="1273" t="s">
        <v>41</v>
      </c>
      <c r="G113" s="1274" t="s">
        <v>34</v>
      </c>
      <c r="H113" s="1273" t="s">
        <v>41</v>
      </c>
      <c r="I113" s="1274" t="s">
        <v>34</v>
      </c>
      <c r="J113" s="1273" t="s">
        <v>41</v>
      </c>
      <c r="K113" s="1274" t="s">
        <v>34</v>
      </c>
      <c r="L113" s="1273" t="s">
        <v>41</v>
      </c>
      <c r="M113" s="1274" t="s">
        <v>34</v>
      </c>
      <c r="N113" s="1273" t="s">
        <v>41</v>
      </c>
      <c r="O113" s="1274" t="s">
        <v>34</v>
      </c>
      <c r="P113" s="1273" t="s">
        <v>41</v>
      </c>
      <c r="Q113" s="1274" t="s">
        <v>34</v>
      </c>
      <c r="R113" s="1273" t="s">
        <v>41</v>
      </c>
      <c r="S113" s="1274" t="s">
        <v>34</v>
      </c>
      <c r="T113" s="1273" t="s">
        <v>41</v>
      </c>
      <c r="U113" s="1310" t="s">
        <v>34</v>
      </c>
      <c r="V113" s="1273" t="s">
        <v>41</v>
      </c>
      <c r="W113" s="1310" t="s">
        <v>34</v>
      </c>
      <c r="X113" s="1882"/>
      <c r="Y113" s="237" t="s">
        <v>127</v>
      </c>
      <c r="Z113" s="238" t="s">
        <v>128</v>
      </c>
      <c r="AA113" s="1128" t="s">
        <v>129</v>
      </c>
      <c r="AB113" s="1282" t="s">
        <v>130</v>
      </c>
      <c r="AC113" s="1142" t="s">
        <v>131</v>
      </c>
      <c r="AD113" s="1311" t="s">
        <v>132</v>
      </c>
      <c r="AE113" s="1312" t="s">
        <v>133</v>
      </c>
      <c r="AF113" s="1282" t="s">
        <v>134</v>
      </c>
      <c r="AG113" s="243" t="s">
        <v>135</v>
      </c>
      <c r="AH113" s="1282" t="s">
        <v>136</v>
      </c>
      <c r="AI113" s="1820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CG113" s="13"/>
      <c r="CH113" s="13"/>
      <c r="CI113" s="13"/>
      <c r="CJ113" s="13"/>
      <c r="CK113" s="13"/>
      <c r="CL113" s="13"/>
      <c r="CM113" s="13"/>
    </row>
    <row r="114" spans="1:91" ht="16.350000000000001" customHeight="1" x14ac:dyDescent="0.2">
      <c r="A114" s="2017" t="s">
        <v>137</v>
      </c>
      <c r="B114" s="2018"/>
      <c r="C114" s="1276">
        <f>SUM(D114+E114)</f>
        <v>2</v>
      </c>
      <c r="D114" s="1290">
        <f>SUM(F114+H114+J114+L114+N114+P114+R114+T114+V114)</f>
        <v>1</v>
      </c>
      <c r="E114" s="1291">
        <f>SUM(G114+I114+K114+M114+O114+Q114+S114+U114+W114)</f>
        <v>1</v>
      </c>
      <c r="F114" s="1307">
        <v>1</v>
      </c>
      <c r="G114" s="1313"/>
      <c r="H114" s="1278"/>
      <c r="I114" s="1280"/>
      <c r="J114" s="1307"/>
      <c r="K114" s="1313">
        <v>1</v>
      </c>
      <c r="L114" s="1278"/>
      <c r="M114" s="1280"/>
      <c r="N114" s="1307"/>
      <c r="O114" s="1313"/>
      <c r="P114" s="1278"/>
      <c r="Q114" s="1280"/>
      <c r="R114" s="1307"/>
      <c r="S114" s="1313"/>
      <c r="T114" s="1278"/>
      <c r="U114" s="1280"/>
      <c r="V114" s="1307"/>
      <c r="W114" s="1314"/>
      <c r="X114" s="1279"/>
      <c r="Y114" s="1315">
        <v>1</v>
      </c>
      <c r="Z114" s="1278">
        <v>1</v>
      </c>
      <c r="AA114" s="1316"/>
      <c r="AB114" s="1317"/>
      <c r="AC114" s="1314">
        <v>1</v>
      </c>
      <c r="AD114" s="1318">
        <v>1</v>
      </c>
      <c r="AE114" s="1315"/>
      <c r="AF114" s="1281"/>
      <c r="AG114" s="1281">
        <v>1</v>
      </c>
      <c r="AH114" s="1281"/>
      <c r="AI114" s="1281">
        <v>1</v>
      </c>
      <c r="AJ114" s="71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12"/>
      <c r="AW114" s="12"/>
      <c r="AX114" s="12"/>
      <c r="AY114" s="12"/>
      <c r="AZ114" s="12"/>
      <c r="BA114" s="12"/>
      <c r="CG114" s="13">
        <v>0</v>
      </c>
      <c r="CH114" s="13">
        <v>0</v>
      </c>
      <c r="CI114" s="13">
        <v>0</v>
      </c>
      <c r="CJ114" s="13"/>
      <c r="CK114" s="13"/>
      <c r="CL114" s="13"/>
      <c r="CM114" s="13"/>
    </row>
    <row r="115" spans="1:91" ht="16.350000000000001" customHeight="1" x14ac:dyDescent="0.2">
      <c r="A115" s="1879" t="s">
        <v>138</v>
      </c>
      <c r="B115" s="1880"/>
      <c r="C115" s="246">
        <f>SUM(D115+E115)</f>
        <v>34</v>
      </c>
      <c r="D115" s="247">
        <f>SUM(F115+H115+J115+L115+N115+P115+R115+T115+V115)</f>
        <v>30</v>
      </c>
      <c r="E115" s="248">
        <f>SUM(G115+I115+K115+M115+O115+Q115+S115+U115+W115)</f>
        <v>4</v>
      </c>
      <c r="F115" s="249"/>
      <c r="G115" s="250"/>
      <c r="H115" s="251"/>
      <c r="I115" s="252"/>
      <c r="J115" s="249">
        <v>7</v>
      </c>
      <c r="K115" s="250">
        <v>1</v>
      </c>
      <c r="L115" s="251">
        <v>8</v>
      </c>
      <c r="M115" s="252">
        <v>1</v>
      </c>
      <c r="N115" s="249">
        <v>7</v>
      </c>
      <c r="O115" s="250"/>
      <c r="P115" s="251">
        <v>7</v>
      </c>
      <c r="Q115" s="252">
        <v>1</v>
      </c>
      <c r="R115" s="249">
        <v>1</v>
      </c>
      <c r="S115" s="250">
        <v>1</v>
      </c>
      <c r="T115" s="251"/>
      <c r="U115" s="252"/>
      <c r="V115" s="249"/>
      <c r="W115" s="253"/>
      <c r="X115" s="254">
        <v>1</v>
      </c>
      <c r="Y115" s="255"/>
      <c r="Z115" s="256"/>
      <c r="AA115" s="257">
        <v>10</v>
      </c>
      <c r="AB115" s="257">
        <v>24</v>
      </c>
      <c r="AC115" s="254">
        <v>30</v>
      </c>
      <c r="AD115" s="258">
        <v>4</v>
      </c>
      <c r="AE115" s="259">
        <v>3</v>
      </c>
      <c r="AF115" s="260"/>
      <c r="AG115" s="260">
        <v>18</v>
      </c>
      <c r="AH115" s="260">
        <v>11</v>
      </c>
      <c r="AI115" s="260">
        <v>2</v>
      </c>
      <c r="AJ115" s="71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12"/>
      <c r="AW115" s="12"/>
      <c r="AX115" s="12"/>
      <c r="CG115" s="13">
        <v>0</v>
      </c>
      <c r="CH115" s="13">
        <v>0</v>
      </c>
      <c r="CI115" s="13">
        <v>0</v>
      </c>
      <c r="CJ115" s="13"/>
      <c r="CK115" s="13"/>
      <c r="CL115" s="13"/>
      <c r="CM115" s="13"/>
    </row>
    <row r="116" spans="1:91" ht="32.1" customHeight="1" x14ac:dyDescent="0.2">
      <c r="A116" s="82" t="s">
        <v>139</v>
      </c>
      <c r="B116" s="11"/>
      <c r="C116" s="11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"/>
      <c r="V116" s="8"/>
      <c r="W116" s="8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BX116" s="2"/>
      <c r="BY116" s="2"/>
      <c r="BZ116" s="2"/>
      <c r="CG116" s="13"/>
      <c r="CH116" s="13"/>
      <c r="CI116" s="13"/>
      <c r="CJ116" s="13"/>
      <c r="CK116" s="13"/>
      <c r="CL116" s="13"/>
      <c r="CM116" s="13"/>
    </row>
    <row r="117" spans="1:91" ht="16.350000000000001" customHeight="1" x14ac:dyDescent="0.2">
      <c r="A117" s="1822" t="s">
        <v>112</v>
      </c>
      <c r="B117" s="1793"/>
      <c r="C117" s="1817" t="s">
        <v>54</v>
      </c>
      <c r="D117" s="1808" t="s">
        <v>6</v>
      </c>
      <c r="E117" s="1869"/>
      <c r="F117" s="1869"/>
      <c r="G117" s="1869"/>
      <c r="H117" s="1869"/>
      <c r="I117" s="1812"/>
      <c r="J117" s="1798" t="s">
        <v>7</v>
      </c>
      <c r="K117" s="8"/>
      <c r="L117" s="7"/>
      <c r="M117" s="7"/>
      <c r="N117" s="7"/>
      <c r="O117" s="7"/>
      <c r="P117" s="7"/>
      <c r="Q117" s="7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BR117" s="3"/>
      <c r="BS117" s="3"/>
      <c r="BT117" s="3"/>
      <c r="CG117" s="13"/>
      <c r="CH117" s="13"/>
      <c r="CI117" s="13"/>
      <c r="CJ117" s="13"/>
      <c r="CK117" s="13"/>
      <c r="CL117" s="13"/>
      <c r="CM117" s="13"/>
    </row>
    <row r="118" spans="1:91" ht="21.6" customHeight="1" x14ac:dyDescent="0.2">
      <c r="A118" s="1824"/>
      <c r="B118" s="1795"/>
      <c r="C118" s="1818"/>
      <c r="D118" s="1273" t="s">
        <v>13</v>
      </c>
      <c r="E118" s="1304" t="s">
        <v>14</v>
      </c>
      <c r="F118" s="1304" t="s">
        <v>15</v>
      </c>
      <c r="G118" s="1304" t="s">
        <v>140</v>
      </c>
      <c r="H118" s="1304" t="s">
        <v>141</v>
      </c>
      <c r="I118" s="1319" t="s">
        <v>142</v>
      </c>
      <c r="J118" s="1801"/>
      <c r="K118" s="8"/>
      <c r="L118" s="7"/>
      <c r="M118" s="7"/>
      <c r="N118" s="7"/>
      <c r="O118" s="7"/>
      <c r="P118" s="7"/>
      <c r="Q118" s="7"/>
      <c r="BR118" s="3"/>
      <c r="BS118" s="3"/>
      <c r="BT118" s="3"/>
      <c r="CG118" s="13"/>
      <c r="CH118" s="13"/>
      <c r="CI118" s="13"/>
      <c r="CJ118" s="13"/>
      <c r="CK118" s="13"/>
      <c r="CL118" s="13"/>
      <c r="CM118" s="13"/>
    </row>
    <row r="119" spans="1:91" ht="26.25" customHeight="1" x14ac:dyDescent="0.2">
      <c r="A119" s="1819" t="s">
        <v>143</v>
      </c>
      <c r="B119" s="1320" t="s">
        <v>144</v>
      </c>
      <c r="C119" s="1321">
        <f>SUM(D119:I119)</f>
        <v>2</v>
      </c>
      <c r="D119" s="1286">
        <v>1</v>
      </c>
      <c r="E119" s="1289"/>
      <c r="F119" s="1289"/>
      <c r="G119" s="1289"/>
      <c r="H119" s="1289">
        <v>1</v>
      </c>
      <c r="I119" s="1322"/>
      <c r="J119" s="1292">
        <v>2</v>
      </c>
      <c r="K119" s="71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12"/>
      <c r="X119" s="12"/>
      <c r="Y119" s="12"/>
      <c r="BR119" s="3"/>
      <c r="BS119" s="3"/>
      <c r="BT119" s="3"/>
      <c r="CG119" s="13"/>
      <c r="CH119" s="13">
        <v>0</v>
      </c>
      <c r="CI119" s="13">
        <v>0</v>
      </c>
      <c r="CJ119" s="13"/>
      <c r="CK119" s="13"/>
      <c r="CL119" s="13"/>
      <c r="CM119" s="13"/>
    </row>
    <row r="120" spans="1:91" ht="18" customHeight="1" x14ac:dyDescent="0.2">
      <c r="A120" s="1820"/>
      <c r="B120" s="264" t="s">
        <v>145</v>
      </c>
      <c r="C120" s="265">
        <f>SUM(D120:I120)</f>
        <v>0</v>
      </c>
      <c r="D120" s="50"/>
      <c r="E120" s="266"/>
      <c r="F120" s="266"/>
      <c r="G120" s="266"/>
      <c r="H120" s="266"/>
      <c r="I120" s="267"/>
      <c r="J120" s="79"/>
      <c r="K120" s="71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12"/>
      <c r="X120" s="12"/>
      <c r="Y120" s="12"/>
      <c r="BR120" s="3"/>
      <c r="BS120" s="3"/>
      <c r="BT120" s="3"/>
      <c r="CG120" s="13"/>
      <c r="CH120" s="13">
        <v>0</v>
      </c>
      <c r="CI120" s="13">
        <v>0</v>
      </c>
      <c r="CJ120" s="13"/>
      <c r="CK120" s="13"/>
      <c r="CL120" s="13"/>
      <c r="CM120" s="13"/>
    </row>
    <row r="121" spans="1:91" ht="32.1" customHeight="1" x14ac:dyDescent="0.2">
      <c r="A121" s="82" t="s">
        <v>146</v>
      </c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"/>
      <c r="P121" s="8"/>
      <c r="Q121" s="85"/>
      <c r="R121" s="85"/>
      <c r="S121" s="85"/>
      <c r="T121" s="85"/>
      <c r="U121" s="85"/>
      <c r="V121" s="85"/>
      <c r="W121" s="85"/>
      <c r="X121" s="12"/>
      <c r="Y121" s="12"/>
      <c r="Z121" s="12"/>
      <c r="AA121" s="12"/>
      <c r="AB121" s="12"/>
      <c r="AC121" s="12"/>
      <c r="AD121" s="12"/>
      <c r="AE121" s="12"/>
      <c r="BX121" s="2"/>
      <c r="BY121" s="2"/>
      <c r="BZ121" s="2"/>
      <c r="CG121" s="13"/>
      <c r="CH121" s="13"/>
      <c r="CI121" s="13"/>
      <c r="CJ121" s="13"/>
      <c r="CK121" s="13"/>
      <c r="CL121" s="13"/>
      <c r="CM121" s="13"/>
    </row>
    <row r="122" spans="1:91" ht="16.350000000000001" customHeight="1" x14ac:dyDescent="0.2">
      <c r="A122" s="1819" t="s">
        <v>147</v>
      </c>
      <c r="B122" s="1819" t="s">
        <v>148</v>
      </c>
      <c r="C122" s="8"/>
      <c r="D122" s="26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CG122" s="13"/>
      <c r="CH122" s="13"/>
      <c r="CI122" s="13"/>
      <c r="CJ122" s="13"/>
      <c r="CK122" s="13"/>
      <c r="CL122" s="13"/>
      <c r="CM122" s="13"/>
    </row>
    <row r="123" spans="1:91" ht="16.350000000000001" customHeight="1" x14ac:dyDescent="0.2">
      <c r="A123" s="1820"/>
      <c r="B123" s="1820"/>
      <c r="C123" s="8"/>
      <c r="D123" s="26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CG123" s="13"/>
      <c r="CH123" s="13"/>
      <c r="CI123" s="13"/>
      <c r="CJ123" s="13"/>
      <c r="CK123" s="13"/>
      <c r="CL123" s="13"/>
      <c r="CM123" s="13"/>
    </row>
    <row r="124" spans="1:91" ht="16.350000000000001" customHeight="1" x14ac:dyDescent="0.2">
      <c r="A124" s="1323" t="s">
        <v>149</v>
      </c>
      <c r="B124" s="1288"/>
      <c r="C124" s="136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CG124" s="13"/>
      <c r="CH124" s="13"/>
      <c r="CI124" s="13"/>
      <c r="CJ124" s="13"/>
      <c r="CK124" s="13"/>
      <c r="CL124" s="13"/>
      <c r="CM124" s="13"/>
    </row>
    <row r="125" spans="1:91" ht="16.350000000000001" customHeight="1" x14ac:dyDescent="0.2">
      <c r="A125" s="270" t="s">
        <v>150</v>
      </c>
      <c r="B125" s="70"/>
      <c r="C125" s="136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CG125" s="13"/>
      <c r="CH125" s="13"/>
      <c r="CI125" s="13"/>
      <c r="CJ125" s="13"/>
      <c r="CK125" s="13"/>
      <c r="CL125" s="13"/>
      <c r="CM125" s="13"/>
    </row>
    <row r="126" spans="1:91" ht="16.350000000000001" customHeight="1" x14ac:dyDescent="0.2">
      <c r="A126" s="270" t="s">
        <v>151</v>
      </c>
      <c r="B126" s="70">
        <v>5</v>
      </c>
      <c r="C126" s="136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CG126" s="13"/>
      <c r="CH126" s="13"/>
      <c r="CI126" s="13"/>
      <c r="CJ126" s="13"/>
      <c r="CK126" s="13"/>
      <c r="CL126" s="13"/>
      <c r="CM126" s="13"/>
    </row>
    <row r="127" spans="1:91" ht="16.350000000000001" customHeight="1" x14ac:dyDescent="0.2">
      <c r="A127" s="270" t="s">
        <v>152</v>
      </c>
      <c r="B127" s="70"/>
      <c r="C127" s="136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CG127" s="13"/>
      <c r="CH127" s="13"/>
      <c r="CI127" s="13"/>
      <c r="CJ127" s="13"/>
      <c r="CK127" s="13"/>
      <c r="CL127" s="13"/>
      <c r="CM127" s="13"/>
    </row>
    <row r="128" spans="1:91" ht="16.350000000000001" customHeight="1" x14ac:dyDescent="0.2">
      <c r="A128" s="270" t="s">
        <v>153</v>
      </c>
      <c r="B128" s="70"/>
      <c r="C128" s="136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CG128" s="13"/>
      <c r="CH128" s="13"/>
      <c r="CI128" s="13"/>
      <c r="CJ128" s="13"/>
      <c r="CK128" s="13"/>
      <c r="CL128" s="13"/>
      <c r="CM128" s="13"/>
    </row>
    <row r="129" spans="1:91" ht="16.350000000000001" customHeight="1" x14ac:dyDescent="0.2">
      <c r="A129" s="271" t="s">
        <v>154</v>
      </c>
      <c r="B129" s="36">
        <v>5</v>
      </c>
      <c r="C129" s="136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CG129" s="13"/>
      <c r="CH129" s="13"/>
      <c r="CI129" s="13"/>
      <c r="CJ129" s="13"/>
      <c r="CK129" s="13"/>
      <c r="CL129" s="13"/>
      <c r="CM129" s="13"/>
    </row>
    <row r="130" spans="1:91" ht="16.350000000000001" customHeight="1" x14ac:dyDescent="0.2">
      <c r="A130" s="271" t="s">
        <v>155</v>
      </c>
      <c r="B130" s="36">
        <v>9</v>
      </c>
      <c r="C130" s="136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CG130" s="13"/>
      <c r="CH130" s="13"/>
      <c r="CI130" s="13"/>
      <c r="CJ130" s="13"/>
      <c r="CK130" s="13"/>
      <c r="CL130" s="13"/>
      <c r="CM130" s="13"/>
    </row>
    <row r="131" spans="1:91" ht="16.350000000000001" customHeight="1" x14ac:dyDescent="0.2">
      <c r="A131" s="271" t="s">
        <v>156</v>
      </c>
      <c r="B131" s="70"/>
      <c r="C131" s="136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CG131" s="13"/>
      <c r="CH131" s="13"/>
      <c r="CI131" s="13"/>
      <c r="CJ131" s="13"/>
      <c r="CK131" s="13"/>
      <c r="CL131" s="13"/>
      <c r="CM131" s="13"/>
    </row>
    <row r="132" spans="1:91" ht="16.350000000000001" customHeight="1" x14ac:dyDescent="0.2">
      <c r="A132" s="271" t="s">
        <v>157</v>
      </c>
      <c r="B132" s="36">
        <v>1</v>
      </c>
      <c r="C132" s="136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CG132" s="13"/>
      <c r="CH132" s="13"/>
      <c r="CI132" s="13"/>
      <c r="CJ132" s="13"/>
      <c r="CK132" s="13"/>
      <c r="CL132" s="13"/>
      <c r="CM132" s="13"/>
    </row>
    <row r="133" spans="1:91" ht="16.350000000000001" customHeight="1" x14ac:dyDescent="0.2">
      <c r="A133" s="272" t="s">
        <v>158</v>
      </c>
      <c r="B133" s="273">
        <v>5</v>
      </c>
      <c r="C133" s="136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CG133" s="13"/>
      <c r="CH133" s="13"/>
      <c r="CI133" s="13"/>
      <c r="CJ133" s="13"/>
      <c r="CK133" s="13"/>
      <c r="CL133" s="13"/>
      <c r="CM133" s="13"/>
    </row>
    <row r="134" spans="1:91" ht="16.350000000000001" customHeight="1" x14ac:dyDescent="0.2">
      <c r="A134" s="274" t="s">
        <v>159</v>
      </c>
      <c r="B134" s="273">
        <v>210</v>
      </c>
      <c r="C134" s="136"/>
      <c r="D134" s="8"/>
      <c r="E134" s="8"/>
      <c r="F134" s="8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"/>
      <c r="CG134" s="13"/>
      <c r="CH134" s="13"/>
      <c r="CI134" s="13"/>
      <c r="CJ134" s="13"/>
      <c r="CK134" s="13"/>
      <c r="CL134" s="13"/>
      <c r="CM134" s="13"/>
    </row>
    <row r="135" spans="1:91" ht="16.350000000000001" customHeight="1" x14ac:dyDescent="0.2">
      <c r="A135" s="274" t="s">
        <v>160</v>
      </c>
      <c r="B135" s="273">
        <v>19</v>
      </c>
      <c r="C135" s="136"/>
      <c r="D135" s="8"/>
      <c r="E135" s="8"/>
      <c r="F135" s="8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"/>
      <c r="CG135" s="13"/>
      <c r="CH135" s="13"/>
      <c r="CI135" s="13"/>
      <c r="CJ135" s="13"/>
      <c r="CK135" s="13"/>
      <c r="CL135" s="13"/>
      <c r="CM135" s="13"/>
    </row>
    <row r="136" spans="1:91" ht="16.350000000000001" customHeight="1" x14ac:dyDescent="0.2">
      <c r="A136" s="1324" t="s">
        <v>54</v>
      </c>
      <c r="B136" s="1303">
        <f>SUM(B124:B135)</f>
        <v>254</v>
      </c>
      <c r="C136" s="8"/>
      <c r="D136" s="8"/>
      <c r="E136" s="8"/>
      <c r="F136" s="8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"/>
      <c r="CG136" s="13"/>
      <c r="CH136" s="13"/>
      <c r="CI136" s="13"/>
      <c r="CJ136" s="13"/>
      <c r="CK136" s="13"/>
      <c r="CL136" s="13"/>
      <c r="CM136" s="13"/>
    </row>
    <row r="137" spans="1:91" ht="32.1" customHeight="1" x14ac:dyDescent="0.2">
      <c r="A137" s="81" t="s">
        <v>161</v>
      </c>
      <c r="B137" s="1"/>
      <c r="C137" s="1"/>
      <c r="D137" s="8"/>
      <c r="E137" s="276"/>
      <c r="F137" s="8"/>
      <c r="G137" s="277"/>
      <c r="H137" s="85"/>
      <c r="I137" s="85"/>
      <c r="J137" s="85"/>
      <c r="K137" s="85"/>
      <c r="L137" s="85"/>
      <c r="M137" s="278"/>
      <c r="N137" s="278"/>
      <c r="O137" s="278"/>
      <c r="P137" s="85"/>
      <c r="Q137" s="85"/>
      <c r="R137" s="85"/>
      <c r="S137" s="85"/>
      <c r="T137" s="85"/>
      <c r="U137" s="85"/>
      <c r="V137" s="85"/>
      <c r="W137" s="8"/>
      <c r="BX137" s="2"/>
      <c r="BY137" s="2"/>
      <c r="BZ137" s="2"/>
      <c r="CG137" s="13"/>
      <c r="CH137" s="13"/>
      <c r="CI137" s="13"/>
      <c r="CJ137" s="13"/>
      <c r="CK137" s="13"/>
      <c r="CL137" s="13"/>
      <c r="CM137" s="13"/>
    </row>
    <row r="138" spans="1:91" ht="25.35" customHeight="1" x14ac:dyDescent="0.2">
      <c r="A138" s="1808" t="s">
        <v>162</v>
      </c>
      <c r="B138" s="1869"/>
      <c r="C138" s="1869"/>
      <c r="D138" s="1809"/>
      <c r="E138" s="1282" t="s">
        <v>163</v>
      </c>
      <c r="F138" s="1282" t="s">
        <v>164</v>
      </c>
      <c r="G138" s="279"/>
      <c r="H138" s="280"/>
      <c r="I138" s="280"/>
      <c r="J138" s="280"/>
      <c r="K138" s="280"/>
      <c r="L138" s="85"/>
      <c r="M138" s="85"/>
      <c r="N138" s="85"/>
      <c r="O138" s="85"/>
      <c r="P138" s="85"/>
      <c r="Q138" s="85"/>
      <c r="R138" s="85"/>
      <c r="S138" s="85"/>
      <c r="T138" s="101"/>
      <c r="U138" s="101"/>
      <c r="V138" s="101"/>
      <c r="W138" s="7"/>
      <c r="CG138" s="13"/>
      <c r="CH138" s="13"/>
      <c r="CI138" s="13"/>
      <c r="CJ138" s="13"/>
      <c r="CK138" s="13"/>
      <c r="CL138" s="13"/>
      <c r="CM138" s="13"/>
    </row>
    <row r="139" spans="1:91" ht="16.350000000000001" customHeight="1" x14ac:dyDescent="0.2">
      <c r="A139" s="1282" t="s">
        <v>165</v>
      </c>
      <c r="B139" s="1872" t="s">
        <v>166</v>
      </c>
      <c r="C139" s="1873"/>
      <c r="D139" s="1874"/>
      <c r="E139" s="1325"/>
      <c r="F139" s="1325"/>
      <c r="G139" s="487" t="str">
        <f>CA139</f>
        <v/>
      </c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85"/>
      <c r="T139" s="101"/>
      <c r="U139" s="101"/>
      <c r="V139" s="101"/>
      <c r="W139" s="7"/>
      <c r="CA139" s="488" t="str">
        <f>IF(E139&lt;F139,"* El número de llamadas válidas NO DEBE ser mayor al total de llamadas.","")</f>
        <v/>
      </c>
      <c r="CG139" s="489">
        <f>IF(E139&lt;F139,1,0)</f>
        <v>0</v>
      </c>
      <c r="CH139" s="13"/>
      <c r="CI139" s="13"/>
      <c r="CJ139" s="13"/>
      <c r="CK139" s="13"/>
      <c r="CL139" s="13"/>
      <c r="CM139" s="13"/>
    </row>
    <row r="140" spans="1:91" ht="32.1" customHeight="1" x14ac:dyDescent="0.2">
      <c r="A140" s="82" t="s">
        <v>167</v>
      </c>
      <c r="B140" s="82"/>
      <c r="C140" s="82"/>
      <c r="D140" s="82"/>
      <c r="E140" s="82"/>
      <c r="F140" s="82"/>
      <c r="G140" s="57"/>
      <c r="H140" s="57"/>
      <c r="I140" s="57"/>
      <c r="J140" s="57"/>
      <c r="K140" s="57"/>
      <c r="L140" s="282"/>
      <c r="M140" s="85"/>
      <c r="N140" s="85"/>
      <c r="O140" s="85"/>
      <c r="P140" s="85"/>
      <c r="Q140" s="85"/>
      <c r="R140" s="12"/>
      <c r="S140" s="12"/>
      <c r="T140" s="12"/>
      <c r="U140" s="12"/>
      <c r="V140" s="12"/>
      <c r="BX140" s="2"/>
      <c r="BY140" s="2"/>
      <c r="BZ140" s="2"/>
      <c r="CG140" s="13"/>
      <c r="CH140" s="13"/>
      <c r="CI140" s="13"/>
      <c r="CJ140" s="13"/>
      <c r="CK140" s="13"/>
      <c r="CL140" s="13"/>
      <c r="CM140" s="13"/>
    </row>
    <row r="141" spans="1:91" ht="27" customHeight="1" x14ac:dyDescent="0.2">
      <c r="A141" s="1822" t="s">
        <v>162</v>
      </c>
      <c r="B141" s="1823"/>
      <c r="C141" s="1793"/>
      <c r="D141" s="1828" t="s">
        <v>168</v>
      </c>
      <c r="E141" s="1829"/>
      <c r="F141" s="1816"/>
      <c r="G141" s="1819" t="s">
        <v>7</v>
      </c>
      <c r="H141" s="1869" t="s">
        <v>169</v>
      </c>
      <c r="I141" s="1869"/>
      <c r="J141" s="1809"/>
      <c r="K141" s="1808" t="s">
        <v>170</v>
      </c>
      <c r="L141" s="1869"/>
      <c r="M141" s="1809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CG141" s="13"/>
      <c r="CH141" s="13"/>
      <c r="CI141" s="13"/>
      <c r="CJ141" s="13"/>
      <c r="CK141" s="13"/>
      <c r="CL141" s="13"/>
      <c r="CM141" s="13"/>
    </row>
    <row r="142" spans="1:91" ht="27" customHeight="1" x14ac:dyDescent="0.2">
      <c r="A142" s="1824"/>
      <c r="B142" s="1825"/>
      <c r="C142" s="1795"/>
      <c r="D142" s="1120" t="s">
        <v>54</v>
      </c>
      <c r="E142" s="1132" t="s">
        <v>171</v>
      </c>
      <c r="F142" s="1123" t="s">
        <v>172</v>
      </c>
      <c r="G142" s="1820"/>
      <c r="H142" s="1132" t="s">
        <v>173</v>
      </c>
      <c r="I142" s="1139" t="s">
        <v>174</v>
      </c>
      <c r="J142" s="1123" t="s">
        <v>175</v>
      </c>
      <c r="K142" s="1132" t="s">
        <v>173</v>
      </c>
      <c r="L142" s="1139" t="s">
        <v>174</v>
      </c>
      <c r="M142" s="1123" t="s">
        <v>175</v>
      </c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CG142" s="13"/>
      <c r="CH142" s="13"/>
      <c r="CI142" s="13"/>
      <c r="CJ142" s="13"/>
      <c r="CK142" s="13"/>
      <c r="CL142" s="13"/>
      <c r="CM142" s="13"/>
    </row>
    <row r="143" spans="1:91" ht="16.350000000000001" customHeight="1" x14ac:dyDescent="0.2">
      <c r="A143" s="1819" t="s">
        <v>176</v>
      </c>
      <c r="B143" s="2014" t="s">
        <v>177</v>
      </c>
      <c r="C143" s="2015"/>
      <c r="D143" s="1321">
        <f>SUM(E143+F143)</f>
        <v>0</v>
      </c>
      <c r="E143" s="1286"/>
      <c r="F143" s="1292"/>
      <c r="G143" s="1288"/>
      <c r="H143" s="1286"/>
      <c r="I143" s="1326"/>
      <c r="J143" s="1292"/>
      <c r="K143" s="1286"/>
      <c r="L143" s="1326"/>
      <c r="M143" s="1292"/>
      <c r="N143" s="71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12"/>
      <c r="AA143" s="12"/>
      <c r="CG143" s="13"/>
      <c r="CH143" s="13"/>
      <c r="CI143" s="13">
        <v>0</v>
      </c>
      <c r="CJ143" s="13"/>
      <c r="CK143" s="13"/>
      <c r="CL143" s="13"/>
      <c r="CM143" s="13"/>
    </row>
    <row r="144" spans="1:91" ht="16.350000000000001" customHeight="1" x14ac:dyDescent="0.2">
      <c r="A144" s="1820"/>
      <c r="B144" s="285" t="s">
        <v>178</v>
      </c>
      <c r="C144" s="286"/>
      <c r="D144" s="287">
        <f>SUM(E144+F144)</f>
        <v>0</v>
      </c>
      <c r="E144" s="288"/>
      <c r="F144" s="289"/>
      <c r="G144" s="290"/>
      <c r="H144" s="288"/>
      <c r="I144" s="291"/>
      <c r="J144" s="289"/>
      <c r="K144" s="288"/>
      <c r="L144" s="291"/>
      <c r="M144" s="289"/>
      <c r="N144" s="71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12"/>
      <c r="AA144" s="12"/>
      <c r="CG144" s="13"/>
      <c r="CH144" s="13"/>
      <c r="CI144" s="13">
        <v>0</v>
      </c>
      <c r="CJ144" s="13"/>
      <c r="CK144" s="13"/>
      <c r="CL144" s="13"/>
      <c r="CM144" s="13"/>
    </row>
    <row r="145" spans="1:104" ht="32.1" customHeight="1" x14ac:dyDescent="0.2">
      <c r="A145" s="81" t="s">
        <v>179</v>
      </c>
      <c r="B145" s="8"/>
      <c r="C145" s="292"/>
      <c r="D145" s="292"/>
      <c r="E145" s="293"/>
      <c r="F145" s="8"/>
      <c r="G145" s="8"/>
      <c r="H145" s="8"/>
      <c r="I145" s="8"/>
      <c r="J145" s="8"/>
      <c r="K145" s="8"/>
      <c r="L145" s="8"/>
      <c r="M145" s="8"/>
      <c r="N145" s="85"/>
      <c r="O145" s="85"/>
      <c r="P145" s="85"/>
      <c r="Q145" s="85"/>
      <c r="R145" s="85"/>
      <c r="S145" s="85"/>
      <c r="T145" s="85"/>
      <c r="U145" s="85"/>
      <c r="V145" s="85"/>
      <c r="W145" s="12"/>
      <c r="X145" s="12"/>
      <c r="Y145" s="12"/>
      <c r="Z145" s="12"/>
      <c r="AA145" s="12"/>
      <c r="BX145" s="2"/>
      <c r="BY145" s="2"/>
      <c r="BZ145" s="2"/>
      <c r="CG145" s="13"/>
      <c r="CH145" s="13"/>
      <c r="CI145" s="13"/>
      <c r="CJ145" s="13"/>
      <c r="CK145" s="13"/>
      <c r="CL145" s="13"/>
      <c r="CM145" s="13"/>
    </row>
    <row r="146" spans="1:104" ht="58.35" customHeight="1" x14ac:dyDescent="0.2">
      <c r="A146" s="1828" t="s">
        <v>180</v>
      </c>
      <c r="B146" s="1816"/>
      <c r="C146" s="1282" t="s">
        <v>5</v>
      </c>
      <c r="D146" s="1282" t="s">
        <v>181</v>
      </c>
      <c r="E146" s="1273" t="s">
        <v>182</v>
      </c>
      <c r="F146" s="1126" t="s">
        <v>68</v>
      </c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101"/>
      <c r="T146" s="101"/>
      <c r="U146" s="101"/>
      <c r="V146" s="101"/>
      <c r="W146" s="12"/>
      <c r="X146" s="12"/>
      <c r="Y146" s="12"/>
      <c r="Z146" s="12"/>
      <c r="AA146" s="12"/>
      <c r="CG146" s="13"/>
      <c r="CH146" s="13"/>
      <c r="CI146" s="13"/>
      <c r="CJ146" s="13"/>
      <c r="CK146" s="13"/>
      <c r="CL146" s="13"/>
      <c r="CM146" s="13"/>
    </row>
    <row r="147" spans="1:104" ht="16.350000000000001" customHeight="1" x14ac:dyDescent="0.2">
      <c r="A147" s="1819" t="s">
        <v>183</v>
      </c>
      <c r="B147" s="62" t="s">
        <v>184</v>
      </c>
      <c r="C147" s="142"/>
      <c r="D147" s="294"/>
      <c r="E147" s="1327"/>
      <c r="F147" s="1328"/>
      <c r="G147" s="71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101"/>
      <c r="T147" s="101"/>
      <c r="U147" s="101"/>
      <c r="V147" s="101"/>
      <c r="W147" s="12"/>
      <c r="X147" s="12"/>
      <c r="CG147" s="13">
        <v>0</v>
      </c>
      <c r="CH147" s="13"/>
      <c r="CI147" s="13"/>
      <c r="CJ147" s="13"/>
      <c r="CK147" s="13"/>
      <c r="CL147" s="13"/>
      <c r="CM147" s="13"/>
    </row>
    <row r="148" spans="1:104" ht="16.350000000000001" customHeight="1" x14ac:dyDescent="0.2">
      <c r="A148" s="1820"/>
      <c r="B148" s="93" t="s">
        <v>185</v>
      </c>
      <c r="C148" s="52"/>
      <c r="D148" s="50"/>
      <c r="E148" s="297"/>
      <c r="F148" s="298"/>
      <c r="G148" s="71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101"/>
      <c r="T148" s="101"/>
      <c r="U148" s="101"/>
      <c r="V148" s="101"/>
      <c r="W148" s="12"/>
      <c r="X148" s="12"/>
      <c r="CG148" s="13">
        <v>0</v>
      </c>
      <c r="CH148" s="13"/>
      <c r="CI148" s="13"/>
      <c r="CJ148" s="13"/>
      <c r="CK148" s="13"/>
      <c r="CL148" s="13"/>
      <c r="CM148" s="13"/>
    </row>
    <row r="149" spans="1:104" ht="16.350000000000001" customHeight="1" x14ac:dyDescent="0.2">
      <c r="A149" s="1127" t="s">
        <v>186</v>
      </c>
      <c r="B149" s="72" t="s">
        <v>184</v>
      </c>
      <c r="C149" s="1325"/>
      <c r="D149" s="1329"/>
      <c r="E149" s="301"/>
      <c r="F149" s="302"/>
      <c r="G149" s="71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101"/>
      <c r="T149" s="101"/>
      <c r="U149" s="101"/>
      <c r="V149" s="101"/>
      <c r="W149" s="12"/>
      <c r="X149" s="12"/>
      <c r="CG149" s="13">
        <v>0</v>
      </c>
      <c r="CH149" s="13"/>
      <c r="CI149" s="13"/>
      <c r="CJ149" s="13"/>
      <c r="CK149" s="13"/>
      <c r="CL149" s="13"/>
      <c r="CM149" s="13"/>
    </row>
    <row r="150" spans="1:104" ht="16.350000000000001" customHeight="1" x14ac:dyDescent="0.2">
      <c r="A150" s="1819" t="s">
        <v>187</v>
      </c>
      <c r="B150" s="62" t="s">
        <v>188</v>
      </c>
      <c r="C150" s="142"/>
      <c r="D150" s="303"/>
      <c r="E150" s="304"/>
      <c r="F150" s="305"/>
      <c r="G150" s="71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101"/>
      <c r="T150" s="101"/>
      <c r="U150" s="101"/>
      <c r="V150" s="101"/>
      <c r="W150" s="12"/>
      <c r="X150" s="12"/>
      <c r="CG150" s="13">
        <v>0</v>
      </c>
      <c r="CH150" s="13"/>
      <c r="CI150" s="13"/>
      <c r="CJ150" s="13"/>
      <c r="CK150" s="13"/>
      <c r="CL150" s="13"/>
      <c r="CM150" s="13"/>
    </row>
    <row r="151" spans="1:104" ht="16.350000000000001" customHeight="1" x14ac:dyDescent="0.2">
      <c r="A151" s="1845"/>
      <c r="B151" s="30" t="s">
        <v>189</v>
      </c>
      <c r="C151" s="36"/>
      <c r="D151" s="34"/>
      <c r="E151" s="306"/>
      <c r="F151" s="74"/>
      <c r="G151" s="71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101"/>
      <c r="T151" s="101"/>
      <c r="U151" s="101"/>
      <c r="V151" s="101"/>
      <c r="W151" s="12"/>
      <c r="X151" s="12"/>
      <c r="CG151" s="13">
        <v>0</v>
      </c>
      <c r="CH151" s="13"/>
      <c r="CI151" s="13"/>
      <c r="CJ151" s="13"/>
      <c r="CK151" s="13"/>
      <c r="CL151" s="13"/>
      <c r="CM151" s="13"/>
    </row>
    <row r="152" spans="1:104" ht="16.350000000000001" customHeight="1" x14ac:dyDescent="0.2">
      <c r="A152" s="1820"/>
      <c r="B152" s="93" t="s">
        <v>190</v>
      </c>
      <c r="C152" s="52"/>
      <c r="D152" s="50"/>
      <c r="E152" s="307"/>
      <c r="F152" s="79"/>
      <c r="G152" s="71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101"/>
      <c r="T152" s="101"/>
      <c r="U152" s="101"/>
      <c r="V152" s="101"/>
      <c r="W152" s="12"/>
      <c r="X152" s="12"/>
      <c r="CG152" s="13">
        <v>0</v>
      </c>
      <c r="CH152" s="13"/>
      <c r="CI152" s="13"/>
      <c r="CJ152" s="13"/>
      <c r="CK152" s="13"/>
      <c r="CL152" s="13"/>
      <c r="CM152" s="13"/>
    </row>
    <row r="153" spans="1:104" s="82" customFormat="1" ht="32.1" customHeight="1" x14ac:dyDescent="0.2">
      <c r="A153" s="308" t="s">
        <v>191</v>
      </c>
      <c r="CA153" s="309"/>
      <c r="CB153" s="309"/>
      <c r="CC153" s="309"/>
      <c r="CD153" s="309"/>
      <c r="CE153" s="309"/>
      <c r="CF153" s="309"/>
      <c r="CG153" s="310"/>
      <c r="CH153" s="310"/>
      <c r="CI153" s="310"/>
      <c r="CJ153" s="310"/>
      <c r="CK153" s="310"/>
      <c r="CL153" s="310"/>
      <c r="CM153" s="310"/>
      <c r="CN153" s="309"/>
      <c r="CO153" s="309"/>
      <c r="CP153" s="309"/>
      <c r="CQ153" s="309"/>
      <c r="CR153" s="309"/>
      <c r="CS153" s="309"/>
      <c r="CT153" s="309"/>
      <c r="CU153" s="309"/>
      <c r="CV153" s="309"/>
      <c r="CW153" s="309"/>
      <c r="CX153" s="309"/>
      <c r="CY153" s="309"/>
      <c r="CZ153" s="309"/>
    </row>
    <row r="154" spans="1:104" s="82" customFormat="1" ht="16.350000000000001" customHeight="1" x14ac:dyDescent="0.2">
      <c r="A154" s="1822" t="s">
        <v>162</v>
      </c>
      <c r="B154" s="1823"/>
      <c r="C154" s="1793"/>
      <c r="D154" s="1828" t="s">
        <v>192</v>
      </c>
      <c r="E154" s="1829"/>
      <c r="F154" s="1859"/>
      <c r="G154" s="1860" t="s">
        <v>181</v>
      </c>
      <c r="H154" s="1864" t="s">
        <v>193</v>
      </c>
      <c r="I154" s="1798" t="s">
        <v>68</v>
      </c>
      <c r="BX154" s="311"/>
      <c r="BY154" s="311"/>
      <c r="BZ154" s="311"/>
      <c r="CA154" s="309"/>
      <c r="CB154" s="309"/>
      <c r="CC154" s="309"/>
      <c r="CD154" s="309"/>
      <c r="CE154" s="309"/>
      <c r="CF154" s="309"/>
      <c r="CG154" s="310"/>
      <c r="CH154" s="310"/>
      <c r="CI154" s="310"/>
      <c r="CJ154" s="310"/>
      <c r="CK154" s="310"/>
      <c r="CL154" s="310"/>
      <c r="CM154" s="310"/>
      <c r="CN154" s="309"/>
      <c r="CO154" s="309"/>
      <c r="CP154" s="309"/>
      <c r="CQ154" s="309"/>
      <c r="CR154" s="309"/>
      <c r="CS154" s="309"/>
      <c r="CT154" s="309"/>
      <c r="CU154" s="309"/>
      <c r="CV154" s="309"/>
      <c r="CW154" s="309"/>
      <c r="CX154" s="309"/>
      <c r="CY154" s="309"/>
      <c r="CZ154" s="309"/>
    </row>
    <row r="155" spans="1:104" s="82" customFormat="1" ht="16.350000000000001" customHeight="1" x14ac:dyDescent="0.2">
      <c r="A155" s="1824"/>
      <c r="B155" s="1825"/>
      <c r="C155" s="1795"/>
      <c r="D155" s="1120" t="s">
        <v>194</v>
      </c>
      <c r="E155" s="1273" t="s">
        <v>183</v>
      </c>
      <c r="F155" s="1143" t="s">
        <v>187</v>
      </c>
      <c r="G155" s="1861"/>
      <c r="H155" s="1865"/>
      <c r="I155" s="1801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BX155" s="311"/>
      <c r="BY155" s="311"/>
      <c r="BZ155" s="311"/>
      <c r="CA155" s="309"/>
      <c r="CB155" s="309"/>
      <c r="CC155" s="309"/>
      <c r="CD155" s="309"/>
      <c r="CE155" s="309"/>
      <c r="CF155" s="309"/>
      <c r="CG155" s="310"/>
      <c r="CH155" s="310"/>
      <c r="CI155" s="310"/>
      <c r="CJ155" s="310"/>
      <c r="CK155" s="310"/>
      <c r="CL155" s="310"/>
      <c r="CM155" s="310"/>
      <c r="CN155" s="309"/>
      <c r="CO155" s="309"/>
      <c r="CP155" s="309"/>
      <c r="CQ155" s="309"/>
      <c r="CR155" s="309"/>
      <c r="CS155" s="309"/>
      <c r="CT155" s="309"/>
      <c r="CU155" s="309"/>
      <c r="CV155" s="309"/>
      <c r="CW155" s="309"/>
      <c r="CX155" s="309"/>
      <c r="CY155" s="309"/>
      <c r="CZ155" s="309"/>
    </row>
    <row r="156" spans="1:104" ht="16.350000000000001" customHeight="1" x14ac:dyDescent="0.2">
      <c r="A156" s="2013" t="s">
        <v>195</v>
      </c>
      <c r="B156" s="2009" t="s">
        <v>190</v>
      </c>
      <c r="C156" s="2010"/>
      <c r="D156" s="1321">
        <f t="shared" ref="D156:D161" si="16">SUM(E156:F156)</f>
        <v>0</v>
      </c>
      <c r="E156" s="1286"/>
      <c r="F156" s="1322"/>
      <c r="G156" s="1326"/>
      <c r="H156" s="1289"/>
      <c r="I156" s="1292"/>
      <c r="J156" s="71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12"/>
      <c r="W156" s="12"/>
      <c r="X156" s="12"/>
      <c r="Y156" s="12"/>
      <c r="Z156" s="12"/>
      <c r="AA156" s="12"/>
      <c r="CG156" s="13">
        <v>0</v>
      </c>
      <c r="CH156" s="13"/>
      <c r="CI156" s="13"/>
      <c r="CJ156" s="13"/>
      <c r="CK156" s="13"/>
      <c r="CL156" s="13"/>
      <c r="CM156" s="13"/>
    </row>
    <row r="157" spans="1:104" ht="16.350000000000001" customHeight="1" x14ac:dyDescent="0.2">
      <c r="A157" s="1867"/>
      <c r="B157" s="1848" t="s">
        <v>188</v>
      </c>
      <c r="C157" s="1849"/>
      <c r="D157" s="313">
        <f t="shared" si="16"/>
        <v>145</v>
      </c>
      <c r="E157" s="34">
        <v>145</v>
      </c>
      <c r="F157" s="314"/>
      <c r="G157" s="306">
        <v>145</v>
      </c>
      <c r="H157" s="37"/>
      <c r="I157" s="74"/>
      <c r="J157" s="71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12"/>
      <c r="W157" s="12"/>
      <c r="X157" s="12"/>
      <c r="Y157" s="12"/>
      <c r="Z157" s="12"/>
      <c r="AA157" s="12"/>
      <c r="CG157" s="13">
        <v>0</v>
      </c>
      <c r="CH157" s="13"/>
      <c r="CI157" s="13"/>
      <c r="CJ157" s="13"/>
      <c r="CK157" s="13"/>
      <c r="CL157" s="13"/>
      <c r="CM157" s="13"/>
    </row>
    <row r="158" spans="1:104" ht="16.350000000000001" customHeight="1" x14ac:dyDescent="0.2">
      <c r="A158" s="1868"/>
      <c r="B158" s="1850" t="s">
        <v>189</v>
      </c>
      <c r="C158" s="1851"/>
      <c r="D158" s="265">
        <f t="shared" si="16"/>
        <v>0</v>
      </c>
      <c r="E158" s="50"/>
      <c r="F158" s="267"/>
      <c r="G158" s="307"/>
      <c r="H158" s="266"/>
      <c r="I158" s="79"/>
      <c r="J158" s="71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12"/>
      <c r="W158" s="12"/>
      <c r="X158" s="12"/>
      <c r="Y158" s="12"/>
      <c r="Z158" s="12"/>
      <c r="AA158" s="12"/>
      <c r="CG158" s="13">
        <v>0</v>
      </c>
      <c r="CH158" s="13"/>
      <c r="CI158" s="13"/>
      <c r="CJ158" s="13"/>
      <c r="CK158" s="13"/>
      <c r="CL158" s="13"/>
      <c r="CM158" s="13"/>
    </row>
    <row r="159" spans="1:104" ht="16.350000000000001" customHeight="1" x14ac:dyDescent="0.2">
      <c r="A159" s="1819" t="s">
        <v>196</v>
      </c>
      <c r="B159" s="2009" t="s">
        <v>190</v>
      </c>
      <c r="C159" s="2010"/>
      <c r="D159" s="1321">
        <f t="shared" si="16"/>
        <v>0</v>
      </c>
      <c r="E159" s="1286"/>
      <c r="F159" s="1322"/>
      <c r="G159" s="1326"/>
      <c r="H159" s="1289"/>
      <c r="I159" s="1292"/>
      <c r="J159" s="71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12"/>
      <c r="W159" s="12"/>
      <c r="X159" s="12"/>
      <c r="Y159" s="12"/>
      <c r="Z159" s="12"/>
      <c r="AA159" s="12"/>
      <c r="CG159" s="13">
        <v>0</v>
      </c>
      <c r="CH159" s="13"/>
      <c r="CI159" s="13"/>
      <c r="CJ159" s="13"/>
      <c r="CK159" s="13"/>
      <c r="CL159" s="13"/>
      <c r="CM159" s="13"/>
    </row>
    <row r="160" spans="1:104" ht="16.350000000000001" customHeight="1" x14ac:dyDescent="0.2">
      <c r="A160" s="1845"/>
      <c r="B160" s="1848" t="s">
        <v>188</v>
      </c>
      <c r="C160" s="1849"/>
      <c r="D160" s="313">
        <f t="shared" si="16"/>
        <v>208</v>
      </c>
      <c r="E160" s="34">
        <v>208</v>
      </c>
      <c r="F160" s="314"/>
      <c r="G160" s="306">
        <v>208</v>
      </c>
      <c r="H160" s="37"/>
      <c r="I160" s="74"/>
      <c r="J160" s="71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12"/>
      <c r="W160" s="12"/>
      <c r="X160" s="12"/>
      <c r="Y160" s="12"/>
      <c r="Z160" s="12"/>
      <c r="AA160" s="12"/>
      <c r="CG160" s="13">
        <v>0</v>
      </c>
      <c r="CH160" s="13"/>
      <c r="CI160" s="13"/>
      <c r="CJ160" s="13"/>
      <c r="CK160" s="13"/>
      <c r="CL160" s="13"/>
      <c r="CM160" s="13"/>
    </row>
    <row r="161" spans="1:91" ht="16.350000000000001" customHeight="1" x14ac:dyDescent="0.2">
      <c r="A161" s="1820"/>
      <c r="B161" s="1850" t="s">
        <v>189</v>
      </c>
      <c r="C161" s="1851"/>
      <c r="D161" s="265">
        <f t="shared" si="16"/>
        <v>0</v>
      </c>
      <c r="E161" s="50"/>
      <c r="F161" s="267"/>
      <c r="G161" s="307"/>
      <c r="H161" s="266"/>
      <c r="I161" s="79"/>
      <c r="J161" s="71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12"/>
      <c r="W161" s="12"/>
      <c r="X161" s="12"/>
      <c r="Y161" s="12"/>
      <c r="Z161" s="12"/>
      <c r="AA161" s="12"/>
      <c r="CG161" s="13">
        <v>0</v>
      </c>
      <c r="CH161" s="13"/>
      <c r="CI161" s="13"/>
      <c r="CJ161" s="13"/>
      <c r="CK161" s="13"/>
      <c r="CL161" s="13"/>
      <c r="CM161" s="13"/>
    </row>
    <row r="162" spans="1:91" ht="32.1" customHeight="1" x14ac:dyDescent="0.2">
      <c r="A162" s="10" t="s">
        <v>197</v>
      </c>
      <c r="B162" s="10"/>
      <c r="C162" s="10"/>
      <c r="D162" s="10"/>
      <c r="E162" s="8"/>
      <c r="G162" s="8"/>
      <c r="H162" s="8"/>
      <c r="I162" s="8"/>
      <c r="J162" s="85"/>
      <c r="K162" s="85"/>
      <c r="L162" s="85"/>
      <c r="M162" s="85"/>
      <c r="N162" s="85"/>
      <c r="O162" s="12"/>
      <c r="P162" s="85"/>
      <c r="Q162" s="85"/>
      <c r="R162" s="85"/>
      <c r="S162" s="85"/>
      <c r="T162" s="85"/>
      <c r="U162" s="85"/>
      <c r="V162" s="85"/>
      <c r="W162" s="85"/>
      <c r="X162" s="12"/>
      <c r="Y162" s="12"/>
      <c r="Z162" s="12"/>
      <c r="AA162" s="12"/>
      <c r="BX162" s="2"/>
      <c r="BY162" s="2"/>
      <c r="BZ162" s="2"/>
      <c r="CG162" s="13"/>
      <c r="CH162" s="13"/>
      <c r="CI162" s="13"/>
      <c r="CJ162" s="13"/>
      <c r="CK162" s="13"/>
      <c r="CL162" s="13"/>
      <c r="CM162" s="13"/>
    </row>
    <row r="163" spans="1:91" ht="16.350000000000001" customHeight="1" x14ac:dyDescent="0.2">
      <c r="A163" s="2011" t="s">
        <v>198</v>
      </c>
      <c r="B163" s="2011"/>
      <c r="C163" s="1853" t="s">
        <v>199</v>
      </c>
      <c r="D163" s="1854"/>
      <c r="E163" s="1855"/>
      <c r="F163" s="1834" t="s">
        <v>6</v>
      </c>
      <c r="G163" s="1862"/>
      <c r="H163" s="1862"/>
      <c r="I163" s="1862"/>
      <c r="J163" s="1862"/>
      <c r="K163" s="1862"/>
      <c r="L163" s="1862"/>
      <c r="M163" s="1862"/>
      <c r="N163" s="1862"/>
      <c r="O163" s="1862"/>
      <c r="P163" s="1862"/>
      <c r="Q163" s="1862"/>
      <c r="R163" s="1862"/>
      <c r="S163" s="1862"/>
      <c r="T163" s="1862"/>
      <c r="U163" s="1862"/>
      <c r="V163" s="1862"/>
      <c r="W163" s="1862"/>
      <c r="X163" s="1862"/>
      <c r="Y163" s="1862"/>
      <c r="Z163" s="1862"/>
      <c r="AA163" s="1862"/>
      <c r="AB163" s="1862"/>
      <c r="AC163" s="1862"/>
      <c r="AD163" s="1862"/>
      <c r="AE163" s="1862"/>
      <c r="AF163" s="1862"/>
      <c r="AG163" s="1862"/>
      <c r="AH163" s="1862"/>
      <c r="AI163" s="1862"/>
      <c r="AJ163" s="1862"/>
      <c r="AK163" s="1862"/>
      <c r="AL163" s="1862"/>
      <c r="AM163" s="1835"/>
      <c r="CG163" s="13"/>
      <c r="CH163" s="13"/>
      <c r="CI163" s="13"/>
      <c r="CJ163" s="13"/>
      <c r="CK163" s="13"/>
      <c r="CL163" s="13"/>
      <c r="CM163" s="13"/>
    </row>
    <row r="164" spans="1:91" ht="16.350000000000001" customHeight="1" x14ac:dyDescent="0.2">
      <c r="A164" s="2011"/>
      <c r="B164" s="2011"/>
      <c r="C164" s="1856"/>
      <c r="D164" s="1857"/>
      <c r="E164" s="1858"/>
      <c r="F164" s="2012" t="s">
        <v>11</v>
      </c>
      <c r="G164" s="2012"/>
      <c r="H164" s="2012" t="s">
        <v>12</v>
      </c>
      <c r="I164" s="2012"/>
      <c r="J164" s="2012" t="s">
        <v>13</v>
      </c>
      <c r="K164" s="2012"/>
      <c r="L164" s="1809" t="s">
        <v>14</v>
      </c>
      <c r="M164" s="1808"/>
      <c r="N164" s="2012" t="s">
        <v>15</v>
      </c>
      <c r="O164" s="2012"/>
      <c r="P164" s="1816" t="s">
        <v>16</v>
      </c>
      <c r="Q164" s="1828"/>
      <c r="R164" s="2008" t="s">
        <v>17</v>
      </c>
      <c r="S164" s="2008"/>
      <c r="T164" s="1816" t="s">
        <v>18</v>
      </c>
      <c r="U164" s="1828"/>
      <c r="V164" s="2008" t="s">
        <v>19</v>
      </c>
      <c r="W164" s="2008"/>
      <c r="X164" s="1816" t="s">
        <v>20</v>
      </c>
      <c r="Y164" s="1828"/>
      <c r="Z164" s="1828" t="s">
        <v>21</v>
      </c>
      <c r="AA164" s="1816"/>
      <c r="AB164" s="2008" t="s">
        <v>22</v>
      </c>
      <c r="AC164" s="2008"/>
      <c r="AD164" s="2008" t="s">
        <v>23</v>
      </c>
      <c r="AE164" s="2008"/>
      <c r="AF164" s="2008" t="s">
        <v>24</v>
      </c>
      <c r="AG164" s="2008"/>
      <c r="AH164" s="2008" t="s">
        <v>25</v>
      </c>
      <c r="AI164" s="2008"/>
      <c r="AJ164" s="2008" t="s">
        <v>26</v>
      </c>
      <c r="AK164" s="2008"/>
      <c r="AL164" s="2008" t="s">
        <v>27</v>
      </c>
      <c r="AM164" s="2008"/>
      <c r="CG164" s="13"/>
      <c r="CH164" s="13"/>
      <c r="CI164" s="13"/>
      <c r="CJ164" s="13"/>
      <c r="CK164" s="13"/>
      <c r="CL164" s="13"/>
      <c r="CM164" s="13"/>
    </row>
    <row r="165" spans="1:91" ht="16.350000000000001" customHeight="1" x14ac:dyDescent="0.2">
      <c r="A165" s="2011"/>
      <c r="B165" s="2011"/>
      <c r="C165" s="1330" t="s">
        <v>32</v>
      </c>
      <c r="D165" s="1331" t="s">
        <v>33</v>
      </c>
      <c r="E165" s="317" t="s">
        <v>34</v>
      </c>
      <c r="F165" s="1273" t="s">
        <v>41</v>
      </c>
      <c r="G165" s="1126" t="s">
        <v>34</v>
      </c>
      <c r="H165" s="1273" t="s">
        <v>41</v>
      </c>
      <c r="I165" s="1126" t="s">
        <v>34</v>
      </c>
      <c r="J165" s="1273" t="s">
        <v>41</v>
      </c>
      <c r="K165" s="1126" t="s">
        <v>34</v>
      </c>
      <c r="L165" s="1273" t="s">
        <v>41</v>
      </c>
      <c r="M165" s="1125" t="s">
        <v>34</v>
      </c>
      <c r="N165" s="1273" t="s">
        <v>41</v>
      </c>
      <c r="O165" s="1126" t="s">
        <v>34</v>
      </c>
      <c r="P165" s="1273" t="s">
        <v>41</v>
      </c>
      <c r="Q165" s="1125" t="s">
        <v>34</v>
      </c>
      <c r="R165" s="1273" t="s">
        <v>41</v>
      </c>
      <c r="S165" s="1126" t="s">
        <v>34</v>
      </c>
      <c r="T165" s="1273" t="s">
        <v>41</v>
      </c>
      <c r="U165" s="1125" t="s">
        <v>34</v>
      </c>
      <c r="V165" s="1273" t="s">
        <v>41</v>
      </c>
      <c r="W165" s="1126" t="s">
        <v>34</v>
      </c>
      <c r="X165" s="1273" t="s">
        <v>41</v>
      </c>
      <c r="Y165" s="1125" t="s">
        <v>34</v>
      </c>
      <c r="Z165" s="1273" t="s">
        <v>41</v>
      </c>
      <c r="AA165" s="1126" t="s">
        <v>34</v>
      </c>
      <c r="AB165" s="1273" t="s">
        <v>41</v>
      </c>
      <c r="AC165" s="1126" t="s">
        <v>34</v>
      </c>
      <c r="AD165" s="1273" t="s">
        <v>41</v>
      </c>
      <c r="AE165" s="1126" t="s">
        <v>34</v>
      </c>
      <c r="AF165" s="1273" t="s">
        <v>41</v>
      </c>
      <c r="AG165" s="1126" t="s">
        <v>34</v>
      </c>
      <c r="AH165" s="1273" t="s">
        <v>41</v>
      </c>
      <c r="AI165" s="1126" t="s">
        <v>34</v>
      </c>
      <c r="AJ165" s="1273" t="s">
        <v>41</v>
      </c>
      <c r="AK165" s="1126" t="s">
        <v>34</v>
      </c>
      <c r="AL165" s="1273" t="s">
        <v>41</v>
      </c>
      <c r="AM165" s="1126" t="s">
        <v>34</v>
      </c>
      <c r="CG165" s="13"/>
      <c r="CH165" s="13"/>
      <c r="CI165" s="13"/>
      <c r="CJ165" s="13"/>
      <c r="CK165" s="13"/>
      <c r="CL165" s="13"/>
      <c r="CM165" s="13"/>
    </row>
    <row r="166" spans="1:91" ht="16.350000000000001" customHeight="1" x14ac:dyDescent="0.2">
      <c r="A166" s="2006" t="s">
        <v>200</v>
      </c>
      <c r="B166" s="2007"/>
      <c r="C166" s="318">
        <f>SUM(D166+E166)</f>
        <v>0</v>
      </c>
      <c r="D166" s="319">
        <f>SUM(P166+R166+T166+V166+X166+Z166+AB166+AD166+AF166+AH166+AJ166+AL166)</f>
        <v>0</v>
      </c>
      <c r="E166" s="1332">
        <f>SUM(Q166+S166+U166+W166+Y166+AA166+AC166+AE166+AG166+AI166+AK166+AM166)</f>
        <v>0</v>
      </c>
      <c r="F166" s="1333"/>
      <c r="G166" s="322"/>
      <c r="H166" s="323"/>
      <c r="I166" s="1334"/>
      <c r="J166" s="1333"/>
      <c r="K166" s="322"/>
      <c r="L166" s="323"/>
      <c r="M166" s="1334"/>
      <c r="N166" s="323"/>
      <c r="O166" s="1334"/>
      <c r="P166" s="1335"/>
      <c r="Q166" s="1336"/>
      <c r="R166" s="1337"/>
      <c r="S166" s="1338"/>
      <c r="T166" s="1335"/>
      <c r="U166" s="1336"/>
      <c r="V166" s="1337"/>
      <c r="W166" s="1338"/>
      <c r="X166" s="1335"/>
      <c r="Y166" s="1336"/>
      <c r="Z166" s="1337"/>
      <c r="AA166" s="1338"/>
      <c r="AB166" s="1337"/>
      <c r="AC166" s="1338"/>
      <c r="AD166" s="1337"/>
      <c r="AE166" s="1338"/>
      <c r="AF166" s="1337"/>
      <c r="AG166" s="1338"/>
      <c r="AH166" s="1337"/>
      <c r="AI166" s="1338"/>
      <c r="AJ166" s="1337"/>
      <c r="AK166" s="1338"/>
      <c r="AL166" s="1337"/>
      <c r="AM166" s="1338"/>
      <c r="AN166" s="136"/>
      <c r="CG166" s="13"/>
      <c r="CH166" s="13"/>
      <c r="CI166" s="13"/>
      <c r="CJ166" s="13"/>
      <c r="CK166" s="13"/>
      <c r="CL166" s="13"/>
      <c r="CM166" s="13"/>
    </row>
    <row r="167" spans="1:91" ht="16.350000000000001" customHeight="1" x14ac:dyDescent="0.2">
      <c r="A167" s="1838" t="s">
        <v>201</v>
      </c>
      <c r="B167" s="1839"/>
      <c r="C167" s="329">
        <f>SUM(D167+E167)</f>
        <v>0</v>
      </c>
      <c r="D167" s="330">
        <f t="shared" ref="D167:E169" si="17">SUM(F167+H167+J167+L167+N167+P167+R167+T167+V167+X167+Z167+AB167+AD167+AF167+AH167+AJ167+AL167)</f>
        <v>0</v>
      </c>
      <c r="E167" s="331">
        <f t="shared" si="17"/>
        <v>0</v>
      </c>
      <c r="F167" s="1339"/>
      <c r="G167" s="1340"/>
      <c r="H167" s="1339"/>
      <c r="I167" s="1340"/>
      <c r="J167" s="1339"/>
      <c r="K167" s="1340"/>
      <c r="L167" s="1341"/>
      <c r="M167" s="1342"/>
      <c r="N167" s="1339"/>
      <c r="O167" s="1340"/>
      <c r="P167" s="1341"/>
      <c r="Q167" s="1342"/>
      <c r="R167" s="1339"/>
      <c r="S167" s="1340"/>
      <c r="T167" s="1341"/>
      <c r="U167" s="1342"/>
      <c r="V167" s="1339"/>
      <c r="W167" s="1340"/>
      <c r="X167" s="1341"/>
      <c r="Y167" s="1342"/>
      <c r="Z167" s="1339"/>
      <c r="AA167" s="1340"/>
      <c r="AB167" s="1339"/>
      <c r="AC167" s="1340"/>
      <c r="AD167" s="1339"/>
      <c r="AE167" s="1340"/>
      <c r="AF167" s="1339"/>
      <c r="AG167" s="1340"/>
      <c r="AH167" s="1339"/>
      <c r="AI167" s="1340"/>
      <c r="AJ167" s="1339"/>
      <c r="AK167" s="1340"/>
      <c r="AL167" s="1339"/>
      <c r="AM167" s="1340"/>
      <c r="AN167" s="136"/>
      <c r="CG167" s="13"/>
      <c r="CH167" s="13"/>
      <c r="CI167" s="13"/>
      <c r="CJ167" s="13"/>
      <c r="CK167" s="13"/>
      <c r="CL167" s="13"/>
      <c r="CM167" s="13"/>
    </row>
    <row r="168" spans="1:91" ht="16.350000000000001" customHeight="1" x14ac:dyDescent="0.2">
      <c r="A168" s="1840" t="s">
        <v>202</v>
      </c>
      <c r="B168" s="1841"/>
      <c r="C168" s="329">
        <f>SUM(D168+E168)</f>
        <v>0</v>
      </c>
      <c r="D168" s="330">
        <f t="shared" si="17"/>
        <v>0</v>
      </c>
      <c r="E168" s="331">
        <f t="shared" si="17"/>
        <v>0</v>
      </c>
      <c r="F168" s="1339"/>
      <c r="G168" s="1340"/>
      <c r="H168" s="1339"/>
      <c r="I168" s="1340"/>
      <c r="J168" s="1339"/>
      <c r="K168" s="1340"/>
      <c r="L168" s="1341"/>
      <c r="M168" s="1342"/>
      <c r="N168" s="1339"/>
      <c r="O168" s="1340"/>
      <c r="P168" s="1341"/>
      <c r="Q168" s="1342"/>
      <c r="R168" s="1339"/>
      <c r="S168" s="1340"/>
      <c r="T168" s="1341"/>
      <c r="U168" s="1342"/>
      <c r="V168" s="1339"/>
      <c r="W168" s="1340"/>
      <c r="X168" s="1341"/>
      <c r="Y168" s="1342"/>
      <c r="Z168" s="1339"/>
      <c r="AA168" s="1340"/>
      <c r="AB168" s="1339"/>
      <c r="AC168" s="1340"/>
      <c r="AD168" s="1339"/>
      <c r="AE168" s="1340"/>
      <c r="AF168" s="1339"/>
      <c r="AG168" s="1340"/>
      <c r="AH168" s="1339"/>
      <c r="AI168" s="1340"/>
      <c r="AJ168" s="1339"/>
      <c r="AK168" s="1340"/>
      <c r="AL168" s="1339"/>
      <c r="AM168" s="1340"/>
      <c r="AN168" s="136"/>
      <c r="CG168" s="13"/>
      <c r="CH168" s="13"/>
      <c r="CI168" s="13"/>
      <c r="CJ168" s="13"/>
      <c r="CK168" s="13"/>
      <c r="CL168" s="13"/>
      <c r="CM168" s="13"/>
    </row>
    <row r="169" spans="1:91" ht="16.350000000000001" customHeight="1" x14ac:dyDescent="0.2">
      <c r="A169" s="1842" t="s">
        <v>68</v>
      </c>
      <c r="B169" s="1843"/>
      <c r="C169" s="336">
        <f>SUM(D169+E169)</f>
        <v>0</v>
      </c>
      <c r="D169" s="337">
        <f t="shared" si="17"/>
        <v>0</v>
      </c>
      <c r="E169" s="338">
        <f t="shared" si="17"/>
        <v>0</v>
      </c>
      <c r="F169" s="1343"/>
      <c r="G169" s="1344"/>
      <c r="H169" s="1343"/>
      <c r="I169" s="1344"/>
      <c r="J169" s="1343"/>
      <c r="K169" s="1344"/>
      <c r="L169" s="1345"/>
      <c r="M169" s="1346"/>
      <c r="N169" s="1343"/>
      <c r="O169" s="1344"/>
      <c r="P169" s="1345"/>
      <c r="Q169" s="1346"/>
      <c r="R169" s="1343"/>
      <c r="S169" s="1344"/>
      <c r="T169" s="1345"/>
      <c r="U169" s="1346"/>
      <c r="V169" s="1343"/>
      <c r="W169" s="1344"/>
      <c r="X169" s="1345"/>
      <c r="Y169" s="1346"/>
      <c r="Z169" s="1343"/>
      <c r="AA169" s="1344"/>
      <c r="AB169" s="1343"/>
      <c r="AC169" s="1344"/>
      <c r="AD169" s="1343"/>
      <c r="AE169" s="1344"/>
      <c r="AF169" s="1343"/>
      <c r="AG169" s="1344"/>
      <c r="AH169" s="1343"/>
      <c r="AI169" s="1344"/>
      <c r="AJ169" s="1343"/>
      <c r="AK169" s="1344"/>
      <c r="AL169" s="1343"/>
      <c r="AM169" s="1344"/>
      <c r="AN169" s="136"/>
      <c r="CG169" s="13"/>
      <c r="CH169" s="13"/>
      <c r="CI169" s="13"/>
      <c r="CJ169" s="13"/>
      <c r="CK169" s="13"/>
      <c r="CL169" s="13"/>
      <c r="CM169" s="13"/>
    </row>
    <row r="170" spans="1:91" ht="32.1" customHeight="1" x14ac:dyDescent="0.2">
      <c r="A170" s="343" t="s">
        <v>203</v>
      </c>
      <c r="B170" s="343"/>
      <c r="C170" s="10"/>
      <c r="D170" s="10"/>
      <c r="E170" s="11"/>
      <c r="F170" s="9"/>
      <c r="G170" s="8"/>
      <c r="H170" s="8"/>
      <c r="I170" s="1"/>
      <c r="J170" s="1"/>
      <c r="K170" s="1"/>
      <c r="L170" s="83"/>
      <c r="M170" s="213"/>
      <c r="N170" s="83"/>
      <c r="O170" s="344"/>
      <c r="P170" s="211"/>
      <c r="Q170" s="211"/>
      <c r="R170" s="211"/>
      <c r="S170" s="213"/>
      <c r="T170" s="83"/>
      <c r="U170" s="211"/>
      <c r="V170" s="211"/>
      <c r="W170" s="213"/>
      <c r="X170" s="213"/>
      <c r="Y170" s="83"/>
      <c r="Z170" s="213"/>
      <c r="AA170" s="83"/>
      <c r="AB170" s="213"/>
      <c r="AC170" s="211"/>
      <c r="BX170" s="2"/>
      <c r="BY170" s="2"/>
      <c r="BZ170" s="2"/>
      <c r="CG170" s="13"/>
      <c r="CH170" s="13"/>
      <c r="CI170" s="13"/>
      <c r="CJ170" s="13"/>
      <c r="CK170" s="13"/>
      <c r="CL170" s="13"/>
      <c r="CM170" s="13"/>
    </row>
    <row r="171" spans="1:91" ht="16.350000000000001" customHeight="1" x14ac:dyDescent="0.2">
      <c r="A171" s="1822" t="s">
        <v>112</v>
      </c>
      <c r="B171" s="1793"/>
      <c r="C171" s="1822" t="s">
        <v>54</v>
      </c>
      <c r="D171" s="1823"/>
      <c r="E171" s="1793"/>
      <c r="F171" s="1828" t="s">
        <v>204</v>
      </c>
      <c r="G171" s="1829"/>
      <c r="H171" s="1829"/>
      <c r="I171" s="1829"/>
      <c r="J171" s="1829"/>
      <c r="K171" s="1829"/>
      <c r="L171" s="1829"/>
      <c r="M171" s="1829"/>
      <c r="N171" s="1829"/>
      <c r="O171" s="1829"/>
      <c r="P171" s="1829"/>
      <c r="Q171" s="1829"/>
      <c r="R171" s="1829"/>
      <c r="S171" s="1829"/>
      <c r="T171" s="1829"/>
      <c r="U171" s="1816"/>
      <c r="V171" s="1798" t="s">
        <v>205</v>
      </c>
      <c r="W171" s="2002" t="s">
        <v>206</v>
      </c>
      <c r="X171" s="2002" t="s">
        <v>207</v>
      </c>
      <c r="Y171" s="2002" t="s">
        <v>208</v>
      </c>
      <c r="Z171" s="2002" t="s">
        <v>209</v>
      </c>
      <c r="AA171" s="2002" t="s">
        <v>210</v>
      </c>
      <c r="AB171" s="2004" t="s">
        <v>211</v>
      </c>
      <c r="AC171" s="2004"/>
      <c r="AD171" s="2004"/>
      <c r="AE171" s="2004"/>
      <c r="AF171" s="1834" t="s">
        <v>124</v>
      </c>
      <c r="AG171" s="1835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CG171" s="13"/>
      <c r="CH171" s="13"/>
      <c r="CI171" s="13"/>
      <c r="CJ171" s="13"/>
      <c r="CK171" s="13"/>
      <c r="CL171" s="13"/>
      <c r="CM171" s="13"/>
    </row>
    <row r="172" spans="1:91" ht="16.350000000000001" customHeight="1" x14ac:dyDescent="0.2">
      <c r="A172" s="1826"/>
      <c r="B172" s="1794"/>
      <c r="C172" s="1826"/>
      <c r="D172" s="1827"/>
      <c r="E172" s="1794"/>
      <c r="F172" s="2002" t="s">
        <v>11</v>
      </c>
      <c r="G172" s="2002"/>
      <c r="H172" s="2002" t="s">
        <v>12</v>
      </c>
      <c r="I172" s="2002"/>
      <c r="J172" s="2002" t="s">
        <v>13</v>
      </c>
      <c r="K172" s="2002"/>
      <c r="L172" s="2002" t="s">
        <v>212</v>
      </c>
      <c r="M172" s="2002"/>
      <c r="N172" s="2002" t="s">
        <v>115</v>
      </c>
      <c r="O172" s="2002"/>
      <c r="P172" s="2004" t="s">
        <v>213</v>
      </c>
      <c r="Q172" s="2004"/>
      <c r="R172" s="2004" t="s">
        <v>214</v>
      </c>
      <c r="S172" s="2004"/>
      <c r="T172" s="1795" t="s">
        <v>215</v>
      </c>
      <c r="U172" s="1818"/>
      <c r="V172" s="1807"/>
      <c r="W172" s="2002"/>
      <c r="X172" s="2002"/>
      <c r="Y172" s="2002"/>
      <c r="Z172" s="2002"/>
      <c r="AA172" s="2002"/>
      <c r="AB172" s="2002" t="s">
        <v>127</v>
      </c>
      <c r="AC172" s="2002" t="s">
        <v>128</v>
      </c>
      <c r="AD172" s="2002" t="s">
        <v>129</v>
      </c>
      <c r="AE172" s="2002" t="s">
        <v>130</v>
      </c>
      <c r="AF172" s="2005" t="s">
        <v>131</v>
      </c>
      <c r="AG172" s="2005" t="s">
        <v>132</v>
      </c>
      <c r="AH172" s="217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CG172" s="13"/>
      <c r="CH172" s="13"/>
      <c r="CI172" s="13"/>
      <c r="CJ172" s="13"/>
      <c r="CK172" s="13"/>
      <c r="CL172" s="13"/>
      <c r="CM172" s="13"/>
    </row>
    <row r="173" spans="1:91" ht="16.350000000000001" customHeight="1" x14ac:dyDescent="0.2">
      <c r="A173" s="1824"/>
      <c r="B173" s="1795"/>
      <c r="C173" s="1347" t="s">
        <v>32</v>
      </c>
      <c r="D173" s="1348" t="s">
        <v>41</v>
      </c>
      <c r="E173" s="1129" t="s">
        <v>34</v>
      </c>
      <c r="F173" s="1349" t="s">
        <v>41</v>
      </c>
      <c r="G173" s="1350" t="s">
        <v>34</v>
      </c>
      <c r="H173" s="1349" t="s">
        <v>41</v>
      </c>
      <c r="I173" s="1350" t="s">
        <v>34</v>
      </c>
      <c r="J173" s="1349" t="s">
        <v>41</v>
      </c>
      <c r="K173" s="1350" t="s">
        <v>34</v>
      </c>
      <c r="L173" s="1349" t="s">
        <v>41</v>
      </c>
      <c r="M173" s="1350" t="s">
        <v>34</v>
      </c>
      <c r="N173" s="1349" t="s">
        <v>41</v>
      </c>
      <c r="O173" s="1350" t="s">
        <v>34</v>
      </c>
      <c r="P173" s="1349" t="s">
        <v>41</v>
      </c>
      <c r="Q173" s="1350" t="s">
        <v>34</v>
      </c>
      <c r="R173" s="1349" t="s">
        <v>41</v>
      </c>
      <c r="S173" s="1350" t="s">
        <v>34</v>
      </c>
      <c r="T173" s="104" t="s">
        <v>41</v>
      </c>
      <c r="U173" s="1350" t="s">
        <v>34</v>
      </c>
      <c r="V173" s="1801"/>
      <c r="W173" s="2002"/>
      <c r="X173" s="2002"/>
      <c r="Y173" s="2002"/>
      <c r="Z173" s="2002"/>
      <c r="AA173" s="2002"/>
      <c r="AB173" s="2002"/>
      <c r="AC173" s="2002"/>
      <c r="AD173" s="2002"/>
      <c r="AE173" s="2002"/>
      <c r="AF173" s="2005"/>
      <c r="AG173" s="2005"/>
      <c r="AH173" s="217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CG173" s="13"/>
      <c r="CH173" s="13"/>
      <c r="CI173" s="13"/>
      <c r="CJ173" s="13"/>
      <c r="CK173" s="13"/>
      <c r="CL173" s="13"/>
      <c r="CM173" s="13"/>
    </row>
    <row r="174" spans="1:91" ht="26.25" customHeight="1" x14ac:dyDescent="0.2">
      <c r="A174" s="2002" t="s">
        <v>216</v>
      </c>
      <c r="B174" s="1351" t="s">
        <v>217</v>
      </c>
      <c r="C174" s="1352">
        <f>SUM(D174:E174)</f>
        <v>3</v>
      </c>
      <c r="D174" s="1353">
        <f>SUM(F174+H174+J174+L174+N174+P174+R174+T174)</f>
        <v>1</v>
      </c>
      <c r="E174" s="83">
        <f>G174+I174+K174+M174+O174+Q174+S174+U174</f>
        <v>2</v>
      </c>
      <c r="F174" s="1354">
        <v>1</v>
      </c>
      <c r="G174" s="1355"/>
      <c r="H174" s="1354"/>
      <c r="I174" s="1355"/>
      <c r="J174" s="1354"/>
      <c r="K174" s="1355">
        <v>1</v>
      </c>
      <c r="L174" s="1354"/>
      <c r="M174" s="1355"/>
      <c r="N174" s="1354"/>
      <c r="O174" s="1355"/>
      <c r="P174" s="1354"/>
      <c r="Q174" s="1355">
        <v>1</v>
      </c>
      <c r="R174" s="1354"/>
      <c r="S174" s="1355"/>
      <c r="T174" s="1354"/>
      <c r="U174" s="1355"/>
      <c r="V174" s="1356"/>
      <c r="W174" s="1354">
        <v>2</v>
      </c>
      <c r="X174" s="1355"/>
      <c r="Y174" s="1355">
        <v>1</v>
      </c>
      <c r="Z174" s="1355">
        <v>2</v>
      </c>
      <c r="AA174" s="1355"/>
      <c r="AB174" s="1354"/>
      <c r="AC174" s="1355">
        <v>2</v>
      </c>
      <c r="AD174" s="1355">
        <v>1</v>
      </c>
      <c r="AE174" s="1357"/>
      <c r="AF174" s="1355">
        <v>3</v>
      </c>
      <c r="AG174" s="1357"/>
      <c r="AH174" s="71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12"/>
      <c r="AT174" s="12"/>
      <c r="BW174" s="3"/>
      <c r="CG174" s="13">
        <v>0</v>
      </c>
      <c r="CH174" s="13">
        <v>0</v>
      </c>
      <c r="CI174" s="13">
        <v>0</v>
      </c>
      <c r="CJ174" s="13">
        <v>0</v>
      </c>
      <c r="CK174" s="13"/>
      <c r="CL174" s="13"/>
      <c r="CM174" s="13"/>
    </row>
    <row r="175" spans="1:91" ht="26.25" customHeight="1" x14ac:dyDescent="0.2">
      <c r="A175" s="2002"/>
      <c r="B175" s="93" t="s">
        <v>218</v>
      </c>
      <c r="C175" s="352">
        <f>SUM(D175:E175)</f>
        <v>3</v>
      </c>
      <c r="D175" s="48">
        <f>SUM(F175+H175+J175+L175+N175+P175+R175+T175)</f>
        <v>0</v>
      </c>
      <c r="E175" s="353">
        <f>G175+I175+K175+M175+O175+Q175+S175+U175</f>
        <v>3</v>
      </c>
      <c r="F175" s="229"/>
      <c r="G175" s="354"/>
      <c r="H175" s="229"/>
      <c r="I175" s="354"/>
      <c r="J175" s="229"/>
      <c r="K175" s="354">
        <v>2</v>
      </c>
      <c r="L175" s="229"/>
      <c r="M175" s="354"/>
      <c r="N175" s="229"/>
      <c r="O175" s="354"/>
      <c r="P175" s="229"/>
      <c r="Q175" s="354">
        <v>1</v>
      </c>
      <c r="R175" s="229"/>
      <c r="S175" s="354"/>
      <c r="T175" s="229"/>
      <c r="U175" s="354"/>
      <c r="V175" s="355"/>
      <c r="W175" s="229"/>
      <c r="X175" s="354">
        <v>3</v>
      </c>
      <c r="Y175" s="354">
        <v>1</v>
      </c>
      <c r="Z175" s="354">
        <v>1</v>
      </c>
      <c r="AA175" s="354"/>
      <c r="AB175" s="229">
        <v>1</v>
      </c>
      <c r="AC175" s="354"/>
      <c r="AD175" s="354">
        <v>1</v>
      </c>
      <c r="AE175" s="230">
        <v>1</v>
      </c>
      <c r="AF175" s="354">
        <v>3</v>
      </c>
      <c r="AG175" s="230"/>
      <c r="AH175" s="71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12"/>
      <c r="AT175" s="12"/>
      <c r="BW175" s="3"/>
      <c r="CG175" s="13">
        <v>0</v>
      </c>
      <c r="CH175" s="13">
        <v>0</v>
      </c>
      <c r="CI175" s="13">
        <v>0</v>
      </c>
      <c r="CJ175" s="13">
        <v>0</v>
      </c>
      <c r="CK175" s="13"/>
      <c r="CL175" s="13"/>
      <c r="CM175" s="13"/>
    </row>
    <row r="176" spans="1:91" ht="32.1" customHeight="1" x14ac:dyDescent="0.2">
      <c r="A176" s="82" t="s">
        <v>219</v>
      </c>
      <c r="B176" s="8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BX176" s="2"/>
      <c r="BY176" s="2"/>
      <c r="BZ176" s="2"/>
      <c r="CG176" s="13"/>
      <c r="CH176" s="13"/>
      <c r="CI176" s="13"/>
      <c r="CJ176" s="13"/>
      <c r="CK176" s="13"/>
      <c r="CL176" s="13"/>
      <c r="CM176" s="13"/>
    </row>
    <row r="177" spans="1:91" ht="16.350000000000001" customHeight="1" x14ac:dyDescent="0.2">
      <c r="A177" s="1817" t="s">
        <v>4</v>
      </c>
      <c r="B177" s="1817" t="s">
        <v>54</v>
      </c>
      <c r="C177" s="1819" t="s">
        <v>66</v>
      </c>
      <c r="D177" s="1798" t="s">
        <v>220</v>
      </c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BX177" s="2"/>
      <c r="CG177" s="13"/>
      <c r="CH177" s="13"/>
      <c r="CI177" s="13"/>
      <c r="CJ177" s="13"/>
      <c r="CK177" s="13"/>
      <c r="CL177" s="13"/>
      <c r="CM177" s="13"/>
    </row>
    <row r="178" spans="1:91" ht="16.350000000000001" customHeight="1" x14ac:dyDescent="0.2">
      <c r="A178" s="1818"/>
      <c r="B178" s="1818"/>
      <c r="C178" s="1820"/>
      <c r="D178" s="1801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BX178" s="2"/>
      <c r="CG178" s="13"/>
      <c r="CH178" s="13"/>
      <c r="CI178" s="13"/>
      <c r="CJ178" s="13"/>
      <c r="CK178" s="13"/>
      <c r="CL178" s="13"/>
      <c r="CM178" s="13"/>
    </row>
    <row r="179" spans="1:91" ht="20.25" customHeight="1" x14ac:dyDescent="0.2">
      <c r="A179" s="1351" t="s">
        <v>221</v>
      </c>
      <c r="B179" s="1358">
        <f>SUM(C179:D179)</f>
        <v>6</v>
      </c>
      <c r="C179" s="1359"/>
      <c r="D179" s="1360">
        <v>6</v>
      </c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BX179" s="2"/>
      <c r="CG179" s="13"/>
      <c r="CH179" s="13"/>
      <c r="CI179" s="13"/>
      <c r="CJ179" s="13"/>
      <c r="CK179" s="13"/>
      <c r="CL179" s="13"/>
      <c r="CM179" s="13"/>
    </row>
    <row r="180" spans="1:91" ht="20.25" customHeight="1" x14ac:dyDescent="0.2">
      <c r="A180" s="93" t="s">
        <v>222</v>
      </c>
      <c r="B180" s="357">
        <f>SUM(C180)</f>
        <v>0</v>
      </c>
      <c r="C180" s="358"/>
      <c r="D180" s="1361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BX180" s="2"/>
      <c r="CG180" s="13"/>
      <c r="CH180" s="13"/>
      <c r="CI180" s="13"/>
      <c r="CJ180" s="13"/>
      <c r="CK180" s="13"/>
      <c r="CL180" s="13"/>
      <c r="CM180" s="13"/>
    </row>
    <row r="181" spans="1:91" ht="32.1" customHeight="1" x14ac:dyDescent="0.2">
      <c r="A181" s="360" t="s">
        <v>223</v>
      </c>
      <c r="B181" s="343"/>
      <c r="C181" s="361"/>
      <c r="D181" s="10"/>
      <c r="F181" s="214"/>
      <c r="G181" s="213"/>
      <c r="H181" s="83"/>
      <c r="I181" s="213"/>
      <c r="J181" s="211"/>
      <c r="K181" s="211"/>
      <c r="L181" s="213"/>
      <c r="M181" s="83"/>
      <c r="N181" s="213"/>
      <c r="O181" s="213"/>
      <c r="P181" s="83"/>
      <c r="Q181" s="213"/>
      <c r="R181" s="213"/>
      <c r="S181" s="83"/>
      <c r="T181" s="213"/>
      <c r="U181" s="213"/>
      <c r="V181" s="211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BX181" s="2"/>
      <c r="BY181" s="2"/>
      <c r="BZ181" s="2"/>
      <c r="CG181" s="13"/>
      <c r="CH181" s="13"/>
      <c r="CI181" s="13"/>
      <c r="CJ181" s="13"/>
      <c r="CK181" s="13"/>
      <c r="CL181" s="13"/>
      <c r="CM181" s="13"/>
    </row>
    <row r="182" spans="1:91" ht="16.350000000000001" customHeight="1" x14ac:dyDescent="0.2">
      <c r="A182" s="1817" t="s">
        <v>112</v>
      </c>
      <c r="B182" s="1822" t="s">
        <v>54</v>
      </c>
      <c r="C182" s="1823"/>
      <c r="D182" s="1793"/>
      <c r="E182" s="1830" t="s">
        <v>6</v>
      </c>
      <c r="F182" s="1831"/>
      <c r="G182" s="1831"/>
      <c r="H182" s="1831"/>
      <c r="I182" s="1831"/>
      <c r="J182" s="1831"/>
      <c r="K182" s="1831"/>
      <c r="L182" s="1831"/>
      <c r="M182" s="1831"/>
      <c r="N182" s="1831"/>
      <c r="O182" s="1831"/>
      <c r="P182" s="1831"/>
      <c r="Q182" s="1831"/>
      <c r="R182" s="1831"/>
      <c r="S182" s="1831"/>
      <c r="T182" s="1831"/>
      <c r="U182" s="1831"/>
      <c r="V182" s="1832"/>
      <c r="CG182" s="13"/>
      <c r="CH182" s="13"/>
      <c r="CI182" s="13"/>
      <c r="CJ182" s="13"/>
      <c r="CK182" s="13"/>
      <c r="CL182" s="13"/>
      <c r="CM182" s="13"/>
    </row>
    <row r="183" spans="1:91" ht="16.350000000000001" customHeight="1" x14ac:dyDescent="0.2">
      <c r="A183" s="1821"/>
      <c r="B183" s="1824"/>
      <c r="C183" s="1825"/>
      <c r="D183" s="1795"/>
      <c r="E183" s="2002" t="s">
        <v>113</v>
      </c>
      <c r="F183" s="2002"/>
      <c r="G183" s="2003" t="s">
        <v>224</v>
      </c>
      <c r="H183" s="2002"/>
      <c r="I183" s="2002" t="s">
        <v>15</v>
      </c>
      <c r="J183" s="2002"/>
      <c r="K183" s="2002" t="s">
        <v>225</v>
      </c>
      <c r="L183" s="2002"/>
      <c r="M183" s="2002" t="s">
        <v>118</v>
      </c>
      <c r="N183" s="2002"/>
      <c r="O183" s="2004" t="s">
        <v>119</v>
      </c>
      <c r="P183" s="2004"/>
      <c r="Q183" s="2004" t="s">
        <v>226</v>
      </c>
      <c r="R183" s="2004"/>
      <c r="S183" s="2004" t="s">
        <v>227</v>
      </c>
      <c r="T183" s="2004"/>
      <c r="U183" s="1816" t="s">
        <v>228</v>
      </c>
      <c r="V183" s="2004"/>
      <c r="CG183" s="13"/>
      <c r="CH183" s="13"/>
      <c r="CI183" s="13"/>
      <c r="CJ183" s="13"/>
      <c r="CK183" s="13"/>
      <c r="CL183" s="13"/>
      <c r="CM183" s="13"/>
    </row>
    <row r="184" spans="1:91" ht="16.350000000000001" customHeight="1" x14ac:dyDescent="0.2">
      <c r="A184" s="1818"/>
      <c r="B184" s="14" t="s">
        <v>32</v>
      </c>
      <c r="C184" s="15" t="s">
        <v>33</v>
      </c>
      <c r="D184" s="1135" t="s">
        <v>34</v>
      </c>
      <c r="E184" s="1349" t="s">
        <v>41</v>
      </c>
      <c r="F184" s="1350" t="s">
        <v>34</v>
      </c>
      <c r="G184" s="1349" t="s">
        <v>41</v>
      </c>
      <c r="H184" s="1350" t="s">
        <v>34</v>
      </c>
      <c r="I184" s="1349" t="s">
        <v>41</v>
      </c>
      <c r="J184" s="1350" t="s">
        <v>34</v>
      </c>
      <c r="K184" s="1349" t="s">
        <v>41</v>
      </c>
      <c r="L184" s="1126" t="s">
        <v>34</v>
      </c>
      <c r="M184" s="1349" t="s">
        <v>41</v>
      </c>
      <c r="N184" s="1126" t="s">
        <v>34</v>
      </c>
      <c r="O184" s="1349" t="s">
        <v>41</v>
      </c>
      <c r="P184" s="1126" t="s">
        <v>34</v>
      </c>
      <c r="Q184" s="1349" t="s">
        <v>41</v>
      </c>
      <c r="R184" s="1350" t="s">
        <v>34</v>
      </c>
      <c r="S184" s="1349" t="s">
        <v>41</v>
      </c>
      <c r="T184" s="1350" t="s">
        <v>34</v>
      </c>
      <c r="U184" s="104" t="s">
        <v>41</v>
      </c>
      <c r="V184" s="1350" t="s">
        <v>34</v>
      </c>
      <c r="CG184" s="13"/>
      <c r="CH184" s="13"/>
      <c r="CI184" s="13"/>
      <c r="CJ184" s="13"/>
      <c r="CK184" s="13"/>
      <c r="CL184" s="13"/>
      <c r="CM184" s="13"/>
    </row>
    <row r="185" spans="1:91" ht="16.350000000000001" customHeight="1" x14ac:dyDescent="0.2">
      <c r="A185" s="1362" t="s">
        <v>229</v>
      </c>
      <c r="B185" s="1363">
        <f>SUM(C185+D185)</f>
        <v>19</v>
      </c>
      <c r="C185" s="1364">
        <f>SUM(E185+G185+I185+K185+M185+O185+Q185+S185+U185)</f>
        <v>7</v>
      </c>
      <c r="D185" s="124">
        <f>SUM(F185+H185+J185+L185+N185+P185+R185+T185+V185)</f>
        <v>12</v>
      </c>
      <c r="E185" s="1365"/>
      <c r="F185" s="1366"/>
      <c r="G185" s="1365">
        <v>2</v>
      </c>
      <c r="H185" s="1366">
        <v>4</v>
      </c>
      <c r="I185" s="1365">
        <v>2</v>
      </c>
      <c r="J185" s="1366">
        <v>3</v>
      </c>
      <c r="K185" s="1365">
        <v>1</v>
      </c>
      <c r="L185" s="366">
        <v>3</v>
      </c>
      <c r="M185" s="1365"/>
      <c r="N185" s="366"/>
      <c r="O185" s="1365">
        <v>2</v>
      </c>
      <c r="P185" s="366">
        <v>2</v>
      </c>
      <c r="Q185" s="1365"/>
      <c r="R185" s="1366"/>
      <c r="S185" s="1365"/>
      <c r="T185" s="1366"/>
      <c r="U185" s="1365"/>
      <c r="V185" s="366"/>
      <c r="W185" s="136"/>
      <c r="CG185" s="13"/>
      <c r="CH185" s="13"/>
      <c r="CI185" s="13"/>
      <c r="CJ185" s="13"/>
      <c r="CK185" s="13"/>
      <c r="CL185" s="13"/>
      <c r="CM185" s="13"/>
    </row>
    <row r="186" spans="1:91" ht="32.1" customHeight="1" x14ac:dyDescent="0.2">
      <c r="A186" s="82" t="s">
        <v>230</v>
      </c>
      <c r="B186" s="82"/>
      <c r="BX186" s="2"/>
      <c r="BY186" s="2"/>
      <c r="BZ186" s="2"/>
      <c r="CG186" s="13"/>
      <c r="CH186" s="13"/>
      <c r="CI186" s="13"/>
      <c r="CJ186" s="13"/>
      <c r="CK186" s="13"/>
      <c r="CL186" s="13"/>
      <c r="CM186" s="13"/>
    </row>
    <row r="187" spans="1:91" ht="16.350000000000001" customHeight="1" x14ac:dyDescent="0.2">
      <c r="A187" s="1793" t="s">
        <v>231</v>
      </c>
      <c r="B187" s="1796" t="s">
        <v>54</v>
      </c>
      <c r="C187" s="1797"/>
      <c r="D187" s="1798"/>
      <c r="E187" s="1802" t="s">
        <v>6</v>
      </c>
      <c r="F187" s="1803"/>
      <c r="G187" s="1803"/>
      <c r="H187" s="1803"/>
      <c r="I187" s="1803"/>
      <c r="J187" s="1803"/>
      <c r="K187" s="1803"/>
      <c r="L187" s="1804"/>
      <c r="M187" s="1797" t="s">
        <v>232</v>
      </c>
      <c r="N187" s="1805"/>
      <c r="O187" s="1798" t="s">
        <v>233</v>
      </c>
      <c r="BX187" s="2"/>
      <c r="BY187" s="2"/>
      <c r="BZ187" s="2"/>
      <c r="CG187" s="13"/>
      <c r="CH187" s="13"/>
      <c r="CI187" s="13"/>
      <c r="CJ187" s="13"/>
      <c r="CK187" s="13"/>
      <c r="CL187" s="13"/>
      <c r="CM187" s="13"/>
    </row>
    <row r="188" spans="1:91" ht="16.350000000000001" customHeight="1" x14ac:dyDescent="0.2">
      <c r="A188" s="1794"/>
      <c r="B188" s="1799"/>
      <c r="C188" s="1800"/>
      <c r="D188" s="1801"/>
      <c r="E188" s="1808" t="s">
        <v>11</v>
      </c>
      <c r="F188" s="1809"/>
      <c r="G188" s="1808" t="s">
        <v>12</v>
      </c>
      <c r="H188" s="1809"/>
      <c r="I188" s="2000" t="s">
        <v>13</v>
      </c>
      <c r="J188" s="2001"/>
      <c r="K188" s="1808" t="s">
        <v>234</v>
      </c>
      <c r="L188" s="1812"/>
      <c r="M188" s="1800"/>
      <c r="N188" s="1806"/>
      <c r="O188" s="1807"/>
      <c r="BX188" s="2"/>
      <c r="BY188" s="2"/>
      <c r="BZ188" s="2"/>
      <c r="CG188" s="13"/>
      <c r="CH188" s="13"/>
      <c r="CI188" s="13"/>
      <c r="CJ188" s="13"/>
      <c r="CK188" s="13"/>
      <c r="CL188" s="13"/>
      <c r="CM188" s="13"/>
    </row>
    <row r="189" spans="1:91" ht="16.350000000000001" customHeight="1" x14ac:dyDescent="0.2">
      <c r="A189" s="1794"/>
      <c r="B189" s="1129" t="s">
        <v>32</v>
      </c>
      <c r="C189" s="1362" t="s">
        <v>33</v>
      </c>
      <c r="D189" s="1129" t="s">
        <v>34</v>
      </c>
      <c r="E189" s="1349" t="s">
        <v>41</v>
      </c>
      <c r="F189" s="1140" t="s">
        <v>34</v>
      </c>
      <c r="G189" s="1349" t="s">
        <v>41</v>
      </c>
      <c r="H189" s="1140" t="s">
        <v>34</v>
      </c>
      <c r="I189" s="1133" t="s">
        <v>41</v>
      </c>
      <c r="J189" s="1131" t="s">
        <v>34</v>
      </c>
      <c r="K189" s="1349" t="s">
        <v>41</v>
      </c>
      <c r="L189" s="1136" t="s">
        <v>34</v>
      </c>
      <c r="M189" s="1367" t="s">
        <v>235</v>
      </c>
      <c r="N189" s="1144" t="s">
        <v>236</v>
      </c>
      <c r="O189" s="1801"/>
      <c r="BX189" s="2"/>
      <c r="BY189" s="2"/>
      <c r="BZ189" s="2"/>
      <c r="CG189" s="13"/>
      <c r="CH189" s="13"/>
      <c r="CI189" s="13"/>
      <c r="CJ189" s="13"/>
      <c r="CK189" s="13"/>
      <c r="CL189" s="13"/>
      <c r="CM189" s="13"/>
    </row>
    <row r="190" spans="1:91" ht="16.350000000000001" customHeight="1" x14ac:dyDescent="0.2">
      <c r="A190" s="1795"/>
      <c r="B190" s="373">
        <f t="shared" ref="B190:B195" si="18">+C190+D190</f>
        <v>4</v>
      </c>
      <c r="C190" s="374">
        <f t="shared" ref="C190:D195" si="19">+E190+G190+I190+K190</f>
        <v>2</v>
      </c>
      <c r="D190" s="375">
        <f t="shared" si="19"/>
        <v>2</v>
      </c>
      <c r="E190" s="1368">
        <f t="shared" ref="E190:O190" si="20">SUM(E191:E195)</f>
        <v>1</v>
      </c>
      <c r="F190" s="377">
        <f t="shared" si="20"/>
        <v>0</v>
      </c>
      <c r="G190" s="1368">
        <f t="shared" si="20"/>
        <v>0</v>
      </c>
      <c r="H190" s="377">
        <f t="shared" si="20"/>
        <v>0</v>
      </c>
      <c r="I190" s="1368">
        <f t="shared" si="20"/>
        <v>0</v>
      </c>
      <c r="J190" s="1369">
        <f t="shared" si="20"/>
        <v>0</v>
      </c>
      <c r="K190" s="1363">
        <f t="shared" si="20"/>
        <v>1</v>
      </c>
      <c r="L190" s="379">
        <f t="shared" si="20"/>
        <v>2</v>
      </c>
      <c r="M190" s="380">
        <f t="shared" si="20"/>
        <v>3</v>
      </c>
      <c r="N190" s="377">
        <f t="shared" si="20"/>
        <v>1</v>
      </c>
      <c r="O190" s="1370">
        <f t="shared" si="20"/>
        <v>1</v>
      </c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BX190" s="2"/>
      <c r="BY190" s="2"/>
      <c r="BZ190" s="2"/>
      <c r="CG190" s="13"/>
      <c r="CH190" s="13"/>
      <c r="CI190" s="13"/>
      <c r="CJ190" s="13"/>
      <c r="CK190" s="13"/>
      <c r="CL190" s="13"/>
      <c r="CM190" s="13"/>
    </row>
    <row r="191" spans="1:91" ht="16.350000000000001" customHeight="1" x14ac:dyDescent="0.2">
      <c r="A191" s="1351" t="s">
        <v>237</v>
      </c>
      <c r="B191" s="1358">
        <f t="shared" si="18"/>
        <v>3</v>
      </c>
      <c r="C191" s="1358">
        <f t="shared" si="19"/>
        <v>2</v>
      </c>
      <c r="D191" s="1371">
        <f t="shared" si="19"/>
        <v>1</v>
      </c>
      <c r="E191" s="219">
        <v>1</v>
      </c>
      <c r="F191" s="223"/>
      <c r="G191" s="219"/>
      <c r="H191" s="223"/>
      <c r="I191" s="219"/>
      <c r="J191" s="220"/>
      <c r="K191" s="219">
        <v>1</v>
      </c>
      <c r="L191" s="383">
        <v>1</v>
      </c>
      <c r="M191" s="221">
        <v>3</v>
      </c>
      <c r="N191" s="223"/>
      <c r="O191" s="384">
        <v>1</v>
      </c>
      <c r="P191" s="71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12"/>
      <c r="AC191" s="12"/>
      <c r="AD191" s="12"/>
      <c r="AE191" s="12"/>
      <c r="BX191" s="2"/>
      <c r="BY191" s="2"/>
      <c r="BZ191" s="2"/>
      <c r="CG191" s="13">
        <v>0</v>
      </c>
      <c r="CH191" s="13">
        <v>0</v>
      </c>
      <c r="CI191" s="13"/>
      <c r="CJ191" s="13"/>
      <c r="CK191" s="13"/>
      <c r="CL191" s="13"/>
      <c r="CM191" s="13"/>
    </row>
    <row r="192" spans="1:91" ht="16.350000000000001" customHeight="1" x14ac:dyDescent="0.2">
      <c r="A192" s="30" t="s">
        <v>238</v>
      </c>
      <c r="B192" s="385">
        <f t="shared" si="18"/>
        <v>1</v>
      </c>
      <c r="C192" s="385">
        <f t="shared" si="19"/>
        <v>0</v>
      </c>
      <c r="D192" s="386">
        <f t="shared" si="19"/>
        <v>1</v>
      </c>
      <c r="E192" s="224"/>
      <c r="F192" s="228"/>
      <c r="G192" s="224"/>
      <c r="H192" s="228"/>
      <c r="I192" s="224"/>
      <c r="J192" s="225"/>
      <c r="K192" s="224"/>
      <c r="L192" s="387">
        <v>1</v>
      </c>
      <c r="M192" s="226"/>
      <c r="N192" s="228">
        <v>1</v>
      </c>
      <c r="O192" s="388"/>
      <c r="P192" s="71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12"/>
      <c r="AC192" s="12"/>
      <c r="AD192" s="12"/>
      <c r="AE192" s="12"/>
      <c r="BX192" s="2"/>
      <c r="BY192" s="2"/>
      <c r="BZ192" s="2"/>
      <c r="CG192" s="13">
        <v>0</v>
      </c>
      <c r="CH192" s="13">
        <v>0</v>
      </c>
      <c r="CI192" s="13"/>
      <c r="CJ192" s="13"/>
      <c r="CK192" s="13"/>
      <c r="CL192" s="13"/>
      <c r="CM192" s="13"/>
    </row>
    <row r="193" spans="1:104" ht="16.350000000000001" customHeight="1" x14ac:dyDescent="0.2">
      <c r="A193" s="30" t="s">
        <v>239</v>
      </c>
      <c r="B193" s="385">
        <f t="shared" si="18"/>
        <v>0</v>
      </c>
      <c r="C193" s="385">
        <f t="shared" si="19"/>
        <v>0</v>
      </c>
      <c r="D193" s="386">
        <f t="shared" si="19"/>
        <v>0</v>
      </c>
      <c r="E193" s="224"/>
      <c r="F193" s="228"/>
      <c r="G193" s="224"/>
      <c r="H193" s="228"/>
      <c r="I193" s="224"/>
      <c r="J193" s="225"/>
      <c r="K193" s="224"/>
      <c r="L193" s="387"/>
      <c r="M193" s="226"/>
      <c r="N193" s="228"/>
      <c r="O193" s="388"/>
      <c r="P193" s="71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12"/>
      <c r="AC193" s="12"/>
      <c r="AD193" s="12"/>
      <c r="AE193" s="12"/>
      <c r="CG193" s="13">
        <v>0</v>
      </c>
      <c r="CH193" s="13">
        <v>0</v>
      </c>
      <c r="CI193" s="13"/>
      <c r="CJ193" s="13"/>
      <c r="CK193" s="13"/>
      <c r="CL193" s="13"/>
      <c r="CM193" s="13"/>
    </row>
    <row r="194" spans="1:104" ht="16.350000000000001" customHeight="1" x14ac:dyDescent="0.2">
      <c r="A194" s="30" t="s">
        <v>240</v>
      </c>
      <c r="B194" s="385">
        <f t="shared" si="18"/>
        <v>0</v>
      </c>
      <c r="C194" s="385">
        <f t="shared" si="19"/>
        <v>0</v>
      </c>
      <c r="D194" s="386">
        <f t="shared" si="19"/>
        <v>0</v>
      </c>
      <c r="E194" s="389"/>
      <c r="F194" s="390"/>
      <c r="G194" s="389"/>
      <c r="H194" s="390"/>
      <c r="I194" s="389"/>
      <c r="J194" s="391"/>
      <c r="K194" s="389"/>
      <c r="L194" s="392"/>
      <c r="M194" s="393"/>
      <c r="N194" s="390"/>
      <c r="O194" s="394"/>
      <c r="P194" s="71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12"/>
      <c r="AC194" s="12"/>
      <c r="AD194" s="12"/>
      <c r="AE194" s="12"/>
      <c r="CG194" s="13">
        <v>0</v>
      </c>
      <c r="CH194" s="13">
        <v>0</v>
      </c>
      <c r="CI194" s="13"/>
      <c r="CJ194" s="13"/>
      <c r="CK194" s="13"/>
      <c r="CL194" s="13"/>
      <c r="CM194" s="13"/>
    </row>
    <row r="195" spans="1:104" ht="16.350000000000001" customHeight="1" x14ac:dyDescent="0.2">
      <c r="A195" s="76" t="s">
        <v>241</v>
      </c>
      <c r="B195" s="395">
        <f t="shared" si="18"/>
        <v>0</v>
      </c>
      <c r="C195" s="395">
        <f t="shared" si="19"/>
        <v>0</v>
      </c>
      <c r="D195" s="396">
        <f t="shared" si="19"/>
        <v>0</v>
      </c>
      <c r="E195" s="229"/>
      <c r="F195" s="230"/>
      <c r="G195" s="229"/>
      <c r="H195" s="230"/>
      <c r="I195" s="229"/>
      <c r="J195" s="230"/>
      <c r="K195" s="229"/>
      <c r="L195" s="397"/>
      <c r="M195" s="231"/>
      <c r="N195" s="230"/>
      <c r="O195" s="398"/>
      <c r="P195" s="71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12"/>
      <c r="AC195" s="12"/>
      <c r="AD195" s="12"/>
      <c r="AE195" s="12"/>
      <c r="CG195" s="13">
        <v>0</v>
      </c>
      <c r="CH195" s="13">
        <v>0</v>
      </c>
      <c r="CI195" s="13"/>
      <c r="CJ195" s="13"/>
      <c r="CK195" s="13"/>
      <c r="CL195" s="13"/>
      <c r="CM195" s="13"/>
    </row>
    <row r="200" spans="1:104" s="399" customFormat="1" hidden="1" x14ac:dyDescent="0.2">
      <c r="A200" s="399">
        <f>SUM(B12:B14,B20:B23,B28:B33,B64,B86,C91,D101:D103,C108:C110,C114:C115,C119:C120,B136,D143:D144,C147:C152,D156:D161,C166:C169,B179:B180,B185,B38:B43,B48:B53,E139:F139,C92:C98,C174:C175,B190)</f>
        <v>7746</v>
      </c>
      <c r="B200" s="399">
        <f>SUM(CG8:CM195)</f>
        <v>1</v>
      </c>
      <c r="BX200" s="400"/>
      <c r="BY200" s="400"/>
      <c r="BZ200" s="400"/>
      <c r="CA200" s="400"/>
      <c r="CB200" s="400"/>
      <c r="CC200" s="400"/>
      <c r="CD200" s="400"/>
      <c r="CE200" s="400"/>
      <c r="CF200" s="400"/>
      <c r="CG200" s="400"/>
      <c r="CH200" s="400"/>
      <c r="CI200" s="400"/>
      <c r="CJ200" s="400"/>
      <c r="CK200" s="400"/>
      <c r="CL200" s="400"/>
      <c r="CM200" s="400"/>
      <c r="CN200" s="400"/>
      <c r="CO200" s="400"/>
      <c r="CP200" s="400"/>
      <c r="CQ200" s="400"/>
      <c r="CR200" s="400"/>
      <c r="CS200" s="400"/>
      <c r="CT200" s="400"/>
      <c r="CU200" s="400"/>
      <c r="CV200" s="400"/>
      <c r="CW200" s="400"/>
      <c r="CX200" s="400"/>
      <c r="CY200" s="400"/>
      <c r="CZ200" s="400"/>
    </row>
  </sheetData>
  <mergeCells count="317">
    <mergeCell ref="A6:O6"/>
    <mergeCell ref="A9:A11"/>
    <mergeCell ref="B9:D10"/>
    <mergeCell ref="E9:AL9"/>
    <mergeCell ref="AM9:AM11"/>
    <mergeCell ref="AN9:AQ9"/>
    <mergeCell ref="U10:V10"/>
    <mergeCell ref="W10:X10"/>
    <mergeCell ref="Y10:Z10"/>
    <mergeCell ref="AA10:AB10"/>
    <mergeCell ref="AR9:AR11"/>
    <mergeCell ref="AS9:AS11"/>
    <mergeCell ref="E10:F10"/>
    <mergeCell ref="G10:H10"/>
    <mergeCell ref="I10:J10"/>
    <mergeCell ref="K10:L10"/>
    <mergeCell ref="M10:N10"/>
    <mergeCell ref="O10:P10"/>
    <mergeCell ref="Q10:R10"/>
    <mergeCell ref="S10:T10"/>
    <mergeCell ref="AO10:AO11"/>
    <mergeCell ref="AP10:AP11"/>
    <mergeCell ref="AQ10:AQ11"/>
    <mergeCell ref="A17:A19"/>
    <mergeCell ref="B17:D18"/>
    <mergeCell ref="E17:AL17"/>
    <mergeCell ref="AM17:AM19"/>
    <mergeCell ref="AN17:AN19"/>
    <mergeCell ref="E18:F18"/>
    <mergeCell ref="G18:H18"/>
    <mergeCell ref="AC10:AD10"/>
    <mergeCell ref="AE10:AF10"/>
    <mergeCell ref="AG10:AH10"/>
    <mergeCell ref="AI10:AJ10"/>
    <mergeCell ref="AK10:AL10"/>
    <mergeCell ref="AN10:AN11"/>
    <mergeCell ref="AG18:AH18"/>
    <mergeCell ref="AI18:AJ18"/>
    <mergeCell ref="AK18:AL18"/>
    <mergeCell ref="U18:V18"/>
    <mergeCell ref="W18:X18"/>
    <mergeCell ref="Y18:Z18"/>
    <mergeCell ref="AA18:AB18"/>
    <mergeCell ref="AC18:AD18"/>
    <mergeCell ref="AE18:AF18"/>
    <mergeCell ref="I18:J18"/>
    <mergeCell ref="K18:L18"/>
    <mergeCell ref="M18:N18"/>
    <mergeCell ref="O18:P18"/>
    <mergeCell ref="Q18:R18"/>
    <mergeCell ref="S18:T18"/>
    <mergeCell ref="AM25:AM27"/>
    <mergeCell ref="AN25:AN27"/>
    <mergeCell ref="E26:F26"/>
    <mergeCell ref="G26:H26"/>
    <mergeCell ref="I26:J26"/>
    <mergeCell ref="K26:L26"/>
    <mergeCell ref="M26:N26"/>
    <mergeCell ref="O26:P26"/>
    <mergeCell ref="Q26:R26"/>
    <mergeCell ref="S26:T26"/>
    <mergeCell ref="E25:AL25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35:A37"/>
    <mergeCell ref="B35:D36"/>
    <mergeCell ref="E35:AL35"/>
    <mergeCell ref="U36:V36"/>
    <mergeCell ref="W36:X36"/>
    <mergeCell ref="AK36:AL36"/>
    <mergeCell ref="Y36:Z36"/>
    <mergeCell ref="AA36:AB36"/>
    <mergeCell ref="AC36:AD36"/>
    <mergeCell ref="AE36:AF36"/>
    <mergeCell ref="AG36:AH36"/>
    <mergeCell ref="AI36:AJ36"/>
    <mergeCell ref="A25:A27"/>
    <mergeCell ref="B25:D26"/>
    <mergeCell ref="A45:A47"/>
    <mergeCell ref="B45:D46"/>
    <mergeCell ref="E45:AL45"/>
    <mergeCell ref="AM45:AM47"/>
    <mergeCell ref="AN45:AN47"/>
    <mergeCell ref="E46:F46"/>
    <mergeCell ref="G46:H46"/>
    <mergeCell ref="I46:J46"/>
    <mergeCell ref="K46:L46"/>
    <mergeCell ref="AM35:AM37"/>
    <mergeCell ref="AN35:AN37"/>
    <mergeCell ref="E36:F36"/>
    <mergeCell ref="G36:H36"/>
    <mergeCell ref="I36:J36"/>
    <mergeCell ref="K36:L36"/>
    <mergeCell ref="M36:N36"/>
    <mergeCell ref="O36:P36"/>
    <mergeCell ref="AK46:AL46"/>
    <mergeCell ref="Y46:Z46"/>
    <mergeCell ref="AA46:AB46"/>
    <mergeCell ref="AC46:AD46"/>
    <mergeCell ref="AE46:AF46"/>
    <mergeCell ref="AG46:AH46"/>
    <mergeCell ref="AI46:AJ46"/>
    <mergeCell ref="M46:N46"/>
    <mergeCell ref="O46:P46"/>
    <mergeCell ref="Q46:R46"/>
    <mergeCell ref="S46:T46"/>
    <mergeCell ref="U46:V46"/>
    <mergeCell ref="W46:X46"/>
    <mergeCell ref="Q36:R36"/>
    <mergeCell ref="S36:T36"/>
    <mergeCell ref="A55:A57"/>
    <mergeCell ref="B55:D56"/>
    <mergeCell ref="E55:AL55"/>
    <mergeCell ref="AM55:AN56"/>
    <mergeCell ref="E56:F56"/>
    <mergeCell ref="G56:H56"/>
    <mergeCell ref="I56:J56"/>
    <mergeCell ref="K56:L56"/>
    <mergeCell ref="M56:N56"/>
    <mergeCell ref="AN88:AN90"/>
    <mergeCell ref="AO88:AO90"/>
    <mergeCell ref="F89:G89"/>
    <mergeCell ref="H89:I89"/>
    <mergeCell ref="J89:K89"/>
    <mergeCell ref="L89:M89"/>
    <mergeCell ref="N89:O89"/>
    <mergeCell ref="AA56:AB56"/>
    <mergeCell ref="AC56:AD56"/>
    <mergeCell ref="AE56:AF56"/>
    <mergeCell ref="AG56:AH56"/>
    <mergeCell ref="AI56:AJ56"/>
    <mergeCell ref="AK56:AL56"/>
    <mergeCell ref="O56:P56"/>
    <mergeCell ref="Q56:R56"/>
    <mergeCell ref="S56:T56"/>
    <mergeCell ref="U56:V56"/>
    <mergeCell ref="W56:X56"/>
    <mergeCell ref="Y56:Z56"/>
    <mergeCell ref="AH89:AI89"/>
    <mergeCell ref="AJ89:AK89"/>
    <mergeCell ref="AL89:AM89"/>
    <mergeCell ref="P89:Q89"/>
    <mergeCell ref="R89:S89"/>
    <mergeCell ref="A98:B98"/>
    <mergeCell ref="AB89:AC89"/>
    <mergeCell ref="AD89:AE89"/>
    <mergeCell ref="AF89:AG89"/>
    <mergeCell ref="A88:B90"/>
    <mergeCell ref="C88:E89"/>
    <mergeCell ref="F88:AM88"/>
    <mergeCell ref="A100:C100"/>
    <mergeCell ref="A101:B103"/>
    <mergeCell ref="T89:U89"/>
    <mergeCell ref="V89:W89"/>
    <mergeCell ref="X89:Y89"/>
    <mergeCell ref="Z89:AA89"/>
    <mergeCell ref="A91:B91"/>
    <mergeCell ref="A92:A94"/>
    <mergeCell ref="A95:B95"/>
    <mergeCell ref="A96:B96"/>
    <mergeCell ref="A97:B97"/>
    <mergeCell ref="A105:B107"/>
    <mergeCell ref="C105:E106"/>
    <mergeCell ref="F105:AM105"/>
    <mergeCell ref="AN105:AN107"/>
    <mergeCell ref="F106:G106"/>
    <mergeCell ref="H106:I106"/>
    <mergeCell ref="J106:K106"/>
    <mergeCell ref="L106:M106"/>
    <mergeCell ref="AL106:AM106"/>
    <mergeCell ref="Z106:AA106"/>
    <mergeCell ref="AB106:AC106"/>
    <mergeCell ref="AD106:AE106"/>
    <mergeCell ref="AF106:AG106"/>
    <mergeCell ref="AH106:AI106"/>
    <mergeCell ref="AJ106:AK106"/>
    <mergeCell ref="N106:O106"/>
    <mergeCell ref="P106:Q106"/>
    <mergeCell ref="R106:S106"/>
    <mergeCell ref="T106:U106"/>
    <mergeCell ref="V106:W106"/>
    <mergeCell ref="X106:Y106"/>
    <mergeCell ref="A108:B108"/>
    <mergeCell ref="A109:B109"/>
    <mergeCell ref="A110:B110"/>
    <mergeCell ref="A112:B113"/>
    <mergeCell ref="C112:E112"/>
    <mergeCell ref="F112:G112"/>
    <mergeCell ref="H112:I112"/>
    <mergeCell ref="J112:K112"/>
    <mergeCell ref="L112:M112"/>
    <mergeCell ref="Y112:AB112"/>
    <mergeCell ref="AC112:AD112"/>
    <mergeCell ref="AE112:AH112"/>
    <mergeCell ref="AI112:AI113"/>
    <mergeCell ref="A114:B114"/>
    <mergeCell ref="A115:B115"/>
    <mergeCell ref="N112:O112"/>
    <mergeCell ref="P112:Q112"/>
    <mergeCell ref="R112:S112"/>
    <mergeCell ref="T112:U112"/>
    <mergeCell ref="V112:W112"/>
    <mergeCell ref="X112:X113"/>
    <mergeCell ref="A138:D138"/>
    <mergeCell ref="B139:D139"/>
    <mergeCell ref="A141:C142"/>
    <mergeCell ref="D141:F141"/>
    <mergeCell ref="G141:G142"/>
    <mergeCell ref="H141:J141"/>
    <mergeCell ref="A117:B118"/>
    <mergeCell ref="C117:C118"/>
    <mergeCell ref="D117:I117"/>
    <mergeCell ref="J117:J118"/>
    <mergeCell ref="A119:A120"/>
    <mergeCell ref="A122:A123"/>
    <mergeCell ref="B122:B123"/>
    <mergeCell ref="A156:A158"/>
    <mergeCell ref="B156:C156"/>
    <mergeCell ref="B157:C157"/>
    <mergeCell ref="B158:C158"/>
    <mergeCell ref="K141:M141"/>
    <mergeCell ref="A143:A144"/>
    <mergeCell ref="B143:C143"/>
    <mergeCell ref="A146:B146"/>
    <mergeCell ref="A147:A148"/>
    <mergeCell ref="A150:A152"/>
    <mergeCell ref="A159:A161"/>
    <mergeCell ref="B159:C159"/>
    <mergeCell ref="B160:C160"/>
    <mergeCell ref="B161:C161"/>
    <mergeCell ref="A163:B165"/>
    <mergeCell ref="C163:E164"/>
    <mergeCell ref="A154:C155"/>
    <mergeCell ref="D154:F154"/>
    <mergeCell ref="G154:G155"/>
    <mergeCell ref="F163:AM163"/>
    <mergeCell ref="F164:G164"/>
    <mergeCell ref="H164:I164"/>
    <mergeCell ref="J164:K164"/>
    <mergeCell ref="L164:M164"/>
    <mergeCell ref="N164:O164"/>
    <mergeCell ref="P164:Q164"/>
    <mergeCell ref="R164:S164"/>
    <mergeCell ref="T164:U164"/>
    <mergeCell ref="V164:W164"/>
    <mergeCell ref="AJ164:AK164"/>
    <mergeCell ref="AL164:AM164"/>
    <mergeCell ref="AH164:AI164"/>
    <mergeCell ref="H154:H155"/>
    <mergeCell ref="I154:I155"/>
    <mergeCell ref="A166:B166"/>
    <mergeCell ref="A167:B167"/>
    <mergeCell ref="A168:B168"/>
    <mergeCell ref="A169:B169"/>
    <mergeCell ref="X164:Y164"/>
    <mergeCell ref="Z164:AA164"/>
    <mergeCell ref="AB164:AC164"/>
    <mergeCell ref="AD164:AE164"/>
    <mergeCell ref="AF164:AG164"/>
    <mergeCell ref="AD172:AD173"/>
    <mergeCell ref="AE172:AE173"/>
    <mergeCell ref="AF172:AF173"/>
    <mergeCell ref="AG172:AG173"/>
    <mergeCell ref="Y171:Y173"/>
    <mergeCell ref="Z171:Z173"/>
    <mergeCell ref="AA171:AA173"/>
    <mergeCell ref="AB171:AE171"/>
    <mergeCell ref="AF171:AG171"/>
    <mergeCell ref="A174:A175"/>
    <mergeCell ref="A177:A178"/>
    <mergeCell ref="B177:B178"/>
    <mergeCell ref="C177:C178"/>
    <mergeCell ref="D177:D178"/>
    <mergeCell ref="A182:A184"/>
    <mergeCell ref="B182:D183"/>
    <mergeCell ref="AB172:AB173"/>
    <mergeCell ref="AC172:AC173"/>
    <mergeCell ref="F172:G172"/>
    <mergeCell ref="H172:I172"/>
    <mergeCell ref="J172:K172"/>
    <mergeCell ref="L172:M172"/>
    <mergeCell ref="N172:O172"/>
    <mergeCell ref="A171:B173"/>
    <mergeCell ref="C171:E172"/>
    <mergeCell ref="F171:U171"/>
    <mergeCell ref="V171:V173"/>
    <mergeCell ref="W171:W173"/>
    <mergeCell ref="X171:X173"/>
    <mergeCell ref="P172:Q172"/>
    <mergeCell ref="R172:S172"/>
    <mergeCell ref="T172:U172"/>
    <mergeCell ref="E182:V182"/>
    <mergeCell ref="E183:F183"/>
    <mergeCell ref="G183:H183"/>
    <mergeCell ref="I183:J183"/>
    <mergeCell ref="K183:L183"/>
    <mergeCell ref="M183:N183"/>
    <mergeCell ref="O183:P183"/>
    <mergeCell ref="Q183:R183"/>
    <mergeCell ref="S183:T183"/>
    <mergeCell ref="U183:V183"/>
    <mergeCell ref="A187:A190"/>
    <mergeCell ref="B187:D188"/>
    <mergeCell ref="E187:L187"/>
    <mergeCell ref="M187:N188"/>
    <mergeCell ref="O187:O189"/>
    <mergeCell ref="E188:F188"/>
    <mergeCell ref="G188:H188"/>
    <mergeCell ref="I188:J188"/>
    <mergeCell ref="K188:L188"/>
  </mergeCells>
  <dataValidations count="1">
    <dataValidation type="whole" operator="greaterThanOrEqual" allowBlank="1" showInputMessage="1" showErrorMessage="1" errorTitle="Error" error="Favor Ingrese sólo Números." sqref="E12:AS15 E20:AN23 E28:AN33 E38:AN43 E48:AN53 E58:AN63 C67:E85 F92:AO98 D101:D103 F108:AN110 F114:AI115 D119:J120 B124:B135 E139:F139 E143:M144 C147:F152 E156:I161 F166:AM169 F174:AG175 C179:D180 E185:V185 E191:O195" xr:uid="{00000000-0002-0000-0600-000000000000}">
      <formula1>0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Z200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44.7109375" style="2" customWidth="1"/>
    <col min="2" max="2" width="31.140625" style="2" customWidth="1"/>
    <col min="3" max="3" width="14.140625" style="2" customWidth="1"/>
    <col min="4" max="4" width="12.42578125" style="2" customWidth="1"/>
    <col min="5" max="6" width="10.42578125" style="2" customWidth="1"/>
    <col min="7" max="7" width="11.85546875" style="2" customWidth="1"/>
    <col min="8" max="8" width="11" style="2" customWidth="1"/>
    <col min="9" max="22" width="11.42578125" style="2" customWidth="1"/>
    <col min="23" max="25" width="13.5703125" style="2" customWidth="1"/>
    <col min="26" max="26" width="13" style="2" customWidth="1"/>
    <col min="27" max="37" width="11.42578125" style="2" customWidth="1"/>
    <col min="38" max="40" width="11.42578125" style="2"/>
    <col min="41" max="41" width="11.42578125" style="2" customWidth="1"/>
    <col min="42" max="43" width="11.42578125" style="2"/>
    <col min="44" max="44" width="11.42578125" style="2" customWidth="1"/>
    <col min="45" max="72" width="11.42578125" style="2"/>
    <col min="73" max="74" width="15.42578125" style="2" customWidth="1"/>
    <col min="75" max="75" width="15.7109375" style="2" customWidth="1"/>
    <col min="76" max="77" width="15.7109375" style="3" customWidth="1"/>
    <col min="78" max="78" width="15.42578125" style="3" customWidth="1"/>
    <col min="79" max="104" width="15.42578125" style="4" hidden="1" customWidth="1"/>
    <col min="105" max="105" width="11.42578125" style="2" customWidth="1"/>
    <col min="106" max="16384" width="11.42578125" style="2"/>
  </cols>
  <sheetData>
    <row r="1" spans="1:91" ht="16.350000000000001" customHeight="1" x14ac:dyDescent="0.2">
      <c r="A1" s="1" t="s">
        <v>0</v>
      </c>
    </row>
    <row r="2" spans="1:91" ht="16.350000000000001" customHeight="1" x14ac:dyDescent="0.2">
      <c r="A2" s="1" t="str">
        <f>CONCATENATE("COMUNA: ",[8]NOMBRE!B2," - ","( ",[8]NOMBRE!C2,[8]NOMBRE!D2,[8]NOMBRE!E2,[8]NOMBRE!F2,[8]NOMBRE!G2," )")</f>
        <v>COMUNA: LINARES - ( 07401 )</v>
      </c>
    </row>
    <row r="3" spans="1:91" ht="16.350000000000001" customHeight="1" x14ac:dyDescent="0.2">
      <c r="A3" s="1" t="str">
        <f>CONCATENATE("ESTABLECIMIENTO/ESTRATEGIA: ",[8]NOMBRE!B3," - ","( ",[8]NOMBRE!C3,[8]NOMBRE!D3,[8]NOMBRE!E3,[8]NOMBRE!F3,[8]NOMBRE!G3,[8]NOMBRE!H3," )")</f>
        <v>ESTABLECIMIENTO/ESTRATEGIA: HOSPITAL PRESIDENTE CARLOS IBAÑEZ DEL CAMPO - ( 116108 )</v>
      </c>
    </row>
    <row r="4" spans="1:91" ht="16.350000000000001" customHeight="1" x14ac:dyDescent="0.2">
      <c r="A4" s="1" t="str">
        <f>CONCATENATE("MES: ",[8]NOMBRE!B6," - ","( ",[8]NOMBRE!C6,[8]NOMBRE!D6," )")</f>
        <v>MES: JULIO - ( 07 )</v>
      </c>
    </row>
    <row r="5" spans="1:91" ht="16.350000000000001" customHeight="1" x14ac:dyDescent="0.2">
      <c r="A5" s="1" t="str">
        <f>CONCATENATE("AÑO: ",[8]NOMBRE!B7)</f>
        <v>AÑO: 2021</v>
      </c>
      <c r="AP5" s="5"/>
    </row>
    <row r="6" spans="1:91" ht="15" x14ac:dyDescent="0.2">
      <c r="A6" s="1910" t="s">
        <v>1</v>
      </c>
      <c r="B6" s="1910"/>
      <c r="C6" s="1910"/>
      <c r="D6" s="1910"/>
      <c r="E6" s="1910"/>
      <c r="F6" s="1910"/>
      <c r="G6" s="1910"/>
      <c r="H6" s="1910"/>
      <c r="I6" s="1910"/>
      <c r="J6" s="1910"/>
      <c r="K6" s="1910"/>
      <c r="L6" s="1910"/>
      <c r="M6" s="1910"/>
      <c r="N6" s="1910"/>
      <c r="O6" s="1910"/>
      <c r="P6" s="6"/>
      <c r="Q6" s="6"/>
      <c r="R6" s="6"/>
      <c r="S6" s="6"/>
      <c r="T6" s="7"/>
      <c r="U6" s="7"/>
      <c r="V6" s="7"/>
      <c r="W6" s="7"/>
      <c r="X6" s="7"/>
      <c r="Y6" s="7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</row>
    <row r="7" spans="1:91" ht="32.1" customHeight="1" x14ac:dyDescent="0.2">
      <c r="A7" s="9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BX7" s="2"/>
      <c r="BY7" s="2"/>
      <c r="BZ7" s="2"/>
    </row>
    <row r="8" spans="1:91" ht="32.1" customHeight="1" x14ac:dyDescent="0.2">
      <c r="A8" s="10" t="s"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1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X8" s="2"/>
      <c r="BY8" s="2"/>
      <c r="BZ8" s="2"/>
      <c r="CG8" s="13"/>
      <c r="CH8" s="13"/>
      <c r="CI8" s="13"/>
      <c r="CJ8" s="13"/>
      <c r="CK8" s="13"/>
      <c r="CL8" s="13"/>
      <c r="CM8" s="13"/>
    </row>
    <row r="9" spans="1:91" ht="32.1" customHeight="1" x14ac:dyDescent="0.2">
      <c r="A9" s="1817" t="s">
        <v>4</v>
      </c>
      <c r="B9" s="1796" t="s">
        <v>5</v>
      </c>
      <c r="C9" s="1797"/>
      <c r="D9" s="1798"/>
      <c r="E9" s="1808" t="s">
        <v>6</v>
      </c>
      <c r="F9" s="1869"/>
      <c r="G9" s="1869"/>
      <c r="H9" s="1869"/>
      <c r="I9" s="1869"/>
      <c r="J9" s="1869"/>
      <c r="K9" s="1869"/>
      <c r="L9" s="1869"/>
      <c r="M9" s="1869"/>
      <c r="N9" s="1869"/>
      <c r="O9" s="1869"/>
      <c r="P9" s="1869"/>
      <c r="Q9" s="1869"/>
      <c r="R9" s="1869"/>
      <c r="S9" s="1869"/>
      <c r="T9" s="1869"/>
      <c r="U9" s="1869"/>
      <c r="V9" s="1869"/>
      <c r="W9" s="1869"/>
      <c r="X9" s="1869"/>
      <c r="Y9" s="1869"/>
      <c r="Z9" s="1869"/>
      <c r="AA9" s="1869"/>
      <c r="AB9" s="1869"/>
      <c r="AC9" s="1869"/>
      <c r="AD9" s="1869"/>
      <c r="AE9" s="1869"/>
      <c r="AF9" s="1869"/>
      <c r="AG9" s="1869"/>
      <c r="AH9" s="1869"/>
      <c r="AI9" s="1869"/>
      <c r="AJ9" s="1869"/>
      <c r="AK9" s="1869"/>
      <c r="AL9" s="1809"/>
      <c r="AM9" s="1819" t="s">
        <v>7</v>
      </c>
      <c r="AN9" s="1808" t="s">
        <v>8</v>
      </c>
      <c r="AO9" s="1869"/>
      <c r="AP9" s="1869"/>
      <c r="AQ9" s="1809"/>
      <c r="AR9" s="1819" t="s">
        <v>9</v>
      </c>
      <c r="AS9" s="1819" t="s">
        <v>10</v>
      </c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CG9" s="13"/>
      <c r="CH9" s="13"/>
      <c r="CI9" s="13"/>
      <c r="CJ9" s="13"/>
      <c r="CK9" s="13"/>
      <c r="CL9" s="13"/>
      <c r="CM9" s="13"/>
    </row>
    <row r="10" spans="1:91" ht="16.350000000000001" customHeight="1" x14ac:dyDescent="0.2">
      <c r="A10" s="1821"/>
      <c r="B10" s="1799"/>
      <c r="C10" s="1800"/>
      <c r="D10" s="1801"/>
      <c r="E10" s="1808" t="s">
        <v>11</v>
      </c>
      <c r="F10" s="1809"/>
      <c r="G10" s="1808" t="s">
        <v>12</v>
      </c>
      <c r="H10" s="1809"/>
      <c r="I10" s="1808" t="s">
        <v>13</v>
      </c>
      <c r="J10" s="1809"/>
      <c r="K10" s="1808" t="s">
        <v>14</v>
      </c>
      <c r="L10" s="1809"/>
      <c r="M10" s="1808" t="s">
        <v>15</v>
      </c>
      <c r="N10" s="1809"/>
      <c r="O10" s="1828" t="s">
        <v>16</v>
      </c>
      <c r="P10" s="1816"/>
      <c r="Q10" s="1828" t="s">
        <v>17</v>
      </c>
      <c r="R10" s="1816"/>
      <c r="S10" s="1828" t="s">
        <v>18</v>
      </c>
      <c r="T10" s="1816"/>
      <c r="U10" s="1828" t="s">
        <v>19</v>
      </c>
      <c r="V10" s="1816"/>
      <c r="W10" s="1828" t="s">
        <v>20</v>
      </c>
      <c r="X10" s="1816"/>
      <c r="Y10" s="1828" t="s">
        <v>21</v>
      </c>
      <c r="Z10" s="1816"/>
      <c r="AA10" s="1828" t="s">
        <v>22</v>
      </c>
      <c r="AB10" s="1816"/>
      <c r="AC10" s="1828" t="s">
        <v>23</v>
      </c>
      <c r="AD10" s="1816"/>
      <c r="AE10" s="1828" t="s">
        <v>24</v>
      </c>
      <c r="AF10" s="1816"/>
      <c r="AG10" s="1829" t="s">
        <v>25</v>
      </c>
      <c r="AH10" s="1829"/>
      <c r="AI10" s="1828" t="s">
        <v>26</v>
      </c>
      <c r="AJ10" s="1816"/>
      <c r="AK10" s="1829" t="s">
        <v>27</v>
      </c>
      <c r="AL10" s="1816"/>
      <c r="AM10" s="1845"/>
      <c r="AN10" s="1906" t="s">
        <v>28</v>
      </c>
      <c r="AO10" s="1864" t="s">
        <v>29</v>
      </c>
      <c r="AP10" s="1864" t="s">
        <v>30</v>
      </c>
      <c r="AQ10" s="1908" t="s">
        <v>31</v>
      </c>
      <c r="AR10" s="1845"/>
      <c r="AS10" s="1845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CG10" s="13"/>
      <c r="CH10" s="13"/>
      <c r="CI10" s="13"/>
      <c r="CJ10" s="13"/>
      <c r="CK10" s="13"/>
      <c r="CL10" s="13"/>
      <c r="CM10" s="13"/>
    </row>
    <row r="11" spans="1:91" ht="32.1" customHeight="1" x14ac:dyDescent="0.2">
      <c r="A11" s="1818"/>
      <c r="B11" s="14" t="s">
        <v>32</v>
      </c>
      <c r="C11" s="15" t="s">
        <v>33</v>
      </c>
      <c r="D11" s="1253" t="s">
        <v>34</v>
      </c>
      <c r="E11" s="1268" t="s">
        <v>33</v>
      </c>
      <c r="F11" s="1249" t="s">
        <v>34</v>
      </c>
      <c r="G11" s="1268" t="s">
        <v>33</v>
      </c>
      <c r="H11" s="1249" t="s">
        <v>34</v>
      </c>
      <c r="I11" s="1268" t="s">
        <v>33</v>
      </c>
      <c r="J11" s="1249" t="s">
        <v>34</v>
      </c>
      <c r="K11" s="1268" t="s">
        <v>33</v>
      </c>
      <c r="L11" s="1249" t="s">
        <v>34</v>
      </c>
      <c r="M11" s="1268" t="s">
        <v>33</v>
      </c>
      <c r="N11" s="1249" t="s">
        <v>34</v>
      </c>
      <c r="O11" s="1268" t="s">
        <v>33</v>
      </c>
      <c r="P11" s="1249" t="s">
        <v>34</v>
      </c>
      <c r="Q11" s="1268" t="s">
        <v>33</v>
      </c>
      <c r="R11" s="1249" t="s">
        <v>34</v>
      </c>
      <c r="S11" s="1268" t="s">
        <v>33</v>
      </c>
      <c r="T11" s="1249" t="s">
        <v>34</v>
      </c>
      <c r="U11" s="1268" t="s">
        <v>33</v>
      </c>
      <c r="V11" s="1249" t="s">
        <v>34</v>
      </c>
      <c r="W11" s="1268" t="s">
        <v>33</v>
      </c>
      <c r="X11" s="1249" t="s">
        <v>34</v>
      </c>
      <c r="Y11" s="1268" t="s">
        <v>33</v>
      </c>
      <c r="Z11" s="1249" t="s">
        <v>34</v>
      </c>
      <c r="AA11" s="1268" t="s">
        <v>33</v>
      </c>
      <c r="AB11" s="1249" t="s">
        <v>34</v>
      </c>
      <c r="AC11" s="1268" t="s">
        <v>33</v>
      </c>
      <c r="AD11" s="1249" t="s">
        <v>34</v>
      </c>
      <c r="AE11" s="1268" t="s">
        <v>33</v>
      </c>
      <c r="AF11" s="1249" t="s">
        <v>34</v>
      </c>
      <c r="AG11" s="1262" t="s">
        <v>33</v>
      </c>
      <c r="AH11" s="1248" t="s">
        <v>34</v>
      </c>
      <c r="AI11" s="1268" t="s">
        <v>33</v>
      </c>
      <c r="AJ11" s="1249" t="s">
        <v>34</v>
      </c>
      <c r="AK11" s="1262" t="s">
        <v>33</v>
      </c>
      <c r="AL11" s="1249" t="s">
        <v>34</v>
      </c>
      <c r="AM11" s="1820"/>
      <c r="AN11" s="1907"/>
      <c r="AO11" s="1865"/>
      <c r="AP11" s="1865"/>
      <c r="AQ11" s="1909"/>
      <c r="AR11" s="1820"/>
      <c r="AS11" s="1820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CG11" s="13"/>
      <c r="CH11" s="13"/>
      <c r="CI11" s="13"/>
      <c r="CJ11" s="13"/>
      <c r="CK11" s="13"/>
      <c r="CL11" s="13"/>
      <c r="CM11" s="13"/>
    </row>
    <row r="12" spans="1:91" ht="16.350000000000001" customHeight="1" x14ac:dyDescent="0.2">
      <c r="A12" s="1423" t="s">
        <v>35</v>
      </c>
      <c r="B12" s="1424">
        <f>SUM(C12+D12)</f>
        <v>2723</v>
      </c>
      <c r="C12" s="1403">
        <f>SUM(E12+G12+I12+K12+M12+O12+Q12+S12+U12+W12+Y12+AA12+AC12+AE12+AG12+AI12+AK12)</f>
        <v>1413</v>
      </c>
      <c r="D12" s="1425">
        <f t="shared" ref="C12:D15" si="0">SUM(F12+H12+J12+L12+N12+P12+R12+T12+V12+X12+Z12+AB12+AD12+AF12+AH12+AJ12+AL12)</f>
        <v>1310</v>
      </c>
      <c r="E12" s="1426">
        <v>145</v>
      </c>
      <c r="F12" s="1427">
        <v>124</v>
      </c>
      <c r="G12" s="1426">
        <v>91</v>
      </c>
      <c r="H12" s="1427">
        <v>93</v>
      </c>
      <c r="I12" s="1426">
        <v>60</v>
      </c>
      <c r="J12" s="1427">
        <v>55</v>
      </c>
      <c r="K12" s="1426">
        <v>45</v>
      </c>
      <c r="L12" s="1427">
        <v>50</v>
      </c>
      <c r="M12" s="1426">
        <v>78</v>
      </c>
      <c r="N12" s="1427">
        <v>83</v>
      </c>
      <c r="O12" s="1426">
        <v>81</v>
      </c>
      <c r="P12" s="1427">
        <v>78</v>
      </c>
      <c r="Q12" s="1426">
        <v>101</v>
      </c>
      <c r="R12" s="1427">
        <v>82</v>
      </c>
      <c r="S12" s="1426">
        <v>65</v>
      </c>
      <c r="T12" s="1427">
        <v>69</v>
      </c>
      <c r="U12" s="1426">
        <v>63</v>
      </c>
      <c r="V12" s="1427">
        <v>58</v>
      </c>
      <c r="W12" s="1426">
        <v>78</v>
      </c>
      <c r="X12" s="1427">
        <v>79</v>
      </c>
      <c r="Y12" s="1426">
        <v>77</v>
      </c>
      <c r="Z12" s="1427">
        <v>73</v>
      </c>
      <c r="AA12" s="1426">
        <v>106</v>
      </c>
      <c r="AB12" s="1427">
        <v>78</v>
      </c>
      <c r="AC12" s="1426">
        <v>70</v>
      </c>
      <c r="AD12" s="1427">
        <v>65</v>
      </c>
      <c r="AE12" s="1426">
        <v>97</v>
      </c>
      <c r="AF12" s="1427">
        <v>77</v>
      </c>
      <c r="AG12" s="1426">
        <v>87</v>
      </c>
      <c r="AH12" s="1427">
        <v>74</v>
      </c>
      <c r="AI12" s="1426">
        <v>73</v>
      </c>
      <c r="AJ12" s="1427">
        <v>64</v>
      </c>
      <c r="AK12" s="1426">
        <v>96</v>
      </c>
      <c r="AL12" s="1427">
        <v>108</v>
      </c>
      <c r="AM12" s="1428">
        <v>2597</v>
      </c>
      <c r="AN12" s="1426">
        <v>79</v>
      </c>
      <c r="AO12" s="1429"/>
      <c r="AP12" s="1429">
        <v>136</v>
      </c>
      <c r="AQ12" s="1427">
        <v>239</v>
      </c>
      <c r="AR12" s="1428">
        <v>283</v>
      </c>
      <c r="AS12" s="1428">
        <v>3089</v>
      </c>
      <c r="AT12" s="480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12"/>
      <c r="BF12" s="12"/>
      <c r="BG12" s="12"/>
      <c r="CG12" s="13">
        <v>0</v>
      </c>
      <c r="CH12" s="13">
        <v>0</v>
      </c>
      <c r="CI12" s="13">
        <v>0</v>
      </c>
      <c r="CJ12" s="13">
        <v>0</v>
      </c>
      <c r="CK12" s="13"/>
      <c r="CL12" s="13"/>
      <c r="CM12" s="13"/>
    </row>
    <row r="13" spans="1:91" ht="16.350000000000001" customHeight="1" x14ac:dyDescent="0.2">
      <c r="A13" s="30" t="s">
        <v>36</v>
      </c>
      <c r="B13" s="31">
        <f>SUM(C13+D13)</f>
        <v>284</v>
      </c>
      <c r="C13" s="32">
        <f t="shared" si="0"/>
        <v>0</v>
      </c>
      <c r="D13" s="481">
        <f t="shared" si="0"/>
        <v>284</v>
      </c>
      <c r="E13" s="34"/>
      <c r="F13" s="35"/>
      <c r="G13" s="34"/>
      <c r="H13" s="35"/>
      <c r="I13" s="34"/>
      <c r="J13" s="35">
        <v>1</v>
      </c>
      <c r="K13" s="34"/>
      <c r="L13" s="35">
        <v>17</v>
      </c>
      <c r="M13" s="34"/>
      <c r="N13" s="35">
        <v>54</v>
      </c>
      <c r="O13" s="34"/>
      <c r="P13" s="35">
        <v>66</v>
      </c>
      <c r="Q13" s="34"/>
      <c r="R13" s="35">
        <v>63</v>
      </c>
      <c r="S13" s="34"/>
      <c r="T13" s="35">
        <v>42</v>
      </c>
      <c r="U13" s="34"/>
      <c r="V13" s="35">
        <v>17</v>
      </c>
      <c r="W13" s="34"/>
      <c r="X13" s="35">
        <v>9</v>
      </c>
      <c r="Y13" s="34"/>
      <c r="Z13" s="35">
        <v>8</v>
      </c>
      <c r="AA13" s="34"/>
      <c r="AB13" s="35">
        <v>3</v>
      </c>
      <c r="AC13" s="34"/>
      <c r="AD13" s="35"/>
      <c r="AE13" s="34"/>
      <c r="AF13" s="35">
        <v>1</v>
      </c>
      <c r="AG13" s="34"/>
      <c r="AH13" s="35">
        <v>2</v>
      </c>
      <c r="AI13" s="34"/>
      <c r="AJ13" s="35">
        <v>1</v>
      </c>
      <c r="AK13" s="34"/>
      <c r="AL13" s="35"/>
      <c r="AM13" s="36">
        <v>277</v>
      </c>
      <c r="AN13" s="34">
        <v>8</v>
      </c>
      <c r="AO13" s="37"/>
      <c r="AP13" s="37">
        <v>3</v>
      </c>
      <c r="AQ13" s="35">
        <v>20</v>
      </c>
      <c r="AR13" s="36">
        <v>14</v>
      </c>
      <c r="AS13" s="36">
        <v>451</v>
      </c>
      <c r="AT13" s="480" t="s">
        <v>242</v>
      </c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12"/>
      <c r="BF13" s="12"/>
      <c r="BG13" s="12"/>
      <c r="CD13" s="4" t="s">
        <v>242</v>
      </c>
      <c r="CG13" s="13">
        <v>0</v>
      </c>
      <c r="CH13" s="13">
        <v>0</v>
      </c>
      <c r="CI13" s="13">
        <v>0</v>
      </c>
      <c r="CJ13" s="13">
        <v>1</v>
      </c>
      <c r="CK13" s="13"/>
      <c r="CL13" s="13"/>
      <c r="CM13" s="13"/>
    </row>
    <row r="14" spans="1:91" ht="16.350000000000001" customHeight="1" x14ac:dyDescent="0.2">
      <c r="A14" s="38" t="s">
        <v>37</v>
      </c>
      <c r="B14" s="39">
        <f>SUM(C14+D14)</f>
        <v>154</v>
      </c>
      <c r="C14" s="40">
        <f t="shared" si="0"/>
        <v>1</v>
      </c>
      <c r="D14" s="41">
        <f t="shared" si="0"/>
        <v>153</v>
      </c>
      <c r="E14" s="34"/>
      <c r="F14" s="35"/>
      <c r="G14" s="34"/>
      <c r="H14" s="35"/>
      <c r="I14" s="34"/>
      <c r="J14" s="35"/>
      <c r="K14" s="34"/>
      <c r="L14" s="35">
        <v>7</v>
      </c>
      <c r="M14" s="34"/>
      <c r="N14" s="35">
        <v>33</v>
      </c>
      <c r="O14" s="34"/>
      <c r="P14" s="35">
        <v>33</v>
      </c>
      <c r="Q14" s="34"/>
      <c r="R14" s="35">
        <v>28</v>
      </c>
      <c r="S14" s="34"/>
      <c r="T14" s="35">
        <v>31</v>
      </c>
      <c r="U14" s="34"/>
      <c r="V14" s="35">
        <v>13</v>
      </c>
      <c r="W14" s="34"/>
      <c r="X14" s="35">
        <v>2</v>
      </c>
      <c r="Y14" s="34"/>
      <c r="Z14" s="35">
        <v>2</v>
      </c>
      <c r="AA14" s="34"/>
      <c r="AB14" s="35">
        <v>1</v>
      </c>
      <c r="AC14" s="34"/>
      <c r="AD14" s="35">
        <v>2</v>
      </c>
      <c r="AE14" s="34"/>
      <c r="AF14" s="35"/>
      <c r="AG14" s="34"/>
      <c r="AH14" s="35">
        <v>1</v>
      </c>
      <c r="AI14" s="34"/>
      <c r="AJ14" s="35"/>
      <c r="AK14" s="34">
        <v>1</v>
      </c>
      <c r="AL14" s="35"/>
      <c r="AM14" s="36">
        <v>150</v>
      </c>
      <c r="AN14" s="42"/>
      <c r="AO14" s="43"/>
      <c r="AP14" s="43"/>
      <c r="AQ14" s="44"/>
      <c r="AR14" s="45"/>
      <c r="AS14" s="45"/>
      <c r="AT14" s="480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12"/>
      <c r="BF14" s="12"/>
      <c r="BG14" s="12"/>
      <c r="CG14" s="13">
        <v>0</v>
      </c>
      <c r="CH14" s="13">
        <v>0</v>
      </c>
      <c r="CI14" s="13"/>
      <c r="CJ14" s="13"/>
      <c r="CK14" s="13"/>
      <c r="CL14" s="13"/>
      <c r="CM14" s="13"/>
    </row>
    <row r="15" spans="1:91" ht="16.350000000000001" customHeight="1" x14ac:dyDescent="0.2">
      <c r="A15" s="46" t="s">
        <v>38</v>
      </c>
      <c r="B15" s="47">
        <f>SUM(C15+D15)</f>
        <v>0</v>
      </c>
      <c r="C15" s="48">
        <f>SUM(E15+G15+I15+K15+M15+O15+Q15+S15+U15+W15+Y15+AA15+AC15+AE15+AG15+AI15+AK15)</f>
        <v>0</v>
      </c>
      <c r="D15" s="49">
        <f t="shared" si="0"/>
        <v>0</v>
      </c>
      <c r="E15" s="50"/>
      <c r="F15" s="51"/>
      <c r="G15" s="50"/>
      <c r="H15" s="51"/>
      <c r="I15" s="50"/>
      <c r="J15" s="51"/>
      <c r="K15" s="50"/>
      <c r="L15" s="51"/>
      <c r="M15" s="50"/>
      <c r="N15" s="51"/>
      <c r="O15" s="50"/>
      <c r="P15" s="51"/>
      <c r="Q15" s="50"/>
      <c r="R15" s="51"/>
      <c r="S15" s="50"/>
      <c r="T15" s="51"/>
      <c r="U15" s="50"/>
      <c r="V15" s="51"/>
      <c r="W15" s="50"/>
      <c r="X15" s="51"/>
      <c r="Y15" s="50"/>
      <c r="Z15" s="51"/>
      <c r="AA15" s="50"/>
      <c r="AB15" s="51"/>
      <c r="AC15" s="50"/>
      <c r="AD15" s="51"/>
      <c r="AE15" s="50"/>
      <c r="AF15" s="51"/>
      <c r="AG15" s="50"/>
      <c r="AH15" s="51"/>
      <c r="AI15" s="50"/>
      <c r="AJ15" s="51"/>
      <c r="AK15" s="50"/>
      <c r="AL15" s="51"/>
      <c r="AM15" s="52"/>
      <c r="AN15" s="53"/>
      <c r="AO15" s="54"/>
      <c r="AP15" s="54"/>
      <c r="AQ15" s="55"/>
      <c r="AR15" s="56"/>
      <c r="AS15" s="56"/>
      <c r="AT15" s="480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12"/>
      <c r="BF15" s="12"/>
      <c r="BG15" s="12"/>
      <c r="CG15" s="13">
        <v>0</v>
      </c>
      <c r="CH15" s="13">
        <v>0</v>
      </c>
      <c r="CI15" s="13">
        <v>0</v>
      </c>
      <c r="CJ15" s="13">
        <v>0</v>
      </c>
      <c r="CK15" s="13"/>
      <c r="CL15" s="13"/>
      <c r="CM15" s="13"/>
    </row>
    <row r="16" spans="1:91" ht="32.1" customHeight="1" x14ac:dyDescent="0.2">
      <c r="A16" s="57" t="s">
        <v>39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X16" s="2"/>
      <c r="BY16" s="2"/>
      <c r="BZ16" s="2"/>
      <c r="CG16" s="13"/>
      <c r="CH16" s="13"/>
      <c r="CI16" s="13"/>
      <c r="CJ16" s="13"/>
      <c r="CK16" s="13"/>
      <c r="CL16" s="13"/>
      <c r="CM16" s="13"/>
    </row>
    <row r="17" spans="1:91" ht="16.350000000000001" customHeight="1" x14ac:dyDescent="0.2">
      <c r="A17" s="1817" t="s">
        <v>40</v>
      </c>
      <c r="B17" s="1796" t="s">
        <v>5</v>
      </c>
      <c r="C17" s="1797"/>
      <c r="D17" s="1798"/>
      <c r="E17" s="1808" t="s">
        <v>6</v>
      </c>
      <c r="F17" s="1869"/>
      <c r="G17" s="1869"/>
      <c r="H17" s="1869"/>
      <c r="I17" s="1869"/>
      <c r="J17" s="1869"/>
      <c r="K17" s="1869"/>
      <c r="L17" s="1869"/>
      <c r="M17" s="1869"/>
      <c r="N17" s="1869"/>
      <c r="O17" s="1869"/>
      <c r="P17" s="1869"/>
      <c r="Q17" s="1869"/>
      <c r="R17" s="1869"/>
      <c r="S17" s="1869"/>
      <c r="T17" s="1869"/>
      <c r="U17" s="1869"/>
      <c r="V17" s="1869"/>
      <c r="W17" s="1869"/>
      <c r="X17" s="1869"/>
      <c r="Y17" s="1869"/>
      <c r="Z17" s="1869"/>
      <c r="AA17" s="1869"/>
      <c r="AB17" s="1869"/>
      <c r="AC17" s="1869"/>
      <c r="AD17" s="1869"/>
      <c r="AE17" s="1869"/>
      <c r="AF17" s="1869"/>
      <c r="AG17" s="1869"/>
      <c r="AH17" s="1869"/>
      <c r="AI17" s="1869"/>
      <c r="AJ17" s="1869"/>
      <c r="AK17" s="1869"/>
      <c r="AL17" s="1809"/>
      <c r="AM17" s="1819" t="s">
        <v>7</v>
      </c>
      <c r="AN17" s="1819" t="s">
        <v>10</v>
      </c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CG17" s="13"/>
      <c r="CH17" s="13"/>
      <c r="CI17" s="13"/>
      <c r="CJ17" s="13"/>
      <c r="CK17" s="13"/>
      <c r="CL17" s="13"/>
      <c r="CM17" s="13"/>
    </row>
    <row r="18" spans="1:91" ht="16.350000000000001" customHeight="1" x14ac:dyDescent="0.2">
      <c r="A18" s="1821"/>
      <c r="B18" s="1799"/>
      <c r="C18" s="1800"/>
      <c r="D18" s="1801"/>
      <c r="E18" s="1808" t="s">
        <v>11</v>
      </c>
      <c r="F18" s="1809"/>
      <c r="G18" s="1808" t="s">
        <v>12</v>
      </c>
      <c r="H18" s="1809"/>
      <c r="I18" s="1808" t="s">
        <v>13</v>
      </c>
      <c r="J18" s="1809"/>
      <c r="K18" s="1808" t="s">
        <v>14</v>
      </c>
      <c r="L18" s="1809"/>
      <c r="M18" s="1808" t="s">
        <v>15</v>
      </c>
      <c r="N18" s="1809"/>
      <c r="O18" s="1828" t="s">
        <v>16</v>
      </c>
      <c r="P18" s="1816"/>
      <c r="Q18" s="1828" t="s">
        <v>17</v>
      </c>
      <c r="R18" s="1816"/>
      <c r="S18" s="1828" t="s">
        <v>18</v>
      </c>
      <c r="T18" s="1816"/>
      <c r="U18" s="1828" t="s">
        <v>19</v>
      </c>
      <c r="V18" s="1816"/>
      <c r="W18" s="1828" t="s">
        <v>20</v>
      </c>
      <c r="X18" s="1816"/>
      <c r="Y18" s="1828" t="s">
        <v>21</v>
      </c>
      <c r="Z18" s="1816"/>
      <c r="AA18" s="1828" t="s">
        <v>22</v>
      </c>
      <c r="AB18" s="1816"/>
      <c r="AC18" s="1828" t="s">
        <v>23</v>
      </c>
      <c r="AD18" s="1816"/>
      <c r="AE18" s="1828" t="s">
        <v>24</v>
      </c>
      <c r="AF18" s="1816"/>
      <c r="AG18" s="1828" t="s">
        <v>25</v>
      </c>
      <c r="AH18" s="1816"/>
      <c r="AI18" s="1828" t="s">
        <v>26</v>
      </c>
      <c r="AJ18" s="1816"/>
      <c r="AK18" s="1828" t="s">
        <v>27</v>
      </c>
      <c r="AL18" s="1816"/>
      <c r="AM18" s="1845"/>
      <c r="AN18" s="1845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CG18" s="13"/>
      <c r="CH18" s="13"/>
      <c r="CI18" s="13"/>
      <c r="CJ18" s="13"/>
      <c r="CK18" s="13"/>
      <c r="CL18" s="13"/>
      <c r="CM18" s="13"/>
    </row>
    <row r="19" spans="1:91" ht="16.350000000000001" customHeight="1" x14ac:dyDescent="0.2">
      <c r="A19" s="1818"/>
      <c r="B19" s="1397" t="s">
        <v>32</v>
      </c>
      <c r="C19" s="1398" t="s">
        <v>41</v>
      </c>
      <c r="D19" s="1255" t="s">
        <v>34</v>
      </c>
      <c r="E19" s="1399" t="s">
        <v>41</v>
      </c>
      <c r="F19" s="1255" t="s">
        <v>34</v>
      </c>
      <c r="G19" s="1399" t="s">
        <v>41</v>
      </c>
      <c r="H19" s="1255" t="s">
        <v>34</v>
      </c>
      <c r="I19" s="1399" t="s">
        <v>41</v>
      </c>
      <c r="J19" s="1255" t="s">
        <v>34</v>
      </c>
      <c r="K19" s="1399" t="s">
        <v>41</v>
      </c>
      <c r="L19" s="1255" t="s">
        <v>34</v>
      </c>
      <c r="M19" s="1399" t="s">
        <v>41</v>
      </c>
      <c r="N19" s="1255" t="s">
        <v>34</v>
      </c>
      <c r="O19" s="1399" t="s">
        <v>41</v>
      </c>
      <c r="P19" s="1255" t="s">
        <v>34</v>
      </c>
      <c r="Q19" s="1399" t="s">
        <v>41</v>
      </c>
      <c r="R19" s="1255" t="s">
        <v>34</v>
      </c>
      <c r="S19" s="1399" t="s">
        <v>41</v>
      </c>
      <c r="T19" s="1255" t="s">
        <v>34</v>
      </c>
      <c r="U19" s="1399" t="s">
        <v>41</v>
      </c>
      <c r="V19" s="1255" t="s">
        <v>34</v>
      </c>
      <c r="W19" s="1399" t="s">
        <v>41</v>
      </c>
      <c r="X19" s="1255" t="s">
        <v>34</v>
      </c>
      <c r="Y19" s="1399" t="s">
        <v>41</v>
      </c>
      <c r="Z19" s="1255" t="s">
        <v>34</v>
      </c>
      <c r="AA19" s="1399" t="s">
        <v>41</v>
      </c>
      <c r="AB19" s="1255" t="s">
        <v>34</v>
      </c>
      <c r="AC19" s="1399" t="s">
        <v>41</v>
      </c>
      <c r="AD19" s="1255" t="s">
        <v>34</v>
      </c>
      <c r="AE19" s="1399" t="s">
        <v>41</v>
      </c>
      <c r="AF19" s="1255" t="s">
        <v>34</v>
      </c>
      <c r="AG19" s="1399" t="s">
        <v>41</v>
      </c>
      <c r="AH19" s="1255" t="s">
        <v>34</v>
      </c>
      <c r="AI19" s="1399" t="s">
        <v>41</v>
      </c>
      <c r="AJ19" s="1255" t="s">
        <v>34</v>
      </c>
      <c r="AK19" s="1399" t="s">
        <v>41</v>
      </c>
      <c r="AL19" s="1255" t="s">
        <v>34</v>
      </c>
      <c r="AM19" s="1820"/>
      <c r="AN19" s="1820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CG19" s="13"/>
      <c r="CH19" s="13"/>
      <c r="CI19" s="13"/>
      <c r="CJ19" s="13"/>
      <c r="CK19" s="13"/>
      <c r="CL19" s="13"/>
      <c r="CM19" s="13"/>
    </row>
    <row r="20" spans="1:91" ht="16.350000000000001" customHeight="1" x14ac:dyDescent="0.2">
      <c r="A20" s="62" t="s">
        <v>42</v>
      </c>
      <c r="B20" s="63">
        <f>SUM(C20+D20)</f>
        <v>0</v>
      </c>
      <c r="C20" s="64">
        <f t="shared" ref="C20:D23" si="1">SUM(E20+G20+I20+K20+M20+O20+Q20+S20+U20+W20+Y20+AA20+AC20+AE20+AG20+AI20+AK20)</f>
        <v>0</v>
      </c>
      <c r="D20" s="65">
        <f t="shared" si="1"/>
        <v>0</v>
      </c>
      <c r="E20" s="66"/>
      <c r="F20" s="67"/>
      <c r="G20" s="66"/>
      <c r="H20" s="67"/>
      <c r="I20" s="66"/>
      <c r="J20" s="68"/>
      <c r="K20" s="66"/>
      <c r="L20" s="68"/>
      <c r="M20" s="66"/>
      <c r="N20" s="68"/>
      <c r="O20" s="69"/>
      <c r="P20" s="68"/>
      <c r="Q20" s="69"/>
      <c r="R20" s="68"/>
      <c r="S20" s="69"/>
      <c r="T20" s="68"/>
      <c r="U20" s="69"/>
      <c r="V20" s="68"/>
      <c r="W20" s="69"/>
      <c r="X20" s="68"/>
      <c r="Y20" s="69"/>
      <c r="Z20" s="68"/>
      <c r="AA20" s="69"/>
      <c r="AB20" s="68"/>
      <c r="AC20" s="69"/>
      <c r="AD20" s="68"/>
      <c r="AE20" s="69"/>
      <c r="AF20" s="68"/>
      <c r="AG20" s="69"/>
      <c r="AH20" s="68"/>
      <c r="AI20" s="69"/>
      <c r="AJ20" s="68"/>
      <c r="AK20" s="69"/>
      <c r="AL20" s="68"/>
      <c r="AM20" s="70"/>
      <c r="AN20" s="70"/>
      <c r="AO20" s="71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CG20" s="13">
        <v>0</v>
      </c>
      <c r="CH20" s="13">
        <v>0</v>
      </c>
      <c r="CI20" s="13"/>
      <c r="CJ20" s="13"/>
      <c r="CK20" s="13"/>
      <c r="CL20" s="13"/>
      <c r="CM20" s="13"/>
    </row>
    <row r="21" spans="1:91" ht="16.350000000000001" customHeight="1" x14ac:dyDescent="0.2">
      <c r="A21" s="72" t="s">
        <v>43</v>
      </c>
      <c r="B21" s="63">
        <f>SUM(C21+D21)</f>
        <v>0</v>
      </c>
      <c r="C21" s="64">
        <f t="shared" si="1"/>
        <v>0</v>
      </c>
      <c r="D21" s="73">
        <f t="shared" si="1"/>
        <v>0</v>
      </c>
      <c r="E21" s="34"/>
      <c r="F21" s="74"/>
      <c r="G21" s="34"/>
      <c r="H21" s="74"/>
      <c r="I21" s="34"/>
      <c r="J21" s="35"/>
      <c r="K21" s="34"/>
      <c r="L21" s="35"/>
      <c r="M21" s="34"/>
      <c r="N21" s="35"/>
      <c r="O21" s="75"/>
      <c r="P21" s="35"/>
      <c r="Q21" s="75"/>
      <c r="R21" s="35"/>
      <c r="S21" s="75"/>
      <c r="T21" s="35"/>
      <c r="U21" s="75"/>
      <c r="V21" s="35"/>
      <c r="W21" s="75"/>
      <c r="X21" s="35"/>
      <c r="Y21" s="75"/>
      <c r="Z21" s="35"/>
      <c r="AA21" s="75"/>
      <c r="AB21" s="35"/>
      <c r="AC21" s="75"/>
      <c r="AD21" s="35"/>
      <c r="AE21" s="75"/>
      <c r="AF21" s="35"/>
      <c r="AG21" s="75"/>
      <c r="AH21" s="35"/>
      <c r="AI21" s="75"/>
      <c r="AJ21" s="35"/>
      <c r="AK21" s="75"/>
      <c r="AL21" s="35"/>
      <c r="AM21" s="36"/>
      <c r="AN21" s="36"/>
      <c r="AO21" s="71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CG21" s="13">
        <v>0</v>
      </c>
      <c r="CH21" s="13">
        <v>0</v>
      </c>
      <c r="CI21" s="13"/>
      <c r="CJ21" s="13"/>
      <c r="CK21" s="13"/>
      <c r="CL21" s="13"/>
      <c r="CM21" s="13"/>
    </row>
    <row r="22" spans="1:91" ht="16.350000000000001" customHeight="1" x14ac:dyDescent="0.2">
      <c r="A22" s="72" t="s">
        <v>44</v>
      </c>
      <c r="B22" s="63">
        <f>SUM(C22+D22)</f>
        <v>0</v>
      </c>
      <c r="C22" s="64">
        <f t="shared" si="1"/>
        <v>0</v>
      </c>
      <c r="D22" s="73">
        <f t="shared" si="1"/>
        <v>0</v>
      </c>
      <c r="E22" s="34"/>
      <c r="F22" s="74"/>
      <c r="G22" s="34"/>
      <c r="H22" s="74"/>
      <c r="I22" s="34"/>
      <c r="J22" s="35"/>
      <c r="K22" s="34"/>
      <c r="L22" s="35"/>
      <c r="M22" s="34"/>
      <c r="N22" s="35"/>
      <c r="O22" s="75"/>
      <c r="P22" s="35"/>
      <c r="Q22" s="75"/>
      <c r="R22" s="35"/>
      <c r="S22" s="75"/>
      <c r="T22" s="35"/>
      <c r="U22" s="75"/>
      <c r="V22" s="35"/>
      <c r="W22" s="75"/>
      <c r="X22" s="35"/>
      <c r="Y22" s="75"/>
      <c r="Z22" s="35"/>
      <c r="AA22" s="75"/>
      <c r="AB22" s="35"/>
      <c r="AC22" s="75"/>
      <c r="AD22" s="35"/>
      <c r="AE22" s="75"/>
      <c r="AF22" s="35"/>
      <c r="AG22" s="75"/>
      <c r="AH22" s="35"/>
      <c r="AI22" s="75"/>
      <c r="AJ22" s="35"/>
      <c r="AK22" s="75"/>
      <c r="AL22" s="35"/>
      <c r="AM22" s="36"/>
      <c r="AN22" s="36"/>
      <c r="AO22" s="71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CG22" s="13">
        <v>0</v>
      </c>
      <c r="CH22" s="13">
        <v>0</v>
      </c>
      <c r="CI22" s="13"/>
      <c r="CJ22" s="13"/>
      <c r="CK22" s="13"/>
      <c r="CL22" s="13"/>
      <c r="CM22" s="13"/>
    </row>
    <row r="23" spans="1:91" ht="16.350000000000001" customHeight="1" x14ac:dyDescent="0.2">
      <c r="A23" s="76" t="s">
        <v>45</v>
      </c>
      <c r="B23" s="77">
        <f>SUM(C23+D23)</f>
        <v>0</v>
      </c>
      <c r="C23" s="78">
        <f t="shared" si="1"/>
        <v>0</v>
      </c>
      <c r="D23" s="49">
        <f t="shared" si="1"/>
        <v>0</v>
      </c>
      <c r="E23" s="50"/>
      <c r="F23" s="79"/>
      <c r="G23" s="50"/>
      <c r="H23" s="79"/>
      <c r="I23" s="50"/>
      <c r="J23" s="51"/>
      <c r="K23" s="50"/>
      <c r="L23" s="51"/>
      <c r="M23" s="50"/>
      <c r="N23" s="51"/>
      <c r="O23" s="80"/>
      <c r="P23" s="51"/>
      <c r="Q23" s="80"/>
      <c r="R23" s="51"/>
      <c r="S23" s="80"/>
      <c r="T23" s="51"/>
      <c r="U23" s="80"/>
      <c r="V23" s="51"/>
      <c r="W23" s="80"/>
      <c r="X23" s="51"/>
      <c r="Y23" s="80"/>
      <c r="Z23" s="51"/>
      <c r="AA23" s="80"/>
      <c r="AB23" s="51"/>
      <c r="AC23" s="80"/>
      <c r="AD23" s="51"/>
      <c r="AE23" s="80"/>
      <c r="AF23" s="51"/>
      <c r="AG23" s="80"/>
      <c r="AH23" s="51"/>
      <c r="AI23" s="80"/>
      <c r="AJ23" s="51"/>
      <c r="AK23" s="80"/>
      <c r="AL23" s="51"/>
      <c r="AM23" s="52"/>
      <c r="AN23" s="52"/>
      <c r="AO23" s="71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CG23" s="13">
        <v>0</v>
      </c>
      <c r="CH23" s="13">
        <v>0</v>
      </c>
      <c r="CI23" s="13"/>
      <c r="CJ23" s="13"/>
      <c r="CK23" s="13"/>
      <c r="CL23" s="13"/>
      <c r="CM23" s="13"/>
    </row>
    <row r="24" spans="1:91" ht="32.1" customHeight="1" x14ac:dyDescent="0.2">
      <c r="A24" s="81" t="s">
        <v>46</v>
      </c>
      <c r="B24" s="81"/>
      <c r="C24" s="81"/>
      <c r="D24" s="81"/>
      <c r="E24" s="81"/>
      <c r="F24" s="81"/>
      <c r="G24" s="11"/>
      <c r="H24" s="11"/>
      <c r="I24" s="11"/>
      <c r="J24" s="11"/>
      <c r="K24" s="11"/>
      <c r="L24" s="82"/>
      <c r="M24" s="11"/>
      <c r="N24" s="11"/>
      <c r="O24" s="8"/>
      <c r="P24" s="8"/>
      <c r="Q24" s="8"/>
      <c r="R24" s="8"/>
      <c r="S24" s="8"/>
      <c r="T24" s="8"/>
      <c r="U24" s="8"/>
      <c r="V24" s="8"/>
      <c r="W24" s="8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4"/>
      <c r="AN24" s="85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X24" s="2"/>
      <c r="BY24" s="2"/>
      <c r="BZ24" s="2"/>
      <c r="CG24" s="13"/>
      <c r="CH24" s="13"/>
      <c r="CI24" s="13"/>
      <c r="CJ24" s="13"/>
      <c r="CK24" s="13"/>
      <c r="CL24" s="13"/>
      <c r="CM24" s="13"/>
    </row>
    <row r="25" spans="1:91" ht="16.350000000000001" customHeight="1" x14ac:dyDescent="0.2">
      <c r="A25" s="1822" t="s">
        <v>40</v>
      </c>
      <c r="B25" s="1796" t="s">
        <v>5</v>
      </c>
      <c r="C25" s="1797"/>
      <c r="D25" s="1798"/>
      <c r="E25" s="1808" t="s">
        <v>6</v>
      </c>
      <c r="F25" s="1869"/>
      <c r="G25" s="1869"/>
      <c r="H25" s="1869"/>
      <c r="I25" s="1869"/>
      <c r="J25" s="1869"/>
      <c r="K25" s="1869"/>
      <c r="L25" s="1869"/>
      <c r="M25" s="1869"/>
      <c r="N25" s="1869"/>
      <c r="O25" s="1869"/>
      <c r="P25" s="1869"/>
      <c r="Q25" s="1869"/>
      <c r="R25" s="1869"/>
      <c r="S25" s="1869"/>
      <c r="T25" s="1869"/>
      <c r="U25" s="1869"/>
      <c r="V25" s="1869"/>
      <c r="W25" s="1869"/>
      <c r="X25" s="1869"/>
      <c r="Y25" s="1869"/>
      <c r="Z25" s="1869"/>
      <c r="AA25" s="1869"/>
      <c r="AB25" s="1869"/>
      <c r="AC25" s="1869"/>
      <c r="AD25" s="1869"/>
      <c r="AE25" s="1869"/>
      <c r="AF25" s="1869"/>
      <c r="AG25" s="1869"/>
      <c r="AH25" s="1869"/>
      <c r="AI25" s="1869"/>
      <c r="AJ25" s="1869"/>
      <c r="AK25" s="1869"/>
      <c r="AL25" s="1809"/>
      <c r="AM25" s="1819" t="s">
        <v>7</v>
      </c>
      <c r="AN25" s="1819" t="s">
        <v>10</v>
      </c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CG25" s="13"/>
      <c r="CH25" s="13"/>
      <c r="CI25" s="13"/>
      <c r="CJ25" s="13"/>
      <c r="CK25" s="13"/>
      <c r="CL25" s="13"/>
      <c r="CM25" s="13"/>
    </row>
    <row r="26" spans="1:91" ht="16.350000000000001" customHeight="1" x14ac:dyDescent="0.2">
      <c r="A26" s="1826"/>
      <c r="B26" s="1799"/>
      <c r="C26" s="1800"/>
      <c r="D26" s="1801"/>
      <c r="E26" s="1808" t="s">
        <v>11</v>
      </c>
      <c r="F26" s="1809"/>
      <c r="G26" s="1808" t="s">
        <v>12</v>
      </c>
      <c r="H26" s="1809"/>
      <c r="I26" s="1808" t="s">
        <v>13</v>
      </c>
      <c r="J26" s="1809"/>
      <c r="K26" s="1808" t="s">
        <v>14</v>
      </c>
      <c r="L26" s="1809"/>
      <c r="M26" s="1808" t="s">
        <v>15</v>
      </c>
      <c r="N26" s="1809"/>
      <c r="O26" s="1828" t="s">
        <v>16</v>
      </c>
      <c r="P26" s="1816"/>
      <c r="Q26" s="1828" t="s">
        <v>17</v>
      </c>
      <c r="R26" s="1816"/>
      <c r="S26" s="1828" t="s">
        <v>18</v>
      </c>
      <c r="T26" s="1816"/>
      <c r="U26" s="1828" t="s">
        <v>19</v>
      </c>
      <c r="V26" s="1816"/>
      <c r="W26" s="1828" t="s">
        <v>20</v>
      </c>
      <c r="X26" s="1816"/>
      <c r="Y26" s="1828" t="s">
        <v>21</v>
      </c>
      <c r="Z26" s="1816"/>
      <c r="AA26" s="1828" t="s">
        <v>22</v>
      </c>
      <c r="AB26" s="1816"/>
      <c r="AC26" s="1828" t="s">
        <v>23</v>
      </c>
      <c r="AD26" s="1816"/>
      <c r="AE26" s="1828" t="s">
        <v>24</v>
      </c>
      <c r="AF26" s="1816"/>
      <c r="AG26" s="1828" t="s">
        <v>25</v>
      </c>
      <c r="AH26" s="1816"/>
      <c r="AI26" s="1828" t="s">
        <v>26</v>
      </c>
      <c r="AJ26" s="1816"/>
      <c r="AK26" s="1828" t="s">
        <v>27</v>
      </c>
      <c r="AL26" s="1816"/>
      <c r="AM26" s="1845"/>
      <c r="AN26" s="1845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CG26" s="13"/>
      <c r="CH26" s="13"/>
      <c r="CI26" s="13"/>
      <c r="CJ26" s="13"/>
      <c r="CK26" s="13"/>
      <c r="CL26" s="13"/>
      <c r="CM26" s="13"/>
    </row>
    <row r="27" spans="1:91" ht="16.350000000000001" customHeight="1" x14ac:dyDescent="0.2">
      <c r="A27" s="1824"/>
      <c r="B27" s="1397" t="s">
        <v>32</v>
      </c>
      <c r="C27" s="15" t="s">
        <v>41</v>
      </c>
      <c r="D27" s="1253" t="s">
        <v>34</v>
      </c>
      <c r="E27" s="1247" t="s">
        <v>41</v>
      </c>
      <c r="F27" s="1249" t="s">
        <v>34</v>
      </c>
      <c r="G27" s="1247" t="s">
        <v>41</v>
      </c>
      <c r="H27" s="1249" t="s">
        <v>34</v>
      </c>
      <c r="I27" s="1247" t="s">
        <v>41</v>
      </c>
      <c r="J27" s="1249" t="s">
        <v>34</v>
      </c>
      <c r="K27" s="1247" t="s">
        <v>41</v>
      </c>
      <c r="L27" s="1249" t="s">
        <v>34</v>
      </c>
      <c r="M27" s="1247" t="s">
        <v>41</v>
      </c>
      <c r="N27" s="1249" t="s">
        <v>34</v>
      </c>
      <c r="O27" s="1247" t="s">
        <v>41</v>
      </c>
      <c r="P27" s="1249" t="s">
        <v>34</v>
      </c>
      <c r="Q27" s="1247" t="s">
        <v>41</v>
      </c>
      <c r="R27" s="1249" t="s">
        <v>34</v>
      </c>
      <c r="S27" s="1247" t="s">
        <v>41</v>
      </c>
      <c r="T27" s="1249" t="s">
        <v>34</v>
      </c>
      <c r="U27" s="1247" t="s">
        <v>41</v>
      </c>
      <c r="V27" s="1249" t="s">
        <v>34</v>
      </c>
      <c r="W27" s="1247" t="s">
        <v>41</v>
      </c>
      <c r="X27" s="1249" t="s">
        <v>34</v>
      </c>
      <c r="Y27" s="1247" t="s">
        <v>41</v>
      </c>
      <c r="Z27" s="1249" t="s">
        <v>34</v>
      </c>
      <c r="AA27" s="1247" t="s">
        <v>41</v>
      </c>
      <c r="AB27" s="1249" t="s">
        <v>34</v>
      </c>
      <c r="AC27" s="1247" t="s">
        <v>41</v>
      </c>
      <c r="AD27" s="1249" t="s">
        <v>34</v>
      </c>
      <c r="AE27" s="1247" t="s">
        <v>41</v>
      </c>
      <c r="AF27" s="1249" t="s">
        <v>34</v>
      </c>
      <c r="AG27" s="1247" t="s">
        <v>41</v>
      </c>
      <c r="AH27" s="1249" t="s">
        <v>34</v>
      </c>
      <c r="AI27" s="1247" t="s">
        <v>41</v>
      </c>
      <c r="AJ27" s="1249" t="s">
        <v>34</v>
      </c>
      <c r="AK27" s="1247" t="s">
        <v>41</v>
      </c>
      <c r="AL27" s="1249" t="s">
        <v>34</v>
      </c>
      <c r="AM27" s="1820"/>
      <c r="AN27" s="1820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CG27" s="13"/>
      <c r="CH27" s="13"/>
      <c r="CI27" s="13"/>
      <c r="CJ27" s="13"/>
      <c r="CK27" s="13"/>
      <c r="CL27" s="13"/>
      <c r="CM27" s="13"/>
    </row>
    <row r="28" spans="1:91" ht="16.350000000000001" customHeight="1" x14ac:dyDescent="0.2">
      <c r="A28" s="1401" t="s">
        <v>42</v>
      </c>
      <c r="B28" s="1402">
        <f t="shared" ref="B28:B33" si="2">SUM(C28+D28)</f>
        <v>0</v>
      </c>
      <c r="C28" s="1430">
        <f t="shared" ref="C28:D33" si="3">SUM(E28+G28+I28+K28+M28+O28+Q28+S28+U28+W28+Y28+AA28+AC28+AE28+AG28+AI28+AK28)</f>
        <v>0</v>
      </c>
      <c r="D28" s="1431">
        <f t="shared" si="3"/>
        <v>0</v>
      </c>
      <c r="E28" s="1426"/>
      <c r="F28" s="1432"/>
      <c r="G28" s="1426"/>
      <c r="H28" s="1432"/>
      <c r="I28" s="1426"/>
      <c r="J28" s="1427"/>
      <c r="K28" s="1426"/>
      <c r="L28" s="1427"/>
      <c r="M28" s="1426"/>
      <c r="N28" s="1427"/>
      <c r="O28" s="1433"/>
      <c r="P28" s="1427"/>
      <c r="Q28" s="1433"/>
      <c r="R28" s="1427"/>
      <c r="S28" s="1433"/>
      <c r="T28" s="1427"/>
      <c r="U28" s="1433"/>
      <c r="V28" s="1427"/>
      <c r="W28" s="1433"/>
      <c r="X28" s="1427"/>
      <c r="Y28" s="1433"/>
      <c r="Z28" s="1427"/>
      <c r="AA28" s="1433"/>
      <c r="AB28" s="1427"/>
      <c r="AC28" s="1433"/>
      <c r="AD28" s="1427"/>
      <c r="AE28" s="1433"/>
      <c r="AF28" s="1427"/>
      <c r="AG28" s="1433"/>
      <c r="AH28" s="1427"/>
      <c r="AI28" s="1433"/>
      <c r="AJ28" s="1427"/>
      <c r="AK28" s="1433"/>
      <c r="AL28" s="1427"/>
      <c r="AM28" s="1428"/>
      <c r="AN28" s="1428"/>
      <c r="AO28" s="71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CG28" s="13">
        <v>0</v>
      </c>
      <c r="CH28" s="13">
        <v>0</v>
      </c>
      <c r="CI28" s="13"/>
      <c r="CJ28" s="13"/>
      <c r="CK28" s="13"/>
      <c r="CL28" s="13"/>
      <c r="CM28" s="13"/>
    </row>
    <row r="29" spans="1:91" ht="16.350000000000001" customHeight="1" x14ac:dyDescent="0.2">
      <c r="A29" s="30" t="s">
        <v>43</v>
      </c>
      <c r="B29" s="63">
        <f t="shared" si="2"/>
        <v>0</v>
      </c>
      <c r="C29" s="64">
        <f t="shared" si="3"/>
        <v>0</v>
      </c>
      <c r="D29" s="73">
        <f t="shared" si="3"/>
        <v>0</v>
      </c>
      <c r="E29" s="34"/>
      <c r="F29" s="74"/>
      <c r="G29" s="34"/>
      <c r="H29" s="74"/>
      <c r="I29" s="34"/>
      <c r="J29" s="35"/>
      <c r="K29" s="34"/>
      <c r="L29" s="35"/>
      <c r="M29" s="34"/>
      <c r="N29" s="35"/>
      <c r="O29" s="75"/>
      <c r="P29" s="35"/>
      <c r="Q29" s="75"/>
      <c r="R29" s="35"/>
      <c r="S29" s="75"/>
      <c r="T29" s="35"/>
      <c r="U29" s="75"/>
      <c r="V29" s="35"/>
      <c r="W29" s="75"/>
      <c r="X29" s="35"/>
      <c r="Y29" s="75"/>
      <c r="Z29" s="35"/>
      <c r="AA29" s="75"/>
      <c r="AB29" s="35"/>
      <c r="AC29" s="75"/>
      <c r="AD29" s="35"/>
      <c r="AE29" s="75"/>
      <c r="AF29" s="35"/>
      <c r="AG29" s="75"/>
      <c r="AH29" s="35"/>
      <c r="AI29" s="75"/>
      <c r="AJ29" s="35"/>
      <c r="AK29" s="75"/>
      <c r="AL29" s="35"/>
      <c r="AM29" s="36"/>
      <c r="AN29" s="36"/>
      <c r="AO29" s="71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CG29" s="13">
        <v>0</v>
      </c>
      <c r="CH29" s="13">
        <v>0</v>
      </c>
      <c r="CI29" s="13"/>
      <c r="CJ29" s="13"/>
      <c r="CK29" s="13"/>
      <c r="CL29" s="13"/>
      <c r="CM29" s="13"/>
    </row>
    <row r="30" spans="1:91" ht="16.350000000000001" customHeight="1" x14ac:dyDescent="0.2">
      <c r="A30" s="30" t="s">
        <v>44</v>
      </c>
      <c r="B30" s="63">
        <f t="shared" si="2"/>
        <v>0</v>
      </c>
      <c r="C30" s="64">
        <f t="shared" si="3"/>
        <v>0</v>
      </c>
      <c r="D30" s="73">
        <f t="shared" si="3"/>
        <v>0</v>
      </c>
      <c r="E30" s="34"/>
      <c r="F30" s="74"/>
      <c r="G30" s="34"/>
      <c r="H30" s="74"/>
      <c r="I30" s="34"/>
      <c r="J30" s="35"/>
      <c r="K30" s="34"/>
      <c r="L30" s="35"/>
      <c r="M30" s="34"/>
      <c r="N30" s="35"/>
      <c r="O30" s="75"/>
      <c r="P30" s="35"/>
      <c r="Q30" s="75"/>
      <c r="R30" s="35"/>
      <c r="S30" s="75"/>
      <c r="T30" s="35"/>
      <c r="U30" s="75"/>
      <c r="V30" s="35"/>
      <c r="W30" s="75"/>
      <c r="X30" s="35"/>
      <c r="Y30" s="75"/>
      <c r="Z30" s="35"/>
      <c r="AA30" s="75"/>
      <c r="AB30" s="35"/>
      <c r="AC30" s="75"/>
      <c r="AD30" s="35"/>
      <c r="AE30" s="75"/>
      <c r="AF30" s="35"/>
      <c r="AG30" s="75"/>
      <c r="AH30" s="35"/>
      <c r="AI30" s="75"/>
      <c r="AJ30" s="35"/>
      <c r="AK30" s="75"/>
      <c r="AL30" s="35"/>
      <c r="AM30" s="36"/>
      <c r="AN30" s="36"/>
      <c r="AO30" s="71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CG30" s="13">
        <v>0</v>
      </c>
      <c r="CH30" s="13">
        <v>0</v>
      </c>
      <c r="CI30" s="13"/>
      <c r="CJ30" s="13"/>
      <c r="CK30" s="13"/>
      <c r="CL30" s="13"/>
      <c r="CM30" s="13"/>
    </row>
    <row r="31" spans="1:91" ht="16.350000000000001" customHeight="1" x14ac:dyDescent="0.2">
      <c r="A31" s="30" t="s">
        <v>47</v>
      </c>
      <c r="B31" s="63">
        <f t="shared" si="2"/>
        <v>0</v>
      </c>
      <c r="C31" s="64">
        <f t="shared" si="3"/>
        <v>0</v>
      </c>
      <c r="D31" s="73">
        <f t="shared" si="3"/>
        <v>0</v>
      </c>
      <c r="E31" s="34"/>
      <c r="F31" s="74"/>
      <c r="G31" s="34"/>
      <c r="H31" s="74"/>
      <c r="I31" s="34"/>
      <c r="J31" s="35"/>
      <c r="K31" s="34"/>
      <c r="L31" s="35"/>
      <c r="M31" s="34"/>
      <c r="N31" s="35"/>
      <c r="O31" s="75"/>
      <c r="P31" s="35"/>
      <c r="Q31" s="75"/>
      <c r="R31" s="35"/>
      <c r="S31" s="75"/>
      <c r="T31" s="35"/>
      <c r="U31" s="75"/>
      <c r="V31" s="35"/>
      <c r="W31" s="75"/>
      <c r="X31" s="35"/>
      <c r="Y31" s="75"/>
      <c r="Z31" s="35"/>
      <c r="AA31" s="75"/>
      <c r="AB31" s="35"/>
      <c r="AC31" s="75"/>
      <c r="AD31" s="35"/>
      <c r="AE31" s="75"/>
      <c r="AF31" s="35"/>
      <c r="AG31" s="75"/>
      <c r="AH31" s="35"/>
      <c r="AI31" s="75"/>
      <c r="AJ31" s="35"/>
      <c r="AK31" s="75"/>
      <c r="AL31" s="35"/>
      <c r="AM31" s="36"/>
      <c r="AN31" s="36"/>
      <c r="AO31" s="71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CG31" s="13">
        <v>0</v>
      </c>
      <c r="CH31" s="13">
        <v>0</v>
      </c>
      <c r="CI31" s="13"/>
      <c r="CJ31" s="13"/>
      <c r="CK31" s="13"/>
      <c r="CL31" s="13"/>
      <c r="CM31" s="13"/>
    </row>
    <row r="32" spans="1:91" ht="16.350000000000001" customHeight="1" x14ac:dyDescent="0.2">
      <c r="A32" s="30" t="s">
        <v>48</v>
      </c>
      <c r="B32" s="63">
        <f t="shared" si="2"/>
        <v>0</v>
      </c>
      <c r="C32" s="64">
        <f t="shared" si="3"/>
        <v>0</v>
      </c>
      <c r="D32" s="73">
        <f t="shared" si="3"/>
        <v>0</v>
      </c>
      <c r="E32" s="34"/>
      <c r="F32" s="74"/>
      <c r="G32" s="34"/>
      <c r="H32" s="74"/>
      <c r="I32" s="34"/>
      <c r="J32" s="35"/>
      <c r="K32" s="34"/>
      <c r="L32" s="35"/>
      <c r="M32" s="34"/>
      <c r="N32" s="35"/>
      <c r="O32" s="75"/>
      <c r="P32" s="35"/>
      <c r="Q32" s="75"/>
      <c r="R32" s="35"/>
      <c r="S32" s="75"/>
      <c r="T32" s="35"/>
      <c r="U32" s="75"/>
      <c r="V32" s="35"/>
      <c r="W32" s="75"/>
      <c r="X32" s="35"/>
      <c r="Y32" s="75"/>
      <c r="Z32" s="35"/>
      <c r="AA32" s="75"/>
      <c r="AB32" s="35"/>
      <c r="AC32" s="75"/>
      <c r="AD32" s="35"/>
      <c r="AE32" s="75"/>
      <c r="AF32" s="35"/>
      <c r="AG32" s="75"/>
      <c r="AH32" s="35"/>
      <c r="AI32" s="75"/>
      <c r="AJ32" s="35"/>
      <c r="AK32" s="75"/>
      <c r="AL32" s="35"/>
      <c r="AM32" s="36"/>
      <c r="AN32" s="36"/>
      <c r="AO32" s="71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CG32" s="13">
        <v>0</v>
      </c>
      <c r="CH32" s="13">
        <v>0</v>
      </c>
      <c r="CI32" s="13"/>
      <c r="CJ32" s="13"/>
      <c r="CK32" s="13"/>
      <c r="CL32" s="13"/>
      <c r="CM32" s="13"/>
    </row>
    <row r="33" spans="1:91" ht="16.350000000000001" customHeight="1" x14ac:dyDescent="0.2">
      <c r="A33" s="93" t="s">
        <v>49</v>
      </c>
      <c r="B33" s="77">
        <f t="shared" si="2"/>
        <v>0</v>
      </c>
      <c r="C33" s="78">
        <f t="shared" si="3"/>
        <v>0</v>
      </c>
      <c r="D33" s="49">
        <f t="shared" si="3"/>
        <v>0</v>
      </c>
      <c r="E33" s="50"/>
      <c r="F33" s="79"/>
      <c r="G33" s="50"/>
      <c r="H33" s="79"/>
      <c r="I33" s="50"/>
      <c r="J33" s="51"/>
      <c r="K33" s="50"/>
      <c r="L33" s="51"/>
      <c r="M33" s="50"/>
      <c r="N33" s="51"/>
      <c r="O33" s="80"/>
      <c r="P33" s="51"/>
      <c r="Q33" s="80"/>
      <c r="R33" s="51"/>
      <c r="S33" s="80"/>
      <c r="T33" s="51"/>
      <c r="U33" s="80"/>
      <c r="V33" s="51"/>
      <c r="W33" s="80"/>
      <c r="X33" s="51"/>
      <c r="Y33" s="80"/>
      <c r="Z33" s="51"/>
      <c r="AA33" s="80"/>
      <c r="AB33" s="51"/>
      <c r="AC33" s="80"/>
      <c r="AD33" s="51"/>
      <c r="AE33" s="80"/>
      <c r="AF33" s="51"/>
      <c r="AG33" s="80"/>
      <c r="AH33" s="51"/>
      <c r="AI33" s="80"/>
      <c r="AJ33" s="51"/>
      <c r="AK33" s="80"/>
      <c r="AL33" s="51"/>
      <c r="AM33" s="52"/>
      <c r="AN33" s="52"/>
      <c r="AO33" s="71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CG33" s="13">
        <v>0</v>
      </c>
      <c r="CH33" s="13">
        <v>0</v>
      </c>
      <c r="CI33" s="13"/>
      <c r="CJ33" s="13"/>
      <c r="CK33" s="13"/>
      <c r="CL33" s="13"/>
      <c r="CM33" s="13"/>
    </row>
    <row r="34" spans="1:91" ht="32.1" customHeight="1" x14ac:dyDescent="0.2">
      <c r="A34" s="81" t="s">
        <v>50</v>
      </c>
      <c r="B34" s="81"/>
      <c r="C34" s="81"/>
      <c r="D34" s="81"/>
      <c r="E34" s="81"/>
      <c r="F34" s="81"/>
      <c r="G34" s="11"/>
      <c r="H34" s="11"/>
      <c r="I34" s="11"/>
      <c r="J34" s="11"/>
      <c r="K34" s="81"/>
      <c r="L34" s="82"/>
      <c r="M34" s="11"/>
      <c r="N34" s="11"/>
      <c r="O34" s="8"/>
      <c r="P34" s="8"/>
      <c r="Q34" s="8"/>
      <c r="R34" s="8"/>
      <c r="S34" s="8"/>
      <c r="T34" s="8"/>
      <c r="U34" s="8"/>
      <c r="V34" s="8"/>
      <c r="W34" s="8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4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X34" s="2"/>
      <c r="BY34" s="2"/>
      <c r="BZ34" s="2"/>
      <c r="CG34" s="13"/>
      <c r="CH34" s="13"/>
      <c r="CI34" s="13"/>
      <c r="CJ34" s="13"/>
      <c r="CK34" s="13"/>
      <c r="CL34" s="13"/>
      <c r="CM34" s="13"/>
    </row>
    <row r="35" spans="1:91" ht="16.350000000000001" customHeight="1" x14ac:dyDescent="0.2">
      <c r="A35" s="1822" t="s">
        <v>40</v>
      </c>
      <c r="B35" s="1796" t="s">
        <v>5</v>
      </c>
      <c r="C35" s="1797"/>
      <c r="D35" s="1798"/>
      <c r="E35" s="1808" t="s">
        <v>6</v>
      </c>
      <c r="F35" s="1869"/>
      <c r="G35" s="1869"/>
      <c r="H35" s="1869"/>
      <c r="I35" s="1869"/>
      <c r="J35" s="1869"/>
      <c r="K35" s="1869"/>
      <c r="L35" s="1869"/>
      <c r="M35" s="1869"/>
      <c r="N35" s="1869"/>
      <c r="O35" s="1869"/>
      <c r="P35" s="1869"/>
      <c r="Q35" s="1869"/>
      <c r="R35" s="1869"/>
      <c r="S35" s="1869"/>
      <c r="T35" s="1869"/>
      <c r="U35" s="1869"/>
      <c r="V35" s="1869"/>
      <c r="W35" s="1869"/>
      <c r="X35" s="1869"/>
      <c r="Y35" s="1869"/>
      <c r="Z35" s="1869"/>
      <c r="AA35" s="1869"/>
      <c r="AB35" s="1869"/>
      <c r="AC35" s="1869"/>
      <c r="AD35" s="1869"/>
      <c r="AE35" s="1869"/>
      <c r="AF35" s="1869"/>
      <c r="AG35" s="1869"/>
      <c r="AH35" s="1869"/>
      <c r="AI35" s="1869"/>
      <c r="AJ35" s="1869"/>
      <c r="AK35" s="1869"/>
      <c r="AL35" s="1809"/>
      <c r="AM35" s="1819" t="s">
        <v>7</v>
      </c>
      <c r="AN35" s="1819" t="s">
        <v>10</v>
      </c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CG35" s="13"/>
      <c r="CH35" s="13"/>
      <c r="CI35" s="13"/>
      <c r="CJ35" s="13"/>
      <c r="CK35" s="13"/>
      <c r="CL35" s="13"/>
      <c r="CM35" s="13"/>
    </row>
    <row r="36" spans="1:91" ht="16.350000000000001" customHeight="1" x14ac:dyDescent="0.2">
      <c r="A36" s="1826"/>
      <c r="B36" s="1799"/>
      <c r="C36" s="1800"/>
      <c r="D36" s="1801"/>
      <c r="E36" s="1808" t="s">
        <v>11</v>
      </c>
      <c r="F36" s="1809"/>
      <c r="G36" s="1808" t="s">
        <v>12</v>
      </c>
      <c r="H36" s="1809"/>
      <c r="I36" s="1808" t="s">
        <v>13</v>
      </c>
      <c r="J36" s="1809"/>
      <c r="K36" s="1808" t="s">
        <v>14</v>
      </c>
      <c r="L36" s="1809"/>
      <c r="M36" s="1808" t="s">
        <v>15</v>
      </c>
      <c r="N36" s="1809"/>
      <c r="O36" s="1828" t="s">
        <v>16</v>
      </c>
      <c r="P36" s="1816"/>
      <c r="Q36" s="1828" t="s">
        <v>17</v>
      </c>
      <c r="R36" s="1816"/>
      <c r="S36" s="1828" t="s">
        <v>18</v>
      </c>
      <c r="T36" s="1816"/>
      <c r="U36" s="1828" t="s">
        <v>19</v>
      </c>
      <c r="V36" s="1816"/>
      <c r="W36" s="1828" t="s">
        <v>20</v>
      </c>
      <c r="X36" s="1816"/>
      <c r="Y36" s="1828" t="s">
        <v>21</v>
      </c>
      <c r="Z36" s="1816"/>
      <c r="AA36" s="1828" t="s">
        <v>22</v>
      </c>
      <c r="AB36" s="1816"/>
      <c r="AC36" s="1828" t="s">
        <v>23</v>
      </c>
      <c r="AD36" s="1816"/>
      <c r="AE36" s="1828" t="s">
        <v>24</v>
      </c>
      <c r="AF36" s="1816"/>
      <c r="AG36" s="1828" t="s">
        <v>25</v>
      </c>
      <c r="AH36" s="1816"/>
      <c r="AI36" s="1828" t="s">
        <v>26</v>
      </c>
      <c r="AJ36" s="1816"/>
      <c r="AK36" s="1828" t="s">
        <v>27</v>
      </c>
      <c r="AL36" s="1816"/>
      <c r="AM36" s="1845"/>
      <c r="AN36" s="1845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CG36" s="13"/>
      <c r="CH36" s="13"/>
      <c r="CI36" s="13"/>
      <c r="CJ36" s="13"/>
      <c r="CK36" s="13"/>
      <c r="CL36" s="13"/>
      <c r="CM36" s="13"/>
    </row>
    <row r="37" spans="1:91" ht="16.350000000000001" customHeight="1" x14ac:dyDescent="0.2">
      <c r="A37" s="1824"/>
      <c r="B37" s="1397" t="s">
        <v>32</v>
      </c>
      <c r="C37" s="15" t="s">
        <v>41</v>
      </c>
      <c r="D37" s="1253" t="s">
        <v>34</v>
      </c>
      <c r="E37" s="1254" t="s">
        <v>41</v>
      </c>
      <c r="F37" s="1255" t="s">
        <v>34</v>
      </c>
      <c r="G37" s="1254" t="s">
        <v>41</v>
      </c>
      <c r="H37" s="1255" t="s">
        <v>34</v>
      </c>
      <c r="I37" s="1254" t="s">
        <v>41</v>
      </c>
      <c r="J37" s="1255" t="s">
        <v>34</v>
      </c>
      <c r="K37" s="1254" t="s">
        <v>41</v>
      </c>
      <c r="L37" s="1255" t="s">
        <v>34</v>
      </c>
      <c r="M37" s="1254" t="s">
        <v>41</v>
      </c>
      <c r="N37" s="1255" t="s">
        <v>34</v>
      </c>
      <c r="O37" s="1254" t="s">
        <v>41</v>
      </c>
      <c r="P37" s="1255" t="s">
        <v>34</v>
      </c>
      <c r="Q37" s="1254" t="s">
        <v>41</v>
      </c>
      <c r="R37" s="1255" t="s">
        <v>34</v>
      </c>
      <c r="S37" s="1254" t="s">
        <v>41</v>
      </c>
      <c r="T37" s="1255" t="s">
        <v>34</v>
      </c>
      <c r="U37" s="1254" t="s">
        <v>41</v>
      </c>
      <c r="V37" s="1255" t="s">
        <v>34</v>
      </c>
      <c r="W37" s="1254" t="s">
        <v>41</v>
      </c>
      <c r="X37" s="1255" t="s">
        <v>34</v>
      </c>
      <c r="Y37" s="1254" t="s">
        <v>41</v>
      </c>
      <c r="Z37" s="1255" t="s">
        <v>34</v>
      </c>
      <c r="AA37" s="1254" t="s">
        <v>41</v>
      </c>
      <c r="AB37" s="1255" t="s">
        <v>34</v>
      </c>
      <c r="AC37" s="1254" t="s">
        <v>41</v>
      </c>
      <c r="AD37" s="1255" t="s">
        <v>34</v>
      </c>
      <c r="AE37" s="1254" t="s">
        <v>41</v>
      </c>
      <c r="AF37" s="1255" t="s">
        <v>34</v>
      </c>
      <c r="AG37" s="1254" t="s">
        <v>41</v>
      </c>
      <c r="AH37" s="1255" t="s">
        <v>34</v>
      </c>
      <c r="AI37" s="1254" t="s">
        <v>41</v>
      </c>
      <c r="AJ37" s="1255" t="s">
        <v>34</v>
      </c>
      <c r="AK37" s="1254" t="s">
        <v>41</v>
      </c>
      <c r="AL37" s="1255" t="s">
        <v>34</v>
      </c>
      <c r="AM37" s="1820"/>
      <c r="AN37" s="1820"/>
      <c r="AO37" s="95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CG37" s="13"/>
      <c r="CH37" s="13"/>
      <c r="CI37" s="13"/>
      <c r="CJ37" s="13"/>
      <c r="CK37" s="13"/>
      <c r="CL37" s="13"/>
      <c r="CM37" s="13"/>
    </row>
    <row r="38" spans="1:91" ht="16.350000000000001" customHeight="1" x14ac:dyDescent="0.2">
      <c r="A38" s="1401" t="s">
        <v>42</v>
      </c>
      <c r="B38" s="1402">
        <f t="shared" ref="B38:B43" si="4">SUM(C38+D38)</f>
        <v>0</v>
      </c>
      <c r="C38" s="1430">
        <f t="shared" ref="C38:D43" si="5">SUM(E38+G38+I38+K38+M38+O38+Q38+S38+U38+W38+Y38+AA38+AC38+AE38+AG38+AI38+AK38)</f>
        <v>0</v>
      </c>
      <c r="D38" s="1431">
        <f t="shared" si="5"/>
        <v>0</v>
      </c>
      <c r="E38" s="66"/>
      <c r="F38" s="67"/>
      <c r="G38" s="66"/>
      <c r="H38" s="67"/>
      <c r="I38" s="66"/>
      <c r="J38" s="68"/>
      <c r="K38" s="66"/>
      <c r="L38" s="68"/>
      <c r="M38" s="66"/>
      <c r="N38" s="68"/>
      <c r="O38" s="69"/>
      <c r="P38" s="68"/>
      <c r="Q38" s="69"/>
      <c r="R38" s="68"/>
      <c r="S38" s="69"/>
      <c r="T38" s="68"/>
      <c r="U38" s="69"/>
      <c r="V38" s="68"/>
      <c r="W38" s="69"/>
      <c r="X38" s="68"/>
      <c r="Y38" s="69"/>
      <c r="Z38" s="68"/>
      <c r="AA38" s="69"/>
      <c r="AB38" s="68"/>
      <c r="AC38" s="69"/>
      <c r="AD38" s="68"/>
      <c r="AE38" s="69"/>
      <c r="AF38" s="68"/>
      <c r="AG38" s="69"/>
      <c r="AH38" s="68"/>
      <c r="AI38" s="69"/>
      <c r="AJ38" s="68"/>
      <c r="AK38" s="69"/>
      <c r="AL38" s="68"/>
      <c r="AM38" s="36"/>
      <c r="AN38" s="1428"/>
      <c r="AO38" s="71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CG38" s="13">
        <v>0</v>
      </c>
      <c r="CH38" s="13">
        <v>0</v>
      </c>
      <c r="CI38" s="13"/>
      <c r="CJ38" s="13"/>
      <c r="CK38" s="13"/>
      <c r="CL38" s="13"/>
      <c r="CM38" s="13"/>
    </row>
    <row r="39" spans="1:91" ht="16.350000000000001" customHeight="1" x14ac:dyDescent="0.2">
      <c r="A39" s="30" t="s">
        <v>43</v>
      </c>
      <c r="B39" s="63">
        <f t="shared" si="4"/>
        <v>0</v>
      </c>
      <c r="C39" s="64">
        <f t="shared" si="5"/>
        <v>0</v>
      </c>
      <c r="D39" s="73">
        <f t="shared" si="5"/>
        <v>0</v>
      </c>
      <c r="E39" s="34"/>
      <c r="F39" s="74"/>
      <c r="G39" s="34"/>
      <c r="H39" s="74"/>
      <c r="I39" s="34"/>
      <c r="J39" s="35"/>
      <c r="K39" s="34"/>
      <c r="L39" s="35"/>
      <c r="M39" s="34"/>
      <c r="N39" s="35"/>
      <c r="O39" s="75"/>
      <c r="P39" s="35"/>
      <c r="Q39" s="75"/>
      <c r="R39" s="35"/>
      <c r="S39" s="75"/>
      <c r="T39" s="35"/>
      <c r="U39" s="75"/>
      <c r="V39" s="35"/>
      <c r="W39" s="75"/>
      <c r="X39" s="35"/>
      <c r="Y39" s="75"/>
      <c r="Z39" s="35"/>
      <c r="AA39" s="75"/>
      <c r="AB39" s="35"/>
      <c r="AC39" s="75"/>
      <c r="AD39" s="35"/>
      <c r="AE39" s="75"/>
      <c r="AF39" s="35"/>
      <c r="AG39" s="75"/>
      <c r="AH39" s="35"/>
      <c r="AI39" s="75"/>
      <c r="AJ39" s="35"/>
      <c r="AK39" s="75"/>
      <c r="AL39" s="35"/>
      <c r="AM39" s="36"/>
      <c r="AN39" s="36"/>
      <c r="AO39" s="71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CG39" s="13">
        <v>0</v>
      </c>
      <c r="CH39" s="13">
        <v>0</v>
      </c>
      <c r="CI39" s="13"/>
      <c r="CJ39" s="13"/>
      <c r="CK39" s="13"/>
      <c r="CL39" s="13"/>
      <c r="CM39" s="13"/>
    </row>
    <row r="40" spans="1:91" ht="16.350000000000001" customHeight="1" x14ac:dyDescent="0.2">
      <c r="A40" s="30" t="s">
        <v>44</v>
      </c>
      <c r="B40" s="63">
        <f t="shared" si="4"/>
        <v>0</v>
      </c>
      <c r="C40" s="64">
        <f t="shared" si="5"/>
        <v>0</v>
      </c>
      <c r="D40" s="73">
        <f t="shared" si="5"/>
        <v>0</v>
      </c>
      <c r="E40" s="34"/>
      <c r="F40" s="74"/>
      <c r="G40" s="34"/>
      <c r="H40" s="74"/>
      <c r="I40" s="34"/>
      <c r="J40" s="35"/>
      <c r="K40" s="34"/>
      <c r="L40" s="35"/>
      <c r="M40" s="34"/>
      <c r="N40" s="35"/>
      <c r="O40" s="75"/>
      <c r="P40" s="35"/>
      <c r="Q40" s="75"/>
      <c r="R40" s="35"/>
      <c r="S40" s="75"/>
      <c r="T40" s="35"/>
      <c r="U40" s="75"/>
      <c r="V40" s="35"/>
      <c r="W40" s="75"/>
      <c r="X40" s="35"/>
      <c r="Y40" s="75"/>
      <c r="Z40" s="35"/>
      <c r="AA40" s="75"/>
      <c r="AB40" s="35"/>
      <c r="AC40" s="75"/>
      <c r="AD40" s="35"/>
      <c r="AE40" s="75"/>
      <c r="AF40" s="35"/>
      <c r="AG40" s="75"/>
      <c r="AH40" s="35"/>
      <c r="AI40" s="75"/>
      <c r="AJ40" s="35"/>
      <c r="AK40" s="75"/>
      <c r="AL40" s="35"/>
      <c r="AM40" s="36"/>
      <c r="AN40" s="36"/>
      <c r="AO40" s="71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CG40" s="13">
        <v>0</v>
      </c>
      <c r="CH40" s="13">
        <v>0</v>
      </c>
      <c r="CI40" s="13"/>
      <c r="CJ40" s="13"/>
      <c r="CK40" s="13"/>
      <c r="CL40" s="13"/>
      <c r="CM40" s="13"/>
    </row>
    <row r="41" spans="1:91" ht="16.350000000000001" customHeight="1" x14ac:dyDescent="0.2">
      <c r="A41" s="30" t="s">
        <v>47</v>
      </c>
      <c r="B41" s="63">
        <f t="shared" si="4"/>
        <v>0</v>
      </c>
      <c r="C41" s="64">
        <f t="shared" si="5"/>
        <v>0</v>
      </c>
      <c r="D41" s="73">
        <f t="shared" si="5"/>
        <v>0</v>
      </c>
      <c r="E41" s="34"/>
      <c r="F41" s="74"/>
      <c r="G41" s="34"/>
      <c r="H41" s="74"/>
      <c r="I41" s="34"/>
      <c r="J41" s="35"/>
      <c r="K41" s="34"/>
      <c r="L41" s="35"/>
      <c r="M41" s="34"/>
      <c r="N41" s="35"/>
      <c r="O41" s="75"/>
      <c r="P41" s="35"/>
      <c r="Q41" s="75"/>
      <c r="R41" s="35"/>
      <c r="S41" s="75"/>
      <c r="T41" s="35"/>
      <c r="U41" s="75"/>
      <c r="V41" s="35"/>
      <c r="W41" s="75"/>
      <c r="X41" s="35"/>
      <c r="Y41" s="75"/>
      <c r="Z41" s="35"/>
      <c r="AA41" s="75"/>
      <c r="AB41" s="35"/>
      <c r="AC41" s="75"/>
      <c r="AD41" s="35"/>
      <c r="AE41" s="75"/>
      <c r="AF41" s="35"/>
      <c r="AG41" s="75"/>
      <c r="AH41" s="35"/>
      <c r="AI41" s="75"/>
      <c r="AJ41" s="35"/>
      <c r="AK41" s="75"/>
      <c r="AL41" s="35"/>
      <c r="AM41" s="36"/>
      <c r="AN41" s="36"/>
      <c r="AO41" s="71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CG41" s="13">
        <v>0</v>
      </c>
      <c r="CH41" s="13">
        <v>0</v>
      </c>
      <c r="CI41" s="13"/>
      <c r="CJ41" s="13"/>
      <c r="CK41" s="13"/>
      <c r="CL41" s="13"/>
      <c r="CM41" s="13"/>
    </row>
    <row r="42" spans="1:91" ht="16.350000000000001" customHeight="1" x14ac:dyDescent="0.2">
      <c r="A42" s="30" t="s">
        <v>48</v>
      </c>
      <c r="B42" s="63">
        <f t="shared" si="4"/>
        <v>0</v>
      </c>
      <c r="C42" s="64">
        <f t="shared" si="5"/>
        <v>0</v>
      </c>
      <c r="D42" s="73">
        <f t="shared" si="5"/>
        <v>0</v>
      </c>
      <c r="E42" s="34"/>
      <c r="F42" s="74"/>
      <c r="G42" s="34"/>
      <c r="H42" s="74"/>
      <c r="I42" s="34"/>
      <c r="J42" s="35"/>
      <c r="K42" s="34"/>
      <c r="L42" s="35"/>
      <c r="M42" s="34"/>
      <c r="N42" s="35"/>
      <c r="O42" s="75"/>
      <c r="P42" s="35"/>
      <c r="Q42" s="75"/>
      <c r="R42" s="35"/>
      <c r="S42" s="75"/>
      <c r="T42" s="35"/>
      <c r="U42" s="75"/>
      <c r="V42" s="35"/>
      <c r="W42" s="75"/>
      <c r="X42" s="35"/>
      <c r="Y42" s="75"/>
      <c r="Z42" s="35"/>
      <c r="AA42" s="75"/>
      <c r="AB42" s="35"/>
      <c r="AC42" s="75"/>
      <c r="AD42" s="35"/>
      <c r="AE42" s="75"/>
      <c r="AF42" s="35"/>
      <c r="AG42" s="75"/>
      <c r="AH42" s="35"/>
      <c r="AI42" s="75"/>
      <c r="AJ42" s="35"/>
      <c r="AK42" s="75"/>
      <c r="AL42" s="35"/>
      <c r="AM42" s="36"/>
      <c r="AN42" s="36"/>
      <c r="AO42" s="71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CG42" s="13">
        <v>0</v>
      </c>
      <c r="CH42" s="13">
        <v>0</v>
      </c>
      <c r="CI42" s="13"/>
      <c r="CJ42" s="13"/>
      <c r="CK42" s="13"/>
      <c r="CL42" s="13"/>
      <c r="CM42" s="13"/>
    </row>
    <row r="43" spans="1:91" ht="16.350000000000001" customHeight="1" x14ac:dyDescent="0.2">
      <c r="A43" s="93" t="s">
        <v>49</v>
      </c>
      <c r="B43" s="77">
        <f t="shared" si="4"/>
        <v>0</v>
      </c>
      <c r="C43" s="78">
        <f t="shared" si="5"/>
        <v>0</v>
      </c>
      <c r="D43" s="49">
        <f t="shared" si="5"/>
        <v>0</v>
      </c>
      <c r="E43" s="50"/>
      <c r="F43" s="79"/>
      <c r="G43" s="50"/>
      <c r="H43" s="79"/>
      <c r="I43" s="50"/>
      <c r="J43" s="51"/>
      <c r="K43" s="50"/>
      <c r="L43" s="51"/>
      <c r="M43" s="50"/>
      <c r="N43" s="51"/>
      <c r="O43" s="80"/>
      <c r="P43" s="51"/>
      <c r="Q43" s="80"/>
      <c r="R43" s="51"/>
      <c r="S43" s="80"/>
      <c r="T43" s="51"/>
      <c r="U43" s="80"/>
      <c r="V43" s="51"/>
      <c r="W43" s="80"/>
      <c r="X43" s="51"/>
      <c r="Y43" s="80"/>
      <c r="Z43" s="51"/>
      <c r="AA43" s="80"/>
      <c r="AB43" s="51"/>
      <c r="AC43" s="80"/>
      <c r="AD43" s="51"/>
      <c r="AE43" s="80"/>
      <c r="AF43" s="51"/>
      <c r="AG43" s="80"/>
      <c r="AH43" s="51"/>
      <c r="AI43" s="80"/>
      <c r="AJ43" s="51"/>
      <c r="AK43" s="80"/>
      <c r="AL43" s="51"/>
      <c r="AM43" s="52"/>
      <c r="AN43" s="52"/>
      <c r="AO43" s="71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CG43" s="13">
        <v>0</v>
      </c>
      <c r="CH43" s="13">
        <v>0</v>
      </c>
      <c r="CI43" s="13"/>
      <c r="CJ43" s="13"/>
      <c r="CK43" s="13"/>
      <c r="CL43" s="13"/>
      <c r="CM43" s="13"/>
    </row>
    <row r="44" spans="1:91" ht="32.1" customHeight="1" x14ac:dyDescent="0.2">
      <c r="A44" s="81" t="s">
        <v>51</v>
      </c>
      <c r="B44" s="81"/>
      <c r="C44" s="81"/>
      <c r="D44" s="81"/>
      <c r="E44" s="81"/>
      <c r="F44" s="81"/>
      <c r="G44" s="81"/>
      <c r="H44" s="11"/>
      <c r="I44" s="11"/>
      <c r="J44" s="11"/>
      <c r="K44" s="11"/>
      <c r="L44" s="82"/>
      <c r="M44" s="11"/>
      <c r="N44" s="11"/>
      <c r="O44" s="8"/>
      <c r="P44" s="8"/>
      <c r="Q44" s="8"/>
      <c r="R44" s="8"/>
      <c r="S44" s="8"/>
      <c r="T44" s="8"/>
      <c r="U44" s="8"/>
      <c r="V44" s="8"/>
      <c r="W44" s="8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4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X44" s="2"/>
      <c r="BY44" s="2"/>
      <c r="BZ44" s="2"/>
      <c r="CG44" s="13"/>
      <c r="CH44" s="13"/>
      <c r="CI44" s="13"/>
      <c r="CJ44" s="13"/>
      <c r="CK44" s="13"/>
      <c r="CL44" s="13"/>
      <c r="CM44" s="13"/>
    </row>
    <row r="45" spans="1:91" ht="16.350000000000001" customHeight="1" x14ac:dyDescent="0.2">
      <c r="A45" s="1822" t="s">
        <v>40</v>
      </c>
      <c r="B45" s="1796" t="s">
        <v>5</v>
      </c>
      <c r="C45" s="1797"/>
      <c r="D45" s="1798"/>
      <c r="E45" s="1808" t="s">
        <v>6</v>
      </c>
      <c r="F45" s="1869"/>
      <c r="G45" s="1869"/>
      <c r="H45" s="1869"/>
      <c r="I45" s="1869"/>
      <c r="J45" s="1869"/>
      <c r="K45" s="1869"/>
      <c r="L45" s="1869"/>
      <c r="M45" s="1869"/>
      <c r="N45" s="1869"/>
      <c r="O45" s="1869"/>
      <c r="P45" s="1869"/>
      <c r="Q45" s="1869"/>
      <c r="R45" s="1869"/>
      <c r="S45" s="1869"/>
      <c r="T45" s="1869"/>
      <c r="U45" s="1869"/>
      <c r="V45" s="1869"/>
      <c r="W45" s="1869"/>
      <c r="X45" s="1869"/>
      <c r="Y45" s="1869"/>
      <c r="Z45" s="1869"/>
      <c r="AA45" s="1869"/>
      <c r="AB45" s="1869"/>
      <c r="AC45" s="1869"/>
      <c r="AD45" s="1869"/>
      <c r="AE45" s="1869"/>
      <c r="AF45" s="1869"/>
      <c r="AG45" s="1869"/>
      <c r="AH45" s="1869"/>
      <c r="AI45" s="1869"/>
      <c r="AJ45" s="1869"/>
      <c r="AK45" s="1869"/>
      <c r="AL45" s="1809"/>
      <c r="AM45" s="1819" t="s">
        <v>7</v>
      </c>
      <c r="AN45" s="1819" t="s">
        <v>10</v>
      </c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CG45" s="13"/>
      <c r="CH45" s="13"/>
      <c r="CI45" s="13"/>
      <c r="CJ45" s="13"/>
      <c r="CK45" s="13"/>
      <c r="CL45" s="13"/>
      <c r="CM45" s="13"/>
    </row>
    <row r="46" spans="1:91" ht="16.350000000000001" customHeight="1" x14ac:dyDescent="0.2">
      <c r="A46" s="1826"/>
      <c r="B46" s="1799"/>
      <c r="C46" s="1800"/>
      <c r="D46" s="1801"/>
      <c r="E46" s="1808" t="s">
        <v>11</v>
      </c>
      <c r="F46" s="1809"/>
      <c r="G46" s="1808" t="s">
        <v>12</v>
      </c>
      <c r="H46" s="1809"/>
      <c r="I46" s="1808" t="s">
        <v>13</v>
      </c>
      <c r="J46" s="1809"/>
      <c r="K46" s="1808" t="s">
        <v>14</v>
      </c>
      <c r="L46" s="1809"/>
      <c r="M46" s="1808" t="s">
        <v>15</v>
      </c>
      <c r="N46" s="1809"/>
      <c r="O46" s="1828" t="s">
        <v>16</v>
      </c>
      <c r="P46" s="1816"/>
      <c r="Q46" s="1828" t="s">
        <v>17</v>
      </c>
      <c r="R46" s="1816"/>
      <c r="S46" s="1828" t="s">
        <v>18</v>
      </c>
      <c r="T46" s="1816"/>
      <c r="U46" s="1828" t="s">
        <v>19</v>
      </c>
      <c r="V46" s="1816"/>
      <c r="W46" s="1828" t="s">
        <v>20</v>
      </c>
      <c r="X46" s="1816"/>
      <c r="Y46" s="1828" t="s">
        <v>21</v>
      </c>
      <c r="Z46" s="1816"/>
      <c r="AA46" s="1828" t="s">
        <v>22</v>
      </c>
      <c r="AB46" s="1816"/>
      <c r="AC46" s="1828" t="s">
        <v>23</v>
      </c>
      <c r="AD46" s="1816"/>
      <c r="AE46" s="1828" t="s">
        <v>24</v>
      </c>
      <c r="AF46" s="1816"/>
      <c r="AG46" s="1828" t="s">
        <v>25</v>
      </c>
      <c r="AH46" s="1816"/>
      <c r="AI46" s="1828" t="s">
        <v>26</v>
      </c>
      <c r="AJ46" s="1816"/>
      <c r="AK46" s="1828" t="s">
        <v>27</v>
      </c>
      <c r="AL46" s="1816"/>
      <c r="AM46" s="1845"/>
      <c r="AN46" s="1845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CG46" s="13"/>
      <c r="CH46" s="13"/>
      <c r="CI46" s="13"/>
      <c r="CJ46" s="13"/>
      <c r="CK46" s="13"/>
      <c r="CL46" s="13"/>
      <c r="CM46" s="13"/>
    </row>
    <row r="47" spans="1:91" ht="16.350000000000001" customHeight="1" x14ac:dyDescent="0.2">
      <c r="A47" s="1824"/>
      <c r="B47" s="1397" t="s">
        <v>32</v>
      </c>
      <c r="C47" s="15" t="s">
        <v>41</v>
      </c>
      <c r="D47" s="1253" t="s">
        <v>34</v>
      </c>
      <c r="E47" s="1247" t="s">
        <v>41</v>
      </c>
      <c r="F47" s="1249" t="s">
        <v>34</v>
      </c>
      <c r="G47" s="1247" t="s">
        <v>41</v>
      </c>
      <c r="H47" s="1249" t="s">
        <v>34</v>
      </c>
      <c r="I47" s="1247" t="s">
        <v>41</v>
      </c>
      <c r="J47" s="1249" t="s">
        <v>34</v>
      </c>
      <c r="K47" s="1247" t="s">
        <v>41</v>
      </c>
      <c r="L47" s="1249" t="s">
        <v>34</v>
      </c>
      <c r="M47" s="1247" t="s">
        <v>41</v>
      </c>
      <c r="N47" s="1249" t="s">
        <v>34</v>
      </c>
      <c r="O47" s="1247" t="s">
        <v>41</v>
      </c>
      <c r="P47" s="1249" t="s">
        <v>34</v>
      </c>
      <c r="Q47" s="1247" t="s">
        <v>41</v>
      </c>
      <c r="R47" s="1249" t="s">
        <v>34</v>
      </c>
      <c r="S47" s="1247" t="s">
        <v>41</v>
      </c>
      <c r="T47" s="1249" t="s">
        <v>34</v>
      </c>
      <c r="U47" s="1247" t="s">
        <v>41</v>
      </c>
      <c r="V47" s="1249" t="s">
        <v>34</v>
      </c>
      <c r="W47" s="1247" t="s">
        <v>41</v>
      </c>
      <c r="X47" s="1249" t="s">
        <v>34</v>
      </c>
      <c r="Y47" s="1247" t="s">
        <v>41</v>
      </c>
      <c r="Z47" s="1249" t="s">
        <v>34</v>
      </c>
      <c r="AA47" s="1247" t="s">
        <v>41</v>
      </c>
      <c r="AB47" s="1249" t="s">
        <v>34</v>
      </c>
      <c r="AC47" s="1247" t="s">
        <v>41</v>
      </c>
      <c r="AD47" s="1249" t="s">
        <v>34</v>
      </c>
      <c r="AE47" s="1247" t="s">
        <v>41</v>
      </c>
      <c r="AF47" s="1249" t="s">
        <v>34</v>
      </c>
      <c r="AG47" s="1247" t="s">
        <v>41</v>
      </c>
      <c r="AH47" s="1249" t="s">
        <v>34</v>
      </c>
      <c r="AI47" s="1247" t="s">
        <v>41</v>
      </c>
      <c r="AJ47" s="1249" t="s">
        <v>34</v>
      </c>
      <c r="AK47" s="1247" t="s">
        <v>41</v>
      </c>
      <c r="AL47" s="1249" t="s">
        <v>34</v>
      </c>
      <c r="AM47" s="1820"/>
      <c r="AN47" s="1820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CG47" s="13"/>
      <c r="CH47" s="13"/>
      <c r="CI47" s="13"/>
      <c r="CJ47" s="13"/>
      <c r="CK47" s="13"/>
      <c r="CL47" s="13"/>
      <c r="CM47" s="13"/>
    </row>
    <row r="48" spans="1:91" ht="16.350000000000001" customHeight="1" x14ac:dyDescent="0.2">
      <c r="A48" s="1401" t="s">
        <v>42</v>
      </c>
      <c r="B48" s="1402">
        <f t="shared" ref="B48:B53" si="6">SUM(C48+D48)</f>
        <v>0</v>
      </c>
      <c r="C48" s="1430">
        <f t="shared" ref="C48:D53" si="7">SUM(E48+G48+I48+K48+M48+O48+Q48+S48+U48+W48+Y48+AA48+AC48+AE48+AG48+AI48+AK48)</f>
        <v>0</v>
      </c>
      <c r="D48" s="1431">
        <f t="shared" si="7"/>
        <v>0</v>
      </c>
      <c r="E48" s="1426"/>
      <c r="F48" s="1432"/>
      <c r="G48" s="1426"/>
      <c r="H48" s="1432"/>
      <c r="I48" s="1426"/>
      <c r="J48" s="1427"/>
      <c r="K48" s="1426"/>
      <c r="L48" s="1427"/>
      <c r="M48" s="1426"/>
      <c r="N48" s="1427"/>
      <c r="O48" s="1433"/>
      <c r="P48" s="1427"/>
      <c r="Q48" s="1433"/>
      <c r="R48" s="1427"/>
      <c r="S48" s="1433"/>
      <c r="T48" s="1427"/>
      <c r="U48" s="1433"/>
      <c r="V48" s="1427"/>
      <c r="W48" s="1433"/>
      <c r="X48" s="1427"/>
      <c r="Y48" s="1433"/>
      <c r="Z48" s="1427"/>
      <c r="AA48" s="1433"/>
      <c r="AB48" s="1427"/>
      <c r="AC48" s="1433"/>
      <c r="AD48" s="1427"/>
      <c r="AE48" s="1433"/>
      <c r="AF48" s="1427"/>
      <c r="AG48" s="1433"/>
      <c r="AH48" s="1427"/>
      <c r="AI48" s="1433"/>
      <c r="AJ48" s="1427"/>
      <c r="AK48" s="1433"/>
      <c r="AL48" s="1427"/>
      <c r="AM48" s="1428"/>
      <c r="AN48" s="1428"/>
      <c r="AO48" s="71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CG48" s="13">
        <v>0</v>
      </c>
      <c r="CH48" s="13">
        <v>0</v>
      </c>
      <c r="CI48" s="13"/>
      <c r="CJ48" s="13"/>
      <c r="CK48" s="13"/>
      <c r="CL48" s="13"/>
      <c r="CM48" s="13"/>
    </row>
    <row r="49" spans="1:104" ht="16.350000000000001" customHeight="1" x14ac:dyDescent="0.2">
      <c r="A49" s="30" t="s">
        <v>43</v>
      </c>
      <c r="B49" s="63">
        <f t="shared" si="6"/>
        <v>0</v>
      </c>
      <c r="C49" s="64">
        <f t="shared" si="7"/>
        <v>0</v>
      </c>
      <c r="D49" s="73">
        <f t="shared" si="7"/>
        <v>0</v>
      </c>
      <c r="E49" s="34"/>
      <c r="F49" s="74"/>
      <c r="G49" s="34"/>
      <c r="H49" s="74"/>
      <c r="I49" s="34"/>
      <c r="J49" s="35"/>
      <c r="K49" s="34"/>
      <c r="L49" s="35"/>
      <c r="M49" s="34"/>
      <c r="N49" s="35"/>
      <c r="O49" s="75"/>
      <c r="P49" s="35"/>
      <c r="Q49" s="75"/>
      <c r="R49" s="35"/>
      <c r="S49" s="75"/>
      <c r="T49" s="35"/>
      <c r="U49" s="75"/>
      <c r="V49" s="35"/>
      <c r="W49" s="75"/>
      <c r="X49" s="35"/>
      <c r="Y49" s="75"/>
      <c r="Z49" s="35"/>
      <c r="AA49" s="75"/>
      <c r="AB49" s="35"/>
      <c r="AC49" s="75"/>
      <c r="AD49" s="35"/>
      <c r="AE49" s="75"/>
      <c r="AF49" s="35"/>
      <c r="AG49" s="75"/>
      <c r="AH49" s="35"/>
      <c r="AI49" s="75"/>
      <c r="AJ49" s="35"/>
      <c r="AK49" s="75"/>
      <c r="AL49" s="35"/>
      <c r="AM49" s="36"/>
      <c r="AN49" s="36"/>
      <c r="AO49" s="71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CG49" s="13">
        <v>0</v>
      </c>
      <c r="CH49" s="13">
        <v>0</v>
      </c>
      <c r="CI49" s="13"/>
      <c r="CJ49" s="13"/>
      <c r="CK49" s="13"/>
      <c r="CL49" s="13"/>
      <c r="CM49" s="13"/>
    </row>
    <row r="50" spans="1:104" ht="16.350000000000001" customHeight="1" x14ac:dyDescent="0.2">
      <c r="A50" s="30" t="s">
        <v>44</v>
      </c>
      <c r="B50" s="63">
        <f t="shared" si="6"/>
        <v>0</v>
      </c>
      <c r="C50" s="64">
        <f t="shared" si="7"/>
        <v>0</v>
      </c>
      <c r="D50" s="73">
        <f t="shared" si="7"/>
        <v>0</v>
      </c>
      <c r="E50" s="34"/>
      <c r="F50" s="74"/>
      <c r="G50" s="34"/>
      <c r="H50" s="74"/>
      <c r="I50" s="34"/>
      <c r="J50" s="35"/>
      <c r="K50" s="34"/>
      <c r="L50" s="35"/>
      <c r="M50" s="34"/>
      <c r="N50" s="35"/>
      <c r="O50" s="75"/>
      <c r="P50" s="35"/>
      <c r="Q50" s="75"/>
      <c r="R50" s="35"/>
      <c r="S50" s="75"/>
      <c r="T50" s="35"/>
      <c r="U50" s="75"/>
      <c r="V50" s="35"/>
      <c r="W50" s="75"/>
      <c r="X50" s="35"/>
      <c r="Y50" s="75"/>
      <c r="Z50" s="35"/>
      <c r="AA50" s="75"/>
      <c r="AB50" s="35"/>
      <c r="AC50" s="75"/>
      <c r="AD50" s="35"/>
      <c r="AE50" s="75"/>
      <c r="AF50" s="35"/>
      <c r="AG50" s="75"/>
      <c r="AH50" s="35"/>
      <c r="AI50" s="75"/>
      <c r="AJ50" s="35"/>
      <c r="AK50" s="75"/>
      <c r="AL50" s="35"/>
      <c r="AM50" s="36"/>
      <c r="AN50" s="36"/>
      <c r="AO50" s="71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CG50" s="13">
        <v>0</v>
      </c>
      <c r="CH50" s="13">
        <v>0</v>
      </c>
      <c r="CI50" s="13"/>
      <c r="CJ50" s="13"/>
      <c r="CK50" s="13"/>
      <c r="CL50" s="13"/>
      <c r="CM50" s="13"/>
    </row>
    <row r="51" spans="1:104" ht="16.350000000000001" customHeight="1" x14ac:dyDescent="0.2">
      <c r="A51" s="30" t="s">
        <v>47</v>
      </c>
      <c r="B51" s="63">
        <f t="shared" si="6"/>
        <v>0</v>
      </c>
      <c r="C51" s="64">
        <f t="shared" si="7"/>
        <v>0</v>
      </c>
      <c r="D51" s="73">
        <f t="shared" si="7"/>
        <v>0</v>
      </c>
      <c r="E51" s="34"/>
      <c r="F51" s="74"/>
      <c r="G51" s="34"/>
      <c r="H51" s="74"/>
      <c r="I51" s="34"/>
      <c r="J51" s="35"/>
      <c r="K51" s="34"/>
      <c r="L51" s="35"/>
      <c r="M51" s="34"/>
      <c r="N51" s="35"/>
      <c r="O51" s="75"/>
      <c r="P51" s="35"/>
      <c r="Q51" s="75"/>
      <c r="R51" s="35"/>
      <c r="S51" s="75"/>
      <c r="T51" s="35"/>
      <c r="U51" s="75"/>
      <c r="V51" s="35"/>
      <c r="W51" s="75"/>
      <c r="X51" s="35"/>
      <c r="Y51" s="75"/>
      <c r="Z51" s="35"/>
      <c r="AA51" s="75"/>
      <c r="AB51" s="35"/>
      <c r="AC51" s="75"/>
      <c r="AD51" s="35"/>
      <c r="AE51" s="75"/>
      <c r="AF51" s="35"/>
      <c r="AG51" s="75"/>
      <c r="AH51" s="35"/>
      <c r="AI51" s="75"/>
      <c r="AJ51" s="35"/>
      <c r="AK51" s="75"/>
      <c r="AL51" s="35"/>
      <c r="AM51" s="36"/>
      <c r="AN51" s="36"/>
      <c r="AO51" s="71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CG51" s="13">
        <v>0</v>
      </c>
      <c r="CH51" s="13">
        <v>0</v>
      </c>
      <c r="CI51" s="13"/>
      <c r="CJ51" s="13"/>
      <c r="CK51" s="13"/>
      <c r="CL51" s="13"/>
      <c r="CM51" s="13"/>
    </row>
    <row r="52" spans="1:104" ht="16.350000000000001" customHeight="1" x14ac:dyDescent="0.2">
      <c r="A52" s="30" t="s">
        <v>48</v>
      </c>
      <c r="B52" s="63">
        <f t="shared" si="6"/>
        <v>0</v>
      </c>
      <c r="C52" s="64">
        <f t="shared" si="7"/>
        <v>0</v>
      </c>
      <c r="D52" s="73">
        <f t="shared" si="7"/>
        <v>0</v>
      </c>
      <c r="E52" s="34"/>
      <c r="F52" s="74"/>
      <c r="G52" s="34"/>
      <c r="H52" s="74"/>
      <c r="I52" s="34"/>
      <c r="J52" s="35"/>
      <c r="K52" s="34"/>
      <c r="L52" s="35"/>
      <c r="M52" s="34"/>
      <c r="N52" s="35"/>
      <c r="O52" s="75"/>
      <c r="P52" s="35"/>
      <c r="Q52" s="75"/>
      <c r="R52" s="35"/>
      <c r="S52" s="75"/>
      <c r="T52" s="35"/>
      <c r="U52" s="75"/>
      <c r="V52" s="35"/>
      <c r="W52" s="75"/>
      <c r="X52" s="35"/>
      <c r="Y52" s="75"/>
      <c r="Z52" s="35"/>
      <c r="AA52" s="75"/>
      <c r="AB52" s="35"/>
      <c r="AC52" s="75"/>
      <c r="AD52" s="35"/>
      <c r="AE52" s="75"/>
      <c r="AF52" s="35"/>
      <c r="AG52" s="75"/>
      <c r="AH52" s="35"/>
      <c r="AI52" s="75"/>
      <c r="AJ52" s="35"/>
      <c r="AK52" s="75"/>
      <c r="AL52" s="35"/>
      <c r="AM52" s="36"/>
      <c r="AN52" s="36"/>
      <c r="AO52" s="71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CG52" s="13">
        <v>0</v>
      </c>
      <c r="CH52" s="13">
        <v>0</v>
      </c>
      <c r="CI52" s="13"/>
      <c r="CJ52" s="13"/>
      <c r="CK52" s="13"/>
      <c r="CL52" s="13"/>
      <c r="CM52" s="13"/>
    </row>
    <row r="53" spans="1:104" ht="16.350000000000001" customHeight="1" x14ac:dyDescent="0.2">
      <c r="A53" s="93" t="s">
        <v>49</v>
      </c>
      <c r="B53" s="77">
        <f t="shared" si="6"/>
        <v>0</v>
      </c>
      <c r="C53" s="78">
        <f t="shared" si="7"/>
        <v>0</v>
      </c>
      <c r="D53" s="49">
        <f t="shared" si="7"/>
        <v>0</v>
      </c>
      <c r="E53" s="50"/>
      <c r="F53" s="79"/>
      <c r="G53" s="50"/>
      <c r="H53" s="79"/>
      <c r="I53" s="50"/>
      <c r="J53" s="51"/>
      <c r="K53" s="50"/>
      <c r="L53" s="51"/>
      <c r="M53" s="50"/>
      <c r="N53" s="51"/>
      <c r="O53" s="80"/>
      <c r="P53" s="51"/>
      <c r="Q53" s="80"/>
      <c r="R53" s="51"/>
      <c r="S53" s="80"/>
      <c r="T53" s="51"/>
      <c r="U53" s="80"/>
      <c r="V53" s="51"/>
      <c r="W53" s="80"/>
      <c r="X53" s="51"/>
      <c r="Y53" s="80"/>
      <c r="Z53" s="51"/>
      <c r="AA53" s="80"/>
      <c r="AB53" s="51"/>
      <c r="AC53" s="80"/>
      <c r="AD53" s="51"/>
      <c r="AE53" s="80"/>
      <c r="AF53" s="51"/>
      <c r="AG53" s="80"/>
      <c r="AH53" s="51"/>
      <c r="AI53" s="80"/>
      <c r="AJ53" s="51"/>
      <c r="AK53" s="80"/>
      <c r="AL53" s="51"/>
      <c r="AM53" s="52"/>
      <c r="AN53" s="52"/>
      <c r="AO53" s="71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CG53" s="13">
        <v>0</v>
      </c>
      <c r="CH53" s="13">
        <v>0</v>
      </c>
      <c r="CI53" s="13"/>
      <c r="CJ53" s="13"/>
      <c r="CK53" s="13"/>
      <c r="CL53" s="13"/>
      <c r="CM53" s="13"/>
    </row>
    <row r="54" spans="1:104" s="100" customFormat="1" ht="32.1" customHeight="1" x14ac:dyDescent="0.2">
      <c r="A54" s="96" t="s">
        <v>52</v>
      </c>
      <c r="B54" s="96"/>
      <c r="C54" s="96"/>
      <c r="D54" s="96"/>
      <c r="E54" s="96"/>
      <c r="F54" s="96"/>
      <c r="G54" s="96"/>
      <c r="H54" s="96"/>
      <c r="I54" s="96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8"/>
      <c r="AP54" s="8"/>
      <c r="AQ54" s="8"/>
      <c r="AR54" s="85"/>
      <c r="AS54" s="85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98"/>
      <c r="CB54" s="98"/>
      <c r="CC54" s="98"/>
      <c r="CD54" s="98"/>
      <c r="CE54" s="98"/>
      <c r="CF54" s="98"/>
      <c r="CG54" s="99"/>
      <c r="CH54" s="99"/>
      <c r="CI54" s="99"/>
      <c r="CJ54" s="99"/>
      <c r="CK54" s="99"/>
      <c r="CL54" s="99"/>
      <c r="CM54" s="99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</row>
    <row r="55" spans="1:104" ht="16.350000000000001" customHeight="1" x14ac:dyDescent="0.2">
      <c r="A55" s="1797" t="s">
        <v>53</v>
      </c>
      <c r="B55" s="1893" t="s">
        <v>54</v>
      </c>
      <c r="C55" s="1894"/>
      <c r="D55" s="1895"/>
      <c r="E55" s="1899" t="s">
        <v>6</v>
      </c>
      <c r="F55" s="1900"/>
      <c r="G55" s="1900"/>
      <c r="H55" s="1900"/>
      <c r="I55" s="1900"/>
      <c r="J55" s="1900"/>
      <c r="K55" s="1900"/>
      <c r="L55" s="1900"/>
      <c r="M55" s="1900"/>
      <c r="N55" s="1900"/>
      <c r="O55" s="1900"/>
      <c r="P55" s="1900"/>
      <c r="Q55" s="1900"/>
      <c r="R55" s="1900"/>
      <c r="S55" s="1900"/>
      <c r="T55" s="1900"/>
      <c r="U55" s="1900"/>
      <c r="V55" s="1900"/>
      <c r="W55" s="1900"/>
      <c r="X55" s="1900"/>
      <c r="Y55" s="1900"/>
      <c r="Z55" s="1900"/>
      <c r="AA55" s="1900"/>
      <c r="AB55" s="1900"/>
      <c r="AC55" s="1900"/>
      <c r="AD55" s="1900"/>
      <c r="AE55" s="1900"/>
      <c r="AF55" s="1900"/>
      <c r="AG55" s="1900"/>
      <c r="AH55" s="1900"/>
      <c r="AI55" s="1900"/>
      <c r="AJ55" s="1900"/>
      <c r="AK55" s="1900"/>
      <c r="AL55" s="1901"/>
      <c r="AM55" s="1902" t="s">
        <v>55</v>
      </c>
      <c r="AN55" s="1903"/>
      <c r="AO55" s="7"/>
      <c r="AP55" s="7"/>
      <c r="AQ55" s="7"/>
      <c r="AR55" s="101"/>
      <c r="AS55" s="101"/>
      <c r="AT55" s="7"/>
      <c r="BX55" s="2"/>
      <c r="BY55" s="2"/>
      <c r="CG55" s="13"/>
      <c r="CH55" s="13"/>
      <c r="CI55" s="13"/>
      <c r="CJ55" s="13"/>
      <c r="CK55" s="13"/>
      <c r="CL55" s="13"/>
      <c r="CM55" s="13"/>
    </row>
    <row r="56" spans="1:104" ht="16.350000000000001" customHeight="1" x14ac:dyDescent="0.2">
      <c r="A56" s="1892"/>
      <c r="B56" s="1896"/>
      <c r="C56" s="1897"/>
      <c r="D56" s="1898"/>
      <c r="E56" s="1808" t="s">
        <v>11</v>
      </c>
      <c r="F56" s="1809"/>
      <c r="G56" s="1808" t="s">
        <v>12</v>
      </c>
      <c r="H56" s="1809"/>
      <c r="I56" s="1808" t="s">
        <v>13</v>
      </c>
      <c r="J56" s="1809"/>
      <c r="K56" s="1808" t="s">
        <v>14</v>
      </c>
      <c r="L56" s="1809"/>
      <c r="M56" s="1808" t="s">
        <v>15</v>
      </c>
      <c r="N56" s="1809"/>
      <c r="O56" s="1828" t="s">
        <v>16</v>
      </c>
      <c r="P56" s="1816"/>
      <c r="Q56" s="1828" t="s">
        <v>17</v>
      </c>
      <c r="R56" s="1816"/>
      <c r="S56" s="1828" t="s">
        <v>18</v>
      </c>
      <c r="T56" s="1816"/>
      <c r="U56" s="1828" t="s">
        <v>19</v>
      </c>
      <c r="V56" s="1829"/>
      <c r="W56" s="1828" t="s">
        <v>20</v>
      </c>
      <c r="X56" s="1816"/>
      <c r="Y56" s="1828" t="s">
        <v>21</v>
      </c>
      <c r="Z56" s="1816"/>
      <c r="AA56" s="1828" t="s">
        <v>22</v>
      </c>
      <c r="AB56" s="1816"/>
      <c r="AC56" s="1828" t="s">
        <v>23</v>
      </c>
      <c r="AD56" s="1816"/>
      <c r="AE56" s="1828" t="s">
        <v>24</v>
      </c>
      <c r="AF56" s="1816"/>
      <c r="AG56" s="1828" t="s">
        <v>25</v>
      </c>
      <c r="AH56" s="1816"/>
      <c r="AI56" s="1828" t="s">
        <v>26</v>
      </c>
      <c r="AJ56" s="1816"/>
      <c r="AK56" s="1828" t="s">
        <v>27</v>
      </c>
      <c r="AL56" s="1816"/>
      <c r="AM56" s="1904"/>
      <c r="AN56" s="1905"/>
      <c r="AO56" s="101"/>
      <c r="AP56" s="101"/>
      <c r="AQ56" s="101"/>
      <c r="AR56" s="101"/>
      <c r="AS56" s="101"/>
      <c r="AT56" s="101"/>
      <c r="AU56" s="12"/>
      <c r="AV56" s="12"/>
      <c r="AW56" s="12"/>
      <c r="AX56" s="12"/>
      <c r="AY56" s="12"/>
      <c r="AZ56" s="12"/>
      <c r="BA56" s="12"/>
      <c r="BB56" s="12"/>
      <c r="BC56" s="12"/>
      <c r="BX56" s="2"/>
      <c r="BY56" s="2"/>
      <c r="CG56" s="13"/>
      <c r="CH56" s="13"/>
      <c r="CI56" s="13"/>
      <c r="CJ56" s="13"/>
      <c r="CK56" s="13"/>
      <c r="CL56" s="13"/>
      <c r="CM56" s="13"/>
    </row>
    <row r="57" spans="1:104" ht="32.1" customHeight="1" x14ac:dyDescent="0.2">
      <c r="A57" s="1800"/>
      <c r="B57" s="1268" t="s">
        <v>32</v>
      </c>
      <c r="C57" s="1264" t="s">
        <v>33</v>
      </c>
      <c r="D57" s="1255" t="s">
        <v>34</v>
      </c>
      <c r="E57" s="1399" t="s">
        <v>33</v>
      </c>
      <c r="F57" s="1255" t="s">
        <v>34</v>
      </c>
      <c r="G57" s="1399" t="s">
        <v>33</v>
      </c>
      <c r="H57" s="1255" t="s">
        <v>34</v>
      </c>
      <c r="I57" s="1399" t="s">
        <v>33</v>
      </c>
      <c r="J57" s="1255" t="s">
        <v>34</v>
      </c>
      <c r="K57" s="1399" t="s">
        <v>33</v>
      </c>
      <c r="L57" s="1255" t="s">
        <v>34</v>
      </c>
      <c r="M57" s="1399" t="s">
        <v>33</v>
      </c>
      <c r="N57" s="1255" t="s">
        <v>34</v>
      </c>
      <c r="O57" s="1399" t="s">
        <v>33</v>
      </c>
      <c r="P57" s="1255" t="s">
        <v>34</v>
      </c>
      <c r="Q57" s="1399" t="s">
        <v>33</v>
      </c>
      <c r="R57" s="1255" t="s">
        <v>34</v>
      </c>
      <c r="S57" s="1399" t="s">
        <v>33</v>
      </c>
      <c r="T57" s="1255" t="s">
        <v>34</v>
      </c>
      <c r="U57" s="1399" t="s">
        <v>33</v>
      </c>
      <c r="V57" s="1267" t="s">
        <v>34</v>
      </c>
      <c r="W57" s="1399" t="s">
        <v>33</v>
      </c>
      <c r="X57" s="1255" t="s">
        <v>34</v>
      </c>
      <c r="Y57" s="1399" t="s">
        <v>33</v>
      </c>
      <c r="Z57" s="1255" t="s">
        <v>34</v>
      </c>
      <c r="AA57" s="1399" t="s">
        <v>33</v>
      </c>
      <c r="AB57" s="1255" t="s">
        <v>34</v>
      </c>
      <c r="AC57" s="1399" t="s">
        <v>33</v>
      </c>
      <c r="AD57" s="1255" t="s">
        <v>34</v>
      </c>
      <c r="AE57" s="1399" t="s">
        <v>33</v>
      </c>
      <c r="AF57" s="1255" t="s">
        <v>34</v>
      </c>
      <c r="AG57" s="1399" t="s">
        <v>33</v>
      </c>
      <c r="AH57" s="1255" t="s">
        <v>34</v>
      </c>
      <c r="AI57" s="1399" t="s">
        <v>33</v>
      </c>
      <c r="AJ57" s="1255" t="s">
        <v>34</v>
      </c>
      <c r="AK57" s="1399" t="s">
        <v>33</v>
      </c>
      <c r="AL57" s="1255" t="s">
        <v>34</v>
      </c>
      <c r="AM57" s="104" t="s">
        <v>56</v>
      </c>
      <c r="AN57" s="1255" t="s">
        <v>57</v>
      </c>
      <c r="AO57" s="101"/>
      <c r="AP57" s="101"/>
      <c r="AQ57" s="101"/>
      <c r="AR57" s="101"/>
      <c r="AS57" s="101"/>
      <c r="AT57" s="101"/>
      <c r="AU57" s="12"/>
      <c r="AV57" s="12"/>
      <c r="AW57" s="12"/>
      <c r="AX57" s="12"/>
      <c r="AY57" s="12"/>
      <c r="AZ57" s="12"/>
      <c r="BA57" s="12"/>
      <c r="BB57" s="12"/>
      <c r="BC57" s="12"/>
      <c r="BX57" s="2"/>
      <c r="BY57" s="2"/>
      <c r="CG57" s="13"/>
      <c r="CH57" s="13"/>
      <c r="CI57" s="13"/>
      <c r="CJ57" s="13"/>
      <c r="CK57" s="13"/>
      <c r="CL57" s="13"/>
      <c r="CM57" s="13"/>
    </row>
    <row r="58" spans="1:104" ht="16.350000000000001" customHeight="1" x14ac:dyDescent="0.2">
      <c r="A58" s="1434" t="s">
        <v>58</v>
      </c>
      <c r="B58" s="1402">
        <f t="shared" ref="B58:B63" si="8">SUM(C58+D58)</f>
        <v>29</v>
      </c>
      <c r="C58" s="1430">
        <f t="shared" ref="C58:D63" si="9">SUM(E58+G58+I58+K58+M58+O58+Q58+S58+U58+W58+Y58+AA58+AC58+AE58+AG58+AI58+AK58)</f>
        <v>12</v>
      </c>
      <c r="D58" s="1431">
        <f t="shared" si="9"/>
        <v>17</v>
      </c>
      <c r="E58" s="1426"/>
      <c r="F58" s="1432"/>
      <c r="G58" s="1426"/>
      <c r="H58" s="1427">
        <v>2</v>
      </c>
      <c r="I58" s="1426"/>
      <c r="J58" s="1427"/>
      <c r="K58" s="1426"/>
      <c r="L58" s="1427"/>
      <c r="M58" s="1426"/>
      <c r="N58" s="1427"/>
      <c r="O58" s="1426"/>
      <c r="P58" s="1427"/>
      <c r="Q58" s="1426">
        <v>2</v>
      </c>
      <c r="R58" s="1427">
        <v>1</v>
      </c>
      <c r="S58" s="1426"/>
      <c r="T58" s="1427"/>
      <c r="U58" s="1426"/>
      <c r="V58" s="1435"/>
      <c r="W58" s="1426">
        <v>1</v>
      </c>
      <c r="X58" s="1427"/>
      <c r="Y58" s="1426">
        <v>1</v>
      </c>
      <c r="Z58" s="1427">
        <v>2</v>
      </c>
      <c r="AA58" s="1426"/>
      <c r="AB58" s="1427">
        <v>2</v>
      </c>
      <c r="AC58" s="1426">
        <v>2</v>
      </c>
      <c r="AD58" s="1427">
        <v>3</v>
      </c>
      <c r="AE58" s="1426">
        <v>2</v>
      </c>
      <c r="AF58" s="1427">
        <v>2</v>
      </c>
      <c r="AG58" s="1426">
        <v>1</v>
      </c>
      <c r="AH58" s="1427">
        <v>2</v>
      </c>
      <c r="AI58" s="1426">
        <v>1</v>
      </c>
      <c r="AJ58" s="1427">
        <v>1</v>
      </c>
      <c r="AK58" s="1433">
        <v>2</v>
      </c>
      <c r="AL58" s="1427">
        <v>2</v>
      </c>
      <c r="AM58" s="1433"/>
      <c r="AN58" s="1427">
        <v>29</v>
      </c>
      <c r="AO58" s="487" t="str">
        <f>CA58</f>
        <v/>
      </c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12"/>
      <c r="BB58" s="12"/>
      <c r="BC58" s="12"/>
      <c r="BX58" s="2"/>
      <c r="BY58" s="2"/>
      <c r="CA58" s="488" t="str">
        <f>IF(CG58=1,"* La suma de las Herramientas de Categorización debe ser igual al total. ","")</f>
        <v/>
      </c>
      <c r="CG58" s="489">
        <f>IF(B58&lt;&gt;(AM58+AN58),1,0)</f>
        <v>0</v>
      </c>
      <c r="CH58" s="13"/>
      <c r="CI58" s="13"/>
      <c r="CJ58" s="13"/>
      <c r="CK58" s="13"/>
      <c r="CL58" s="13"/>
      <c r="CM58" s="13"/>
    </row>
    <row r="59" spans="1:104" ht="16.350000000000001" customHeight="1" x14ac:dyDescent="0.2">
      <c r="A59" s="109" t="s">
        <v>59</v>
      </c>
      <c r="B59" s="63">
        <f t="shared" si="8"/>
        <v>477</v>
      </c>
      <c r="C59" s="64">
        <f t="shared" si="9"/>
        <v>264</v>
      </c>
      <c r="D59" s="73">
        <f t="shared" si="9"/>
        <v>213</v>
      </c>
      <c r="E59" s="34">
        <v>12</v>
      </c>
      <c r="F59" s="74">
        <v>13</v>
      </c>
      <c r="G59" s="34">
        <v>9</v>
      </c>
      <c r="H59" s="35">
        <v>8</v>
      </c>
      <c r="I59" s="34">
        <v>7</v>
      </c>
      <c r="J59" s="35">
        <v>13</v>
      </c>
      <c r="K59" s="34">
        <v>5</v>
      </c>
      <c r="L59" s="35">
        <v>11</v>
      </c>
      <c r="M59" s="34">
        <v>15</v>
      </c>
      <c r="N59" s="35">
        <v>14</v>
      </c>
      <c r="O59" s="34">
        <v>16</v>
      </c>
      <c r="P59" s="35">
        <v>13</v>
      </c>
      <c r="Q59" s="34">
        <v>21</v>
      </c>
      <c r="R59" s="35">
        <v>13</v>
      </c>
      <c r="S59" s="34">
        <v>11</v>
      </c>
      <c r="T59" s="35">
        <v>8</v>
      </c>
      <c r="U59" s="34">
        <v>16</v>
      </c>
      <c r="V59" s="110">
        <v>12</v>
      </c>
      <c r="W59" s="34">
        <v>20</v>
      </c>
      <c r="X59" s="35">
        <v>9</v>
      </c>
      <c r="Y59" s="34">
        <v>16</v>
      </c>
      <c r="Z59" s="35">
        <v>6</v>
      </c>
      <c r="AA59" s="34">
        <v>19</v>
      </c>
      <c r="AB59" s="35">
        <v>9</v>
      </c>
      <c r="AC59" s="34">
        <v>12</v>
      </c>
      <c r="AD59" s="35">
        <v>18</v>
      </c>
      <c r="AE59" s="34">
        <v>19</v>
      </c>
      <c r="AF59" s="35">
        <v>16</v>
      </c>
      <c r="AG59" s="34">
        <v>24</v>
      </c>
      <c r="AH59" s="35">
        <v>12</v>
      </c>
      <c r="AI59" s="34">
        <v>23</v>
      </c>
      <c r="AJ59" s="35">
        <v>13</v>
      </c>
      <c r="AK59" s="75">
        <v>19</v>
      </c>
      <c r="AL59" s="35">
        <v>25</v>
      </c>
      <c r="AM59" s="75"/>
      <c r="AN59" s="35">
        <v>477</v>
      </c>
      <c r="AO59" s="487" t="str">
        <f>CA59</f>
        <v/>
      </c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12"/>
      <c r="BB59" s="12"/>
      <c r="BC59" s="12"/>
      <c r="BX59" s="2"/>
      <c r="BY59" s="2"/>
      <c r="CA59" s="488" t="str">
        <f>IF(CG59=1,"* La suma de las Herramientas de Categorización debe ser igual al total. ","")</f>
        <v/>
      </c>
      <c r="CG59" s="489">
        <f>IF(B59&lt;&gt;(AM59+AN59),1,0)</f>
        <v>0</v>
      </c>
      <c r="CH59" s="13"/>
      <c r="CI59" s="13"/>
      <c r="CJ59" s="13"/>
      <c r="CK59" s="13"/>
      <c r="CL59" s="13"/>
      <c r="CM59" s="13"/>
    </row>
    <row r="60" spans="1:104" ht="16.350000000000001" customHeight="1" x14ac:dyDescent="0.2">
      <c r="A60" s="109" t="s">
        <v>60</v>
      </c>
      <c r="B60" s="63">
        <f t="shared" si="8"/>
        <v>1815</v>
      </c>
      <c r="C60" s="64">
        <f t="shared" si="9"/>
        <v>954</v>
      </c>
      <c r="D60" s="73">
        <f t="shared" si="9"/>
        <v>861</v>
      </c>
      <c r="E60" s="34">
        <v>102</v>
      </c>
      <c r="F60" s="74">
        <v>74</v>
      </c>
      <c r="G60" s="34">
        <v>67</v>
      </c>
      <c r="H60" s="35">
        <v>60</v>
      </c>
      <c r="I60" s="34">
        <v>40</v>
      </c>
      <c r="J60" s="35">
        <v>33</v>
      </c>
      <c r="K60" s="34">
        <v>35</v>
      </c>
      <c r="L60" s="35">
        <v>33</v>
      </c>
      <c r="M60" s="34">
        <v>46</v>
      </c>
      <c r="N60" s="35">
        <v>53</v>
      </c>
      <c r="O60" s="34">
        <v>45</v>
      </c>
      <c r="P60" s="35">
        <v>44</v>
      </c>
      <c r="Q60" s="34">
        <v>66</v>
      </c>
      <c r="R60" s="35">
        <v>46</v>
      </c>
      <c r="S60" s="34">
        <v>40</v>
      </c>
      <c r="T60" s="35">
        <v>47</v>
      </c>
      <c r="U60" s="34">
        <v>43</v>
      </c>
      <c r="V60" s="110">
        <v>39</v>
      </c>
      <c r="W60" s="34">
        <v>50</v>
      </c>
      <c r="X60" s="35">
        <v>51</v>
      </c>
      <c r="Y60" s="34">
        <v>50</v>
      </c>
      <c r="Z60" s="35">
        <v>51</v>
      </c>
      <c r="AA60" s="34">
        <v>79</v>
      </c>
      <c r="AB60" s="35">
        <v>50</v>
      </c>
      <c r="AC60" s="34">
        <v>48</v>
      </c>
      <c r="AD60" s="35">
        <v>40</v>
      </c>
      <c r="AE60" s="34">
        <v>64</v>
      </c>
      <c r="AF60" s="35">
        <v>56</v>
      </c>
      <c r="AG60" s="34">
        <v>59</v>
      </c>
      <c r="AH60" s="35">
        <v>57</v>
      </c>
      <c r="AI60" s="34">
        <v>46</v>
      </c>
      <c r="AJ60" s="35">
        <v>49</v>
      </c>
      <c r="AK60" s="75">
        <v>74</v>
      </c>
      <c r="AL60" s="35">
        <v>78</v>
      </c>
      <c r="AM60" s="75"/>
      <c r="AN60" s="35">
        <v>1815</v>
      </c>
      <c r="AO60" s="487" t="str">
        <f>CA60</f>
        <v/>
      </c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12"/>
      <c r="BB60" s="12"/>
      <c r="BC60" s="12"/>
      <c r="BX60" s="2"/>
      <c r="BY60" s="2"/>
      <c r="CA60" s="488" t="str">
        <f>IF(CG60=1,"* La suma de las Herramientas de Categorización debe ser igual al total. ","")</f>
        <v/>
      </c>
      <c r="CG60" s="489">
        <f>IF(B60&lt;&gt;(AM60+AN60),1,0)</f>
        <v>0</v>
      </c>
      <c r="CH60" s="13"/>
      <c r="CI60" s="13"/>
      <c r="CJ60" s="13"/>
      <c r="CK60" s="13"/>
      <c r="CL60" s="13"/>
      <c r="CM60" s="13"/>
    </row>
    <row r="61" spans="1:104" ht="16.350000000000001" customHeight="1" x14ac:dyDescent="0.2">
      <c r="A61" s="109" t="s">
        <v>61</v>
      </c>
      <c r="B61" s="63">
        <f t="shared" si="8"/>
        <v>379</v>
      </c>
      <c r="C61" s="64">
        <f t="shared" si="9"/>
        <v>174</v>
      </c>
      <c r="D61" s="73">
        <f t="shared" si="9"/>
        <v>205</v>
      </c>
      <c r="E61" s="34">
        <v>29</v>
      </c>
      <c r="F61" s="74">
        <v>34</v>
      </c>
      <c r="G61" s="34">
        <v>14</v>
      </c>
      <c r="H61" s="35">
        <v>22</v>
      </c>
      <c r="I61" s="34">
        <v>13</v>
      </c>
      <c r="J61" s="35">
        <v>9</v>
      </c>
      <c r="K61" s="34">
        <v>5</v>
      </c>
      <c r="L61" s="35">
        <v>6</v>
      </c>
      <c r="M61" s="34">
        <v>17</v>
      </c>
      <c r="N61" s="35">
        <v>15</v>
      </c>
      <c r="O61" s="34">
        <v>19</v>
      </c>
      <c r="P61" s="35">
        <v>20</v>
      </c>
      <c r="Q61" s="34">
        <v>10</v>
      </c>
      <c r="R61" s="35">
        <v>20</v>
      </c>
      <c r="S61" s="34">
        <v>13</v>
      </c>
      <c r="T61" s="35">
        <v>11</v>
      </c>
      <c r="U61" s="34">
        <v>4</v>
      </c>
      <c r="V61" s="110">
        <v>5</v>
      </c>
      <c r="W61" s="34">
        <v>7</v>
      </c>
      <c r="X61" s="35">
        <v>19</v>
      </c>
      <c r="Y61" s="34">
        <v>10</v>
      </c>
      <c r="Z61" s="35">
        <v>14</v>
      </c>
      <c r="AA61" s="34">
        <v>8</v>
      </c>
      <c r="AB61" s="35">
        <v>17</v>
      </c>
      <c r="AC61" s="34">
        <v>8</v>
      </c>
      <c r="AD61" s="35">
        <v>4</v>
      </c>
      <c r="AE61" s="34">
        <v>10</v>
      </c>
      <c r="AF61" s="35">
        <v>2</v>
      </c>
      <c r="AG61" s="34">
        <v>3</v>
      </c>
      <c r="AH61" s="35">
        <v>3</v>
      </c>
      <c r="AI61" s="34">
        <v>3</v>
      </c>
      <c r="AJ61" s="35">
        <v>1</v>
      </c>
      <c r="AK61" s="75">
        <v>1</v>
      </c>
      <c r="AL61" s="35">
        <v>3</v>
      </c>
      <c r="AM61" s="75"/>
      <c r="AN61" s="35">
        <v>379</v>
      </c>
      <c r="AO61" s="487" t="str">
        <f>CA61</f>
        <v/>
      </c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12"/>
      <c r="BB61" s="12"/>
      <c r="BC61" s="12"/>
      <c r="BX61" s="2"/>
      <c r="BY61" s="2"/>
      <c r="CA61" s="488" t="str">
        <f>IF(CG61=1,"* La suma de las Herramientas de Categorización debe ser igual al total. ","")</f>
        <v/>
      </c>
      <c r="CG61" s="489">
        <f>IF(B61&lt;&gt;(AM61+AN61),1,0)</f>
        <v>0</v>
      </c>
      <c r="CH61" s="13"/>
      <c r="CI61" s="13"/>
      <c r="CJ61" s="13"/>
      <c r="CK61" s="13"/>
      <c r="CL61" s="13"/>
      <c r="CM61" s="13"/>
    </row>
    <row r="62" spans="1:104" ht="16.350000000000001" customHeight="1" x14ac:dyDescent="0.2">
      <c r="A62" s="111" t="s">
        <v>62</v>
      </c>
      <c r="B62" s="112">
        <f t="shared" si="8"/>
        <v>23</v>
      </c>
      <c r="C62" s="113">
        <f t="shared" si="9"/>
        <v>9</v>
      </c>
      <c r="D62" s="114">
        <f t="shared" si="9"/>
        <v>14</v>
      </c>
      <c r="E62" s="115">
        <v>2</v>
      </c>
      <c r="F62" s="116">
        <v>3</v>
      </c>
      <c r="G62" s="115">
        <v>1</v>
      </c>
      <c r="H62" s="117">
        <v>1</v>
      </c>
      <c r="I62" s="115"/>
      <c r="J62" s="117"/>
      <c r="K62" s="115"/>
      <c r="L62" s="117"/>
      <c r="M62" s="115"/>
      <c r="N62" s="117">
        <v>1</v>
      </c>
      <c r="O62" s="115">
        <v>1</v>
      </c>
      <c r="P62" s="117">
        <v>1</v>
      </c>
      <c r="Q62" s="115">
        <v>2</v>
      </c>
      <c r="R62" s="117">
        <v>2</v>
      </c>
      <c r="S62" s="115">
        <v>1</v>
      </c>
      <c r="T62" s="117">
        <v>3</v>
      </c>
      <c r="U62" s="115"/>
      <c r="V62" s="118">
        <v>2</v>
      </c>
      <c r="W62" s="115"/>
      <c r="X62" s="117"/>
      <c r="Y62" s="115"/>
      <c r="Z62" s="117"/>
      <c r="AA62" s="115"/>
      <c r="AB62" s="117"/>
      <c r="AC62" s="115"/>
      <c r="AD62" s="117"/>
      <c r="AE62" s="115">
        <v>2</v>
      </c>
      <c r="AF62" s="117">
        <v>1</v>
      </c>
      <c r="AG62" s="115"/>
      <c r="AH62" s="117"/>
      <c r="AI62" s="115"/>
      <c r="AJ62" s="117"/>
      <c r="AK62" s="119"/>
      <c r="AL62" s="117"/>
      <c r="AM62" s="119"/>
      <c r="AN62" s="117">
        <v>23</v>
      </c>
      <c r="AO62" s="487" t="str">
        <f>CA62</f>
        <v/>
      </c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12"/>
      <c r="BB62" s="12"/>
      <c r="BC62" s="12"/>
      <c r="BX62" s="2"/>
      <c r="BY62" s="2"/>
      <c r="CA62" s="488" t="str">
        <f>IF(CG62=1,"* La suma de las Herramientas de Categorización debe ser igual al total. ","")</f>
        <v/>
      </c>
      <c r="CG62" s="489">
        <f>IF(B62&lt;&gt;(AM62+AN62),1,0)</f>
        <v>0</v>
      </c>
      <c r="CH62" s="13"/>
      <c r="CI62" s="13"/>
      <c r="CJ62" s="13"/>
      <c r="CK62" s="13"/>
      <c r="CL62" s="13"/>
      <c r="CM62" s="13"/>
    </row>
    <row r="63" spans="1:104" ht="16.350000000000001" customHeight="1" x14ac:dyDescent="0.2">
      <c r="A63" s="120" t="s">
        <v>63</v>
      </c>
      <c r="B63" s="77">
        <f t="shared" si="8"/>
        <v>0</v>
      </c>
      <c r="C63" s="78">
        <f t="shared" si="9"/>
        <v>0</v>
      </c>
      <c r="D63" s="49">
        <f t="shared" si="9"/>
        <v>0</v>
      </c>
      <c r="E63" s="50"/>
      <c r="F63" s="79"/>
      <c r="G63" s="50"/>
      <c r="H63" s="51"/>
      <c r="I63" s="50"/>
      <c r="J63" s="51"/>
      <c r="K63" s="50"/>
      <c r="L63" s="51"/>
      <c r="M63" s="50"/>
      <c r="N63" s="51"/>
      <c r="O63" s="50"/>
      <c r="P63" s="51"/>
      <c r="Q63" s="50"/>
      <c r="R63" s="51"/>
      <c r="S63" s="50"/>
      <c r="T63" s="51"/>
      <c r="U63" s="50"/>
      <c r="V63" s="121"/>
      <c r="W63" s="50"/>
      <c r="X63" s="51"/>
      <c r="Y63" s="50"/>
      <c r="Z63" s="51"/>
      <c r="AA63" s="50"/>
      <c r="AB63" s="51"/>
      <c r="AC63" s="50"/>
      <c r="AD63" s="51"/>
      <c r="AE63" s="50"/>
      <c r="AF63" s="51"/>
      <c r="AG63" s="50"/>
      <c r="AH63" s="51"/>
      <c r="AI63" s="50"/>
      <c r="AJ63" s="51"/>
      <c r="AK63" s="80"/>
      <c r="AL63" s="51"/>
      <c r="AM63" s="54"/>
      <c r="AN63" s="54"/>
      <c r="AO63" s="71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12"/>
      <c r="BB63" s="12"/>
      <c r="BC63" s="12"/>
      <c r="BX63" s="2"/>
      <c r="BY63" s="2"/>
      <c r="CG63" s="13">
        <v>0</v>
      </c>
      <c r="CH63" s="13"/>
      <c r="CI63" s="13"/>
      <c r="CJ63" s="13"/>
      <c r="CK63" s="13"/>
      <c r="CL63" s="13"/>
      <c r="CM63" s="13"/>
    </row>
    <row r="64" spans="1:104" ht="16.350000000000001" customHeight="1" x14ac:dyDescent="0.2">
      <c r="A64" s="1254" t="s">
        <v>54</v>
      </c>
      <c r="B64" s="1436">
        <f t="shared" ref="B64:AL64" si="10">SUM(B58:B63)</f>
        <v>2723</v>
      </c>
      <c r="C64" s="1437">
        <f t="shared" si="10"/>
        <v>1413</v>
      </c>
      <c r="D64" s="124">
        <f t="shared" si="10"/>
        <v>1310</v>
      </c>
      <c r="E64" s="1438">
        <f t="shared" si="10"/>
        <v>145</v>
      </c>
      <c r="F64" s="126">
        <f t="shared" si="10"/>
        <v>124</v>
      </c>
      <c r="G64" s="1438">
        <f t="shared" si="10"/>
        <v>91</v>
      </c>
      <c r="H64" s="1439">
        <f t="shared" si="10"/>
        <v>93</v>
      </c>
      <c r="I64" s="1438">
        <f t="shared" si="10"/>
        <v>60</v>
      </c>
      <c r="J64" s="1439">
        <f t="shared" si="10"/>
        <v>55</v>
      </c>
      <c r="K64" s="1438">
        <f t="shared" si="10"/>
        <v>45</v>
      </c>
      <c r="L64" s="1439">
        <f t="shared" si="10"/>
        <v>50</v>
      </c>
      <c r="M64" s="1438">
        <f t="shared" si="10"/>
        <v>78</v>
      </c>
      <c r="N64" s="1439">
        <f t="shared" si="10"/>
        <v>83</v>
      </c>
      <c r="O64" s="1438">
        <f t="shared" si="10"/>
        <v>81</v>
      </c>
      <c r="P64" s="1439">
        <f t="shared" si="10"/>
        <v>78</v>
      </c>
      <c r="Q64" s="1438">
        <f t="shared" si="10"/>
        <v>101</v>
      </c>
      <c r="R64" s="1439">
        <f t="shared" si="10"/>
        <v>82</v>
      </c>
      <c r="S64" s="1438">
        <f t="shared" si="10"/>
        <v>65</v>
      </c>
      <c r="T64" s="1439">
        <f t="shared" si="10"/>
        <v>69</v>
      </c>
      <c r="U64" s="128">
        <f t="shared" si="10"/>
        <v>63</v>
      </c>
      <c r="V64" s="1440">
        <f t="shared" si="10"/>
        <v>58</v>
      </c>
      <c r="W64" s="1438">
        <f t="shared" si="10"/>
        <v>78</v>
      </c>
      <c r="X64" s="1439">
        <f t="shared" si="10"/>
        <v>79</v>
      </c>
      <c r="Y64" s="1438">
        <f t="shared" si="10"/>
        <v>77</v>
      </c>
      <c r="Z64" s="1439">
        <f t="shared" si="10"/>
        <v>73</v>
      </c>
      <c r="AA64" s="1438">
        <f t="shared" si="10"/>
        <v>106</v>
      </c>
      <c r="AB64" s="1439">
        <f t="shared" si="10"/>
        <v>78</v>
      </c>
      <c r="AC64" s="1438">
        <f t="shared" si="10"/>
        <v>70</v>
      </c>
      <c r="AD64" s="1439">
        <f t="shared" si="10"/>
        <v>65</v>
      </c>
      <c r="AE64" s="1438">
        <f t="shared" si="10"/>
        <v>97</v>
      </c>
      <c r="AF64" s="1439">
        <f t="shared" si="10"/>
        <v>77</v>
      </c>
      <c r="AG64" s="1438">
        <f t="shared" si="10"/>
        <v>87</v>
      </c>
      <c r="AH64" s="1439">
        <f t="shared" si="10"/>
        <v>74</v>
      </c>
      <c r="AI64" s="1438">
        <f t="shared" si="10"/>
        <v>73</v>
      </c>
      <c r="AJ64" s="1439">
        <f t="shared" si="10"/>
        <v>64</v>
      </c>
      <c r="AK64" s="130">
        <f t="shared" si="10"/>
        <v>96</v>
      </c>
      <c r="AL64" s="1439">
        <f t="shared" si="10"/>
        <v>108</v>
      </c>
      <c r="AM64" s="130">
        <f>SUM(AM58:AM62)</f>
        <v>0</v>
      </c>
      <c r="AN64" s="1439">
        <f>SUM(AN58:AN62)</f>
        <v>2723</v>
      </c>
      <c r="AO64" s="13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7"/>
      <c r="BE64" s="7"/>
      <c r="BX64" s="2"/>
      <c r="BY64" s="2"/>
      <c r="CG64" s="13"/>
      <c r="CH64" s="13"/>
      <c r="CI64" s="13"/>
      <c r="CJ64" s="13"/>
      <c r="CK64" s="13"/>
      <c r="CL64" s="13"/>
      <c r="CM64" s="13"/>
    </row>
    <row r="65" spans="1:91" ht="32.1" customHeight="1" x14ac:dyDescent="0.2">
      <c r="A65" s="96" t="s">
        <v>64</v>
      </c>
      <c r="B65" s="132"/>
      <c r="C65" s="132"/>
      <c r="D65" s="132"/>
      <c r="E65" s="132"/>
      <c r="F65" s="132"/>
      <c r="G65" s="132"/>
      <c r="H65" s="132"/>
      <c r="I65" s="82"/>
      <c r="J65" s="82"/>
      <c r="K65" s="82"/>
      <c r="L65" s="82"/>
      <c r="M65" s="82"/>
      <c r="N65" s="82"/>
      <c r="O65" s="82"/>
      <c r="P65" s="8"/>
      <c r="Q65" s="8"/>
      <c r="R65" s="8"/>
      <c r="S65" s="8"/>
      <c r="T65" s="8"/>
      <c r="U65" s="8"/>
      <c r="V65" s="8"/>
      <c r="W65" s="8"/>
      <c r="X65" s="8"/>
      <c r="Y65" s="8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X65" s="2"/>
      <c r="BY65" s="2"/>
      <c r="BZ65" s="2"/>
      <c r="CG65" s="13"/>
      <c r="CH65" s="13"/>
      <c r="CI65" s="13"/>
      <c r="CJ65" s="13"/>
      <c r="CK65" s="13"/>
      <c r="CL65" s="13"/>
      <c r="CM65" s="13"/>
    </row>
    <row r="66" spans="1:91" ht="32.1" customHeight="1" x14ac:dyDescent="0.2">
      <c r="A66" s="1247" t="s">
        <v>65</v>
      </c>
      <c r="B66" s="1422" t="s">
        <v>5</v>
      </c>
      <c r="C66" s="1422" t="s">
        <v>66</v>
      </c>
      <c r="D66" s="1422" t="s">
        <v>67</v>
      </c>
      <c r="E66" s="1422" t="s">
        <v>68</v>
      </c>
      <c r="F66" s="1"/>
      <c r="G66" s="8"/>
      <c r="H66" s="8"/>
      <c r="I66" s="8"/>
      <c r="J66" s="8"/>
      <c r="K66" s="8"/>
      <c r="L66" s="8"/>
      <c r="M66" s="8"/>
      <c r="N66" s="97" t="s">
        <v>69</v>
      </c>
      <c r="O66" s="8"/>
      <c r="P66" s="8"/>
      <c r="Q66" s="8"/>
      <c r="R66" s="7"/>
      <c r="S66" s="7"/>
      <c r="T66" s="7"/>
      <c r="U66" s="7"/>
      <c r="V66" s="7"/>
      <c r="W66" s="7"/>
      <c r="X66" s="8"/>
      <c r="Y66" s="8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CG66" s="13"/>
      <c r="CH66" s="13"/>
      <c r="CI66" s="13"/>
      <c r="CJ66" s="13"/>
      <c r="CK66" s="13"/>
      <c r="CL66" s="13"/>
      <c r="CM66" s="13"/>
    </row>
    <row r="67" spans="1:91" ht="16.350000000000001" customHeight="1" x14ac:dyDescent="0.2">
      <c r="A67" s="1441" t="s">
        <v>70</v>
      </c>
      <c r="B67" s="1442">
        <f t="shared" ref="B67:B85" si="11">SUM(C67:E67)</f>
        <v>1</v>
      </c>
      <c r="C67" s="1428">
        <v>1</v>
      </c>
      <c r="D67" s="1428"/>
      <c r="E67" s="1428"/>
      <c r="F67" s="136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7"/>
      <c r="S67" s="7"/>
      <c r="T67" s="7"/>
      <c r="U67" s="7"/>
      <c r="V67" s="7"/>
      <c r="W67" s="7"/>
      <c r="X67" s="8"/>
      <c r="Y67" s="8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CG67" s="13"/>
      <c r="CH67" s="13"/>
      <c r="CI67" s="13"/>
      <c r="CJ67" s="13"/>
      <c r="CK67" s="13"/>
      <c r="CL67" s="13"/>
      <c r="CM67" s="13"/>
    </row>
    <row r="68" spans="1:91" ht="16.350000000000001" customHeight="1" x14ac:dyDescent="0.2">
      <c r="A68" s="137" t="s">
        <v>71</v>
      </c>
      <c r="B68" s="138">
        <f t="shared" si="11"/>
        <v>0</v>
      </c>
      <c r="C68" s="36"/>
      <c r="D68" s="36"/>
      <c r="E68" s="36"/>
      <c r="F68" s="136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7"/>
      <c r="S68" s="7"/>
      <c r="T68" s="7"/>
      <c r="U68" s="7"/>
      <c r="V68" s="7"/>
      <c r="W68" s="7"/>
      <c r="X68" s="8"/>
      <c r="Y68" s="8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CG68" s="13"/>
      <c r="CH68" s="13"/>
      <c r="CI68" s="13"/>
      <c r="CJ68" s="13"/>
      <c r="CK68" s="13"/>
      <c r="CL68" s="13"/>
      <c r="CM68" s="13"/>
    </row>
    <row r="69" spans="1:91" ht="16.350000000000001" customHeight="1" x14ac:dyDescent="0.2">
      <c r="A69" s="137" t="s">
        <v>72</v>
      </c>
      <c r="B69" s="138">
        <f t="shared" si="11"/>
        <v>0</v>
      </c>
      <c r="C69" s="36"/>
      <c r="D69" s="36"/>
      <c r="E69" s="36"/>
      <c r="F69" s="136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7"/>
      <c r="S69" s="7"/>
      <c r="T69" s="7"/>
      <c r="U69" s="7"/>
      <c r="V69" s="7"/>
      <c r="W69" s="7"/>
      <c r="X69" s="8"/>
      <c r="Y69" s="8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CG69" s="13"/>
      <c r="CH69" s="13"/>
      <c r="CI69" s="13"/>
      <c r="CJ69" s="13"/>
      <c r="CK69" s="13"/>
      <c r="CL69" s="13"/>
      <c r="CM69" s="13"/>
    </row>
    <row r="70" spans="1:91" ht="16.350000000000001" customHeight="1" x14ac:dyDescent="0.2">
      <c r="A70" s="137" t="s">
        <v>73</v>
      </c>
      <c r="B70" s="138">
        <f t="shared" si="11"/>
        <v>92</v>
      </c>
      <c r="C70" s="36">
        <v>92</v>
      </c>
      <c r="D70" s="36"/>
      <c r="E70" s="36"/>
      <c r="F70" s="136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7"/>
      <c r="S70" s="7"/>
      <c r="T70" s="7"/>
      <c r="U70" s="7"/>
      <c r="V70" s="7"/>
      <c r="W70" s="7"/>
      <c r="X70" s="8"/>
      <c r="Y70" s="8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CG70" s="13"/>
      <c r="CH70" s="13"/>
      <c r="CI70" s="13"/>
      <c r="CJ70" s="13"/>
      <c r="CK70" s="13"/>
      <c r="CL70" s="13"/>
      <c r="CM70" s="13"/>
    </row>
    <row r="71" spans="1:91" ht="16.350000000000001" customHeight="1" x14ac:dyDescent="0.2">
      <c r="A71" s="137" t="s">
        <v>74</v>
      </c>
      <c r="B71" s="138">
        <f t="shared" si="11"/>
        <v>0</v>
      </c>
      <c r="C71" s="36"/>
      <c r="D71" s="36"/>
      <c r="E71" s="36"/>
      <c r="F71" s="136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7"/>
      <c r="S71" s="7"/>
      <c r="T71" s="7"/>
      <c r="U71" s="7"/>
      <c r="V71" s="7"/>
      <c r="W71" s="7"/>
      <c r="X71" s="8"/>
      <c r="Y71" s="8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CG71" s="13"/>
      <c r="CH71" s="13"/>
      <c r="CI71" s="13"/>
      <c r="CJ71" s="13"/>
      <c r="CK71" s="13"/>
      <c r="CL71" s="13"/>
      <c r="CM71" s="13"/>
    </row>
    <row r="72" spans="1:91" ht="16.350000000000001" customHeight="1" x14ac:dyDescent="0.2">
      <c r="A72" s="137" t="s">
        <v>75</v>
      </c>
      <c r="B72" s="138">
        <f t="shared" si="11"/>
        <v>0</v>
      </c>
      <c r="C72" s="36"/>
      <c r="D72" s="36"/>
      <c r="E72" s="36"/>
      <c r="F72" s="136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7"/>
      <c r="S72" s="7"/>
      <c r="T72" s="7"/>
      <c r="U72" s="7"/>
      <c r="V72" s="7"/>
      <c r="W72" s="7"/>
      <c r="X72" s="8"/>
      <c r="Y72" s="8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CG72" s="13"/>
      <c r="CH72" s="13"/>
      <c r="CI72" s="13"/>
      <c r="CJ72" s="13"/>
      <c r="CK72" s="13"/>
      <c r="CL72" s="13"/>
      <c r="CM72" s="13"/>
    </row>
    <row r="73" spans="1:91" ht="16.350000000000001" customHeight="1" x14ac:dyDescent="0.2">
      <c r="A73" s="137" t="s">
        <v>76</v>
      </c>
      <c r="B73" s="138">
        <f t="shared" si="11"/>
        <v>80</v>
      </c>
      <c r="C73" s="36">
        <v>80</v>
      </c>
      <c r="D73" s="36"/>
      <c r="E73" s="36"/>
      <c r="F73" s="136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7"/>
      <c r="S73" s="7"/>
      <c r="T73" s="7"/>
      <c r="U73" s="7"/>
      <c r="V73" s="7"/>
      <c r="W73" s="7"/>
      <c r="X73" s="8"/>
      <c r="Y73" s="8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CG73" s="13"/>
      <c r="CH73" s="13"/>
      <c r="CI73" s="13"/>
      <c r="CJ73" s="13"/>
      <c r="CK73" s="13"/>
      <c r="CL73" s="13"/>
      <c r="CM73" s="13"/>
    </row>
    <row r="74" spans="1:91" ht="16.350000000000001" customHeight="1" x14ac:dyDescent="0.2">
      <c r="A74" s="137" t="s">
        <v>77</v>
      </c>
      <c r="B74" s="138">
        <f t="shared" si="11"/>
        <v>0</v>
      </c>
      <c r="C74" s="36"/>
      <c r="D74" s="36"/>
      <c r="E74" s="36"/>
      <c r="F74" s="136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7"/>
      <c r="S74" s="7"/>
      <c r="T74" s="7"/>
      <c r="U74" s="7"/>
      <c r="V74" s="7"/>
      <c r="W74" s="7"/>
      <c r="X74" s="8"/>
      <c r="Y74" s="8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CG74" s="13"/>
      <c r="CH74" s="13"/>
      <c r="CI74" s="13"/>
      <c r="CJ74" s="13"/>
      <c r="CK74" s="13"/>
      <c r="CL74" s="13"/>
      <c r="CM74" s="13"/>
    </row>
    <row r="75" spans="1:91" ht="16.350000000000001" customHeight="1" x14ac:dyDescent="0.2">
      <c r="A75" s="137" t="s">
        <v>78</v>
      </c>
      <c r="B75" s="138">
        <f t="shared" si="11"/>
        <v>0</v>
      </c>
      <c r="C75" s="36"/>
      <c r="D75" s="36"/>
      <c r="E75" s="36"/>
      <c r="F75" s="136"/>
      <c r="G75" s="139"/>
      <c r="H75" s="139"/>
      <c r="I75" s="8"/>
      <c r="J75" s="8"/>
      <c r="K75" s="8"/>
      <c r="L75" s="8"/>
      <c r="M75" s="8"/>
      <c r="N75" s="8"/>
      <c r="O75" s="8"/>
      <c r="P75" s="8"/>
      <c r="Q75" s="8"/>
      <c r="R75" s="7"/>
      <c r="S75" s="7"/>
      <c r="T75" s="7"/>
      <c r="U75" s="7"/>
      <c r="V75" s="7"/>
      <c r="W75" s="7"/>
      <c r="X75" s="8"/>
      <c r="Y75" s="8"/>
      <c r="CG75" s="13"/>
      <c r="CH75" s="13"/>
      <c r="CI75" s="13"/>
      <c r="CJ75" s="13"/>
      <c r="CK75" s="13"/>
      <c r="CL75" s="13"/>
      <c r="CM75" s="13"/>
    </row>
    <row r="76" spans="1:91" ht="16.350000000000001" customHeight="1" x14ac:dyDescent="0.2">
      <c r="A76" s="137" t="s">
        <v>79</v>
      </c>
      <c r="B76" s="138">
        <f t="shared" si="11"/>
        <v>0</v>
      </c>
      <c r="C76" s="36"/>
      <c r="D76" s="36"/>
      <c r="E76" s="36"/>
      <c r="F76" s="136"/>
      <c r="G76" s="139"/>
      <c r="H76" s="139"/>
      <c r="I76" s="8"/>
      <c r="J76" s="8"/>
      <c r="K76" s="8"/>
      <c r="L76" s="8"/>
      <c r="M76" s="8"/>
      <c r="N76" s="8"/>
      <c r="O76" s="8"/>
      <c r="P76" s="8"/>
      <c r="Q76" s="8"/>
      <c r="R76" s="7"/>
      <c r="S76" s="7"/>
      <c r="T76" s="7"/>
      <c r="U76" s="7"/>
      <c r="V76" s="7"/>
      <c r="W76" s="7"/>
      <c r="X76" s="8"/>
      <c r="Y76" s="8"/>
      <c r="CG76" s="13"/>
      <c r="CH76" s="13"/>
      <c r="CI76" s="13"/>
      <c r="CJ76" s="13"/>
      <c r="CK76" s="13"/>
      <c r="CL76" s="13"/>
      <c r="CM76" s="13"/>
    </row>
    <row r="77" spans="1:91" ht="16.350000000000001" customHeight="1" x14ac:dyDescent="0.2">
      <c r="A77" s="137" t="s">
        <v>80</v>
      </c>
      <c r="B77" s="138">
        <f t="shared" si="11"/>
        <v>0</v>
      </c>
      <c r="C77" s="36"/>
      <c r="D77" s="36"/>
      <c r="E77" s="36"/>
      <c r="F77" s="136"/>
      <c r="G77" s="139"/>
      <c r="H77" s="139"/>
      <c r="I77" s="8"/>
      <c r="J77" s="8"/>
      <c r="K77" s="8"/>
      <c r="L77" s="8"/>
      <c r="M77" s="8"/>
      <c r="N77" s="8"/>
      <c r="O77" s="8"/>
      <c r="P77" s="8"/>
      <c r="Q77" s="8"/>
      <c r="R77" s="7"/>
      <c r="S77" s="7"/>
      <c r="T77" s="7"/>
      <c r="U77" s="7"/>
      <c r="V77" s="7"/>
      <c r="W77" s="7"/>
      <c r="X77" s="8"/>
      <c r="Y77" s="8"/>
      <c r="CG77" s="13"/>
      <c r="CH77" s="13"/>
      <c r="CI77" s="13"/>
      <c r="CJ77" s="13"/>
      <c r="CK77" s="13"/>
      <c r="CL77" s="13"/>
      <c r="CM77" s="13"/>
    </row>
    <row r="78" spans="1:91" ht="16.350000000000001" customHeight="1" x14ac:dyDescent="0.2">
      <c r="A78" s="140" t="s">
        <v>81</v>
      </c>
      <c r="B78" s="138">
        <f t="shared" si="11"/>
        <v>0</v>
      </c>
      <c r="C78" s="36"/>
      <c r="D78" s="36"/>
      <c r="E78" s="36"/>
      <c r="F78" s="136"/>
      <c r="G78" s="139"/>
      <c r="H78" s="139"/>
      <c r="I78" s="8"/>
      <c r="J78" s="8"/>
      <c r="K78" s="8"/>
      <c r="L78" s="8"/>
      <c r="M78" s="8"/>
      <c r="N78" s="8"/>
      <c r="O78" s="8"/>
      <c r="P78" s="8"/>
      <c r="Q78" s="8"/>
      <c r="R78" s="7"/>
      <c r="S78" s="7"/>
      <c r="T78" s="7"/>
      <c r="U78" s="7"/>
      <c r="V78" s="7"/>
      <c r="W78" s="7"/>
      <c r="X78" s="8"/>
      <c r="Y78" s="8"/>
      <c r="CG78" s="13"/>
      <c r="CH78" s="13"/>
      <c r="CI78" s="13"/>
      <c r="CJ78" s="13"/>
      <c r="CK78" s="13"/>
      <c r="CL78" s="13"/>
      <c r="CM78" s="13"/>
    </row>
    <row r="79" spans="1:91" ht="16.350000000000001" customHeight="1" x14ac:dyDescent="0.2">
      <c r="A79" s="137" t="s">
        <v>82</v>
      </c>
      <c r="B79" s="138">
        <f t="shared" si="11"/>
        <v>114</v>
      </c>
      <c r="C79" s="36">
        <v>114</v>
      </c>
      <c r="D79" s="36"/>
      <c r="E79" s="36"/>
      <c r="F79" s="136"/>
      <c r="G79" s="139"/>
      <c r="H79" s="139"/>
      <c r="I79" s="8"/>
      <c r="J79" s="8"/>
      <c r="K79" s="8"/>
      <c r="L79" s="8"/>
      <c r="M79" s="8"/>
      <c r="N79" s="8"/>
      <c r="O79" s="8"/>
      <c r="P79" s="8"/>
      <c r="Q79" s="8"/>
      <c r="R79" s="7"/>
      <c r="S79" s="7"/>
      <c r="T79" s="7"/>
      <c r="U79" s="7"/>
      <c r="V79" s="7"/>
      <c r="W79" s="7"/>
      <c r="X79" s="8"/>
      <c r="Y79" s="8"/>
      <c r="CG79" s="13"/>
      <c r="CH79" s="13"/>
      <c r="CI79" s="13"/>
      <c r="CJ79" s="13"/>
      <c r="CK79" s="13"/>
      <c r="CL79" s="13"/>
      <c r="CM79" s="13"/>
    </row>
    <row r="80" spans="1:91" ht="16.350000000000001" customHeight="1" x14ac:dyDescent="0.2">
      <c r="A80" s="137" t="s">
        <v>83</v>
      </c>
      <c r="B80" s="138">
        <f t="shared" si="11"/>
        <v>0</v>
      </c>
      <c r="C80" s="36"/>
      <c r="D80" s="36"/>
      <c r="E80" s="36"/>
      <c r="F80" s="136"/>
      <c r="G80" s="139"/>
      <c r="H80" s="139"/>
      <c r="I80" s="8"/>
      <c r="J80" s="8"/>
      <c r="K80" s="8"/>
      <c r="L80" s="8"/>
      <c r="M80" s="8"/>
      <c r="N80" s="8"/>
      <c r="O80" s="8"/>
      <c r="P80" s="8"/>
      <c r="Q80" s="8"/>
      <c r="R80" s="7"/>
      <c r="S80" s="7"/>
      <c r="T80" s="7"/>
      <c r="U80" s="7"/>
      <c r="V80" s="7"/>
      <c r="W80" s="7"/>
      <c r="X80" s="8"/>
      <c r="Y80" s="8"/>
      <c r="CG80" s="13"/>
      <c r="CH80" s="13"/>
      <c r="CI80" s="13"/>
      <c r="CJ80" s="13"/>
      <c r="CK80" s="13"/>
      <c r="CL80" s="13"/>
      <c r="CM80" s="13"/>
    </row>
    <row r="81" spans="1:91" ht="16.350000000000001" customHeight="1" x14ac:dyDescent="0.2">
      <c r="A81" s="137" t="s">
        <v>84</v>
      </c>
      <c r="B81" s="138">
        <f t="shared" si="11"/>
        <v>280</v>
      </c>
      <c r="C81" s="36">
        <v>280</v>
      </c>
      <c r="D81" s="36"/>
      <c r="E81" s="36"/>
      <c r="F81" s="136"/>
      <c r="G81" s="139"/>
      <c r="H81" s="139"/>
      <c r="I81" s="8"/>
      <c r="J81" s="8"/>
      <c r="K81" s="8"/>
      <c r="L81" s="8"/>
      <c r="M81" s="8"/>
      <c r="N81" s="8"/>
      <c r="O81" s="8"/>
      <c r="P81" s="8"/>
      <c r="Q81" s="8"/>
      <c r="R81" s="7"/>
      <c r="S81" s="7"/>
      <c r="T81" s="7"/>
      <c r="U81" s="7"/>
      <c r="V81" s="7"/>
      <c r="W81" s="7"/>
      <c r="X81" s="8"/>
      <c r="Y81" s="8"/>
      <c r="CG81" s="13"/>
      <c r="CH81" s="13"/>
      <c r="CI81" s="13"/>
      <c r="CJ81" s="13"/>
      <c r="CK81" s="13"/>
      <c r="CL81" s="13"/>
      <c r="CM81" s="13"/>
    </row>
    <row r="82" spans="1:91" ht="16.350000000000001" customHeight="1" x14ac:dyDescent="0.2">
      <c r="A82" s="137" t="s">
        <v>85</v>
      </c>
      <c r="B82" s="138">
        <f t="shared" si="11"/>
        <v>0</v>
      </c>
      <c r="C82" s="36"/>
      <c r="D82" s="36"/>
      <c r="E82" s="36"/>
      <c r="F82" s="136"/>
      <c r="G82" s="139"/>
      <c r="H82" s="139"/>
      <c r="I82" s="8"/>
      <c r="J82" s="8"/>
      <c r="K82" s="8"/>
      <c r="L82" s="8"/>
      <c r="M82" s="8"/>
      <c r="N82" s="8"/>
      <c r="O82" s="8"/>
      <c r="P82" s="8"/>
      <c r="Q82" s="8"/>
      <c r="R82" s="7"/>
      <c r="S82" s="7"/>
      <c r="T82" s="7"/>
      <c r="U82" s="7"/>
      <c r="V82" s="7"/>
      <c r="W82" s="7"/>
      <c r="X82" s="8"/>
      <c r="Y82" s="8"/>
      <c r="CG82" s="13"/>
      <c r="CH82" s="13"/>
      <c r="CI82" s="13"/>
      <c r="CJ82" s="13"/>
      <c r="CK82" s="13"/>
      <c r="CL82" s="13"/>
      <c r="CM82" s="13"/>
    </row>
    <row r="83" spans="1:91" ht="16.350000000000001" customHeight="1" x14ac:dyDescent="0.2">
      <c r="A83" s="137" t="s">
        <v>86</v>
      </c>
      <c r="B83" s="138">
        <f t="shared" si="11"/>
        <v>0</v>
      </c>
      <c r="C83" s="36"/>
      <c r="D83" s="36"/>
      <c r="E83" s="36"/>
      <c r="F83" s="136"/>
      <c r="G83" s="139"/>
      <c r="H83" s="139"/>
      <c r="I83" s="8"/>
      <c r="J83" s="8"/>
      <c r="K83" s="8"/>
      <c r="L83" s="8"/>
      <c r="M83" s="8"/>
      <c r="N83" s="8"/>
      <c r="O83" s="8"/>
      <c r="P83" s="8"/>
      <c r="Q83" s="8"/>
      <c r="R83" s="7"/>
      <c r="S83" s="7"/>
      <c r="T83" s="7"/>
      <c r="U83" s="7"/>
      <c r="V83" s="7"/>
      <c r="W83" s="7"/>
      <c r="X83" s="8"/>
      <c r="Y83" s="8"/>
      <c r="CG83" s="13"/>
      <c r="CH83" s="13"/>
      <c r="CI83" s="13"/>
      <c r="CJ83" s="13"/>
      <c r="CK83" s="13"/>
      <c r="CL83" s="13"/>
      <c r="CM83" s="13"/>
    </row>
    <row r="84" spans="1:91" ht="16.350000000000001" customHeight="1" x14ac:dyDescent="0.2">
      <c r="A84" s="137" t="s">
        <v>87</v>
      </c>
      <c r="B84" s="138">
        <f t="shared" si="11"/>
        <v>0</v>
      </c>
      <c r="C84" s="36"/>
      <c r="D84" s="36"/>
      <c r="E84" s="36"/>
      <c r="F84" s="136"/>
      <c r="G84" s="139"/>
      <c r="H84" s="139"/>
      <c r="I84" s="8"/>
      <c r="J84" s="8"/>
      <c r="K84" s="8"/>
      <c r="L84" s="8"/>
      <c r="M84" s="8"/>
      <c r="N84" s="8"/>
      <c r="O84" s="8"/>
      <c r="P84" s="8"/>
      <c r="Q84" s="8"/>
      <c r="R84" s="7"/>
      <c r="S84" s="7"/>
      <c r="T84" s="7"/>
      <c r="U84" s="7"/>
      <c r="V84" s="7"/>
      <c r="W84" s="7"/>
      <c r="X84" s="8"/>
      <c r="Y84" s="8"/>
      <c r="CG84" s="13"/>
      <c r="CH84" s="13"/>
      <c r="CI84" s="13"/>
      <c r="CJ84" s="13"/>
      <c r="CK84" s="13"/>
      <c r="CL84" s="13"/>
      <c r="CM84" s="13"/>
    </row>
    <row r="85" spans="1:91" ht="16.350000000000001" customHeight="1" x14ac:dyDescent="0.2">
      <c r="A85" s="137" t="s">
        <v>88</v>
      </c>
      <c r="B85" s="141">
        <f t="shared" si="11"/>
        <v>0</v>
      </c>
      <c r="C85" s="142"/>
      <c r="D85" s="142"/>
      <c r="E85" s="142"/>
      <c r="F85" s="136"/>
      <c r="G85" s="139"/>
      <c r="H85" s="139"/>
      <c r="I85" s="8"/>
      <c r="J85" s="8"/>
      <c r="K85" s="8"/>
      <c r="L85" s="8"/>
      <c r="M85" s="8"/>
      <c r="N85" s="8"/>
      <c r="O85" s="8"/>
      <c r="P85" s="8"/>
      <c r="Q85" s="8"/>
      <c r="R85" s="7"/>
      <c r="S85" s="7"/>
      <c r="T85" s="7"/>
      <c r="U85" s="7"/>
      <c r="V85" s="7"/>
      <c r="W85" s="7"/>
      <c r="X85" s="8"/>
      <c r="Y85" s="8"/>
      <c r="CG85" s="13"/>
      <c r="CH85" s="13"/>
      <c r="CI85" s="13"/>
      <c r="CJ85" s="13"/>
      <c r="CK85" s="13"/>
      <c r="CL85" s="13"/>
      <c r="CM85" s="13"/>
    </row>
    <row r="86" spans="1:91" ht="16.350000000000001" customHeight="1" x14ac:dyDescent="0.2">
      <c r="A86" s="1254" t="s">
        <v>54</v>
      </c>
      <c r="B86" s="1443">
        <f>SUM(B67:B85)</f>
        <v>567</v>
      </c>
      <c r="C86" s="1443">
        <f>SUM(C67:C85)</f>
        <v>567</v>
      </c>
      <c r="D86" s="1443">
        <f>SUM(D67:D85)</f>
        <v>0</v>
      </c>
      <c r="E86" s="1443">
        <f>SUM(E67:E85)</f>
        <v>0</v>
      </c>
      <c r="F86" s="136"/>
      <c r="G86" s="139"/>
      <c r="H86" s="139"/>
      <c r="I86" s="8"/>
      <c r="J86" s="8"/>
      <c r="K86" s="8"/>
      <c r="L86" s="8"/>
      <c r="M86" s="8"/>
      <c r="N86" s="8"/>
      <c r="O86" s="8"/>
      <c r="P86" s="8"/>
      <c r="Q86" s="8"/>
      <c r="R86" s="7"/>
      <c r="S86" s="7"/>
      <c r="T86" s="7"/>
      <c r="U86" s="7"/>
      <c r="V86" s="83"/>
      <c r="W86" s="7"/>
      <c r="X86" s="8"/>
      <c r="Y86" s="8"/>
      <c r="CG86" s="13"/>
      <c r="CH86" s="13"/>
      <c r="CI86" s="13"/>
      <c r="CJ86" s="13"/>
      <c r="CK86" s="13"/>
      <c r="CL86" s="13"/>
      <c r="CM86" s="13"/>
    </row>
    <row r="87" spans="1:91" ht="32.1" customHeight="1" x14ac:dyDescent="0.2">
      <c r="A87" s="82" t="s">
        <v>89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BX87" s="2"/>
      <c r="BY87" s="2"/>
      <c r="BZ87" s="2"/>
      <c r="CG87" s="13"/>
      <c r="CH87" s="13"/>
      <c r="CI87" s="13"/>
      <c r="CJ87" s="13"/>
      <c r="CK87" s="13"/>
      <c r="CL87" s="13"/>
      <c r="CM87" s="13"/>
    </row>
    <row r="88" spans="1:91" ht="16.350000000000001" customHeight="1" x14ac:dyDescent="0.2">
      <c r="A88" s="1796" t="s">
        <v>90</v>
      </c>
      <c r="B88" s="1798"/>
      <c r="C88" s="1796" t="s">
        <v>5</v>
      </c>
      <c r="D88" s="1797"/>
      <c r="E88" s="1798"/>
      <c r="F88" s="1808" t="s">
        <v>6</v>
      </c>
      <c r="G88" s="1869"/>
      <c r="H88" s="1869"/>
      <c r="I88" s="1869"/>
      <c r="J88" s="1869"/>
      <c r="K88" s="1869"/>
      <c r="L88" s="1869"/>
      <c r="M88" s="1869"/>
      <c r="N88" s="1869"/>
      <c r="O88" s="1869"/>
      <c r="P88" s="1869"/>
      <c r="Q88" s="1869"/>
      <c r="R88" s="1869"/>
      <c r="S88" s="1869"/>
      <c r="T88" s="1869"/>
      <c r="U88" s="1869"/>
      <c r="V88" s="1869"/>
      <c r="W88" s="1869"/>
      <c r="X88" s="1869"/>
      <c r="Y88" s="1869"/>
      <c r="Z88" s="1869"/>
      <c r="AA88" s="1869"/>
      <c r="AB88" s="1869"/>
      <c r="AC88" s="1869"/>
      <c r="AD88" s="1869"/>
      <c r="AE88" s="1869"/>
      <c r="AF88" s="1869"/>
      <c r="AG88" s="1869"/>
      <c r="AH88" s="1869"/>
      <c r="AI88" s="1869"/>
      <c r="AJ88" s="1869"/>
      <c r="AK88" s="1869"/>
      <c r="AL88" s="1869"/>
      <c r="AM88" s="1809"/>
      <c r="AN88" s="1819" t="s">
        <v>7</v>
      </c>
      <c r="AO88" s="1819" t="s">
        <v>91</v>
      </c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CG88" s="13"/>
      <c r="CH88" s="13"/>
      <c r="CI88" s="13"/>
      <c r="CJ88" s="13"/>
      <c r="CK88" s="13"/>
      <c r="CL88" s="13"/>
      <c r="CM88" s="13"/>
    </row>
    <row r="89" spans="1:91" ht="16.350000000000001" customHeight="1" x14ac:dyDescent="0.2">
      <c r="A89" s="1886"/>
      <c r="B89" s="1807"/>
      <c r="C89" s="1799"/>
      <c r="D89" s="1800"/>
      <c r="E89" s="1801"/>
      <c r="F89" s="1808" t="s">
        <v>11</v>
      </c>
      <c r="G89" s="1809"/>
      <c r="H89" s="1869" t="s">
        <v>12</v>
      </c>
      <c r="I89" s="1869"/>
      <c r="J89" s="1808" t="s">
        <v>13</v>
      </c>
      <c r="K89" s="1809"/>
      <c r="L89" s="1869" t="s">
        <v>14</v>
      </c>
      <c r="M89" s="1869"/>
      <c r="N89" s="1808" t="s">
        <v>15</v>
      </c>
      <c r="O89" s="1809"/>
      <c r="P89" s="1869" t="s">
        <v>16</v>
      </c>
      <c r="Q89" s="1869"/>
      <c r="R89" s="1808" t="s">
        <v>17</v>
      </c>
      <c r="S89" s="1809"/>
      <c r="T89" s="1869" t="s">
        <v>18</v>
      </c>
      <c r="U89" s="1869"/>
      <c r="V89" s="1808" t="s">
        <v>19</v>
      </c>
      <c r="W89" s="1809"/>
      <c r="X89" s="1869" t="s">
        <v>20</v>
      </c>
      <c r="Y89" s="1809"/>
      <c r="Z89" s="1808" t="s">
        <v>21</v>
      </c>
      <c r="AA89" s="1869"/>
      <c r="AB89" s="1808" t="s">
        <v>22</v>
      </c>
      <c r="AC89" s="1809"/>
      <c r="AD89" s="1869" t="s">
        <v>23</v>
      </c>
      <c r="AE89" s="1869"/>
      <c r="AF89" s="1808" t="s">
        <v>24</v>
      </c>
      <c r="AG89" s="1809"/>
      <c r="AH89" s="1869" t="s">
        <v>25</v>
      </c>
      <c r="AI89" s="1869"/>
      <c r="AJ89" s="1808" t="s">
        <v>26</v>
      </c>
      <c r="AK89" s="1809"/>
      <c r="AL89" s="1869" t="s">
        <v>27</v>
      </c>
      <c r="AM89" s="1809"/>
      <c r="AN89" s="1845"/>
      <c r="AO89" s="1845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CG89" s="13"/>
      <c r="CH89" s="13"/>
      <c r="CI89" s="13"/>
      <c r="CJ89" s="13"/>
      <c r="CK89" s="13"/>
      <c r="CL89" s="13"/>
      <c r="CM89" s="13"/>
    </row>
    <row r="90" spans="1:91" ht="16.350000000000001" customHeight="1" x14ac:dyDescent="0.2">
      <c r="A90" s="1799"/>
      <c r="B90" s="1800"/>
      <c r="C90" s="1399" t="s">
        <v>32</v>
      </c>
      <c r="D90" s="1444" t="s">
        <v>41</v>
      </c>
      <c r="E90" s="1255" t="s">
        <v>34</v>
      </c>
      <c r="F90" s="1254" t="s">
        <v>41</v>
      </c>
      <c r="G90" s="1255" t="s">
        <v>34</v>
      </c>
      <c r="H90" s="1267" t="s">
        <v>41</v>
      </c>
      <c r="I90" s="1267" t="s">
        <v>34</v>
      </c>
      <c r="J90" s="1254" t="s">
        <v>41</v>
      </c>
      <c r="K90" s="1255" t="s">
        <v>34</v>
      </c>
      <c r="L90" s="1267" t="s">
        <v>41</v>
      </c>
      <c r="M90" s="1267" t="s">
        <v>34</v>
      </c>
      <c r="N90" s="1254" t="s">
        <v>41</v>
      </c>
      <c r="O90" s="1255" t="s">
        <v>34</v>
      </c>
      <c r="P90" s="1267" t="s">
        <v>41</v>
      </c>
      <c r="Q90" s="1267" t="s">
        <v>34</v>
      </c>
      <c r="R90" s="1254" t="s">
        <v>41</v>
      </c>
      <c r="S90" s="1255" t="s">
        <v>34</v>
      </c>
      <c r="T90" s="1267" t="s">
        <v>41</v>
      </c>
      <c r="U90" s="1267" t="s">
        <v>34</v>
      </c>
      <c r="V90" s="1254" t="s">
        <v>41</v>
      </c>
      <c r="W90" s="1255" t="s">
        <v>34</v>
      </c>
      <c r="X90" s="1267" t="s">
        <v>41</v>
      </c>
      <c r="Y90" s="1255" t="s">
        <v>34</v>
      </c>
      <c r="Z90" s="1254" t="s">
        <v>41</v>
      </c>
      <c r="AA90" s="1267" t="s">
        <v>34</v>
      </c>
      <c r="AB90" s="1254" t="s">
        <v>41</v>
      </c>
      <c r="AC90" s="1255" t="s">
        <v>34</v>
      </c>
      <c r="AD90" s="1267" t="s">
        <v>41</v>
      </c>
      <c r="AE90" s="1267" t="s">
        <v>34</v>
      </c>
      <c r="AF90" s="1254" t="s">
        <v>41</v>
      </c>
      <c r="AG90" s="1255" t="s">
        <v>34</v>
      </c>
      <c r="AH90" s="1267" t="s">
        <v>41</v>
      </c>
      <c r="AI90" s="1267" t="s">
        <v>34</v>
      </c>
      <c r="AJ90" s="1254" t="s">
        <v>41</v>
      </c>
      <c r="AK90" s="1255" t="s">
        <v>34</v>
      </c>
      <c r="AL90" s="1267" t="s">
        <v>41</v>
      </c>
      <c r="AM90" s="1255" t="s">
        <v>34</v>
      </c>
      <c r="AN90" s="1820"/>
      <c r="AO90" s="1820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CG90" s="13"/>
      <c r="CH90" s="13"/>
      <c r="CI90" s="13"/>
      <c r="CJ90" s="13"/>
      <c r="CK90" s="13"/>
      <c r="CL90" s="13"/>
      <c r="CM90" s="13"/>
    </row>
    <row r="91" spans="1:91" ht="16.350000000000001" customHeight="1" x14ac:dyDescent="0.2">
      <c r="A91" s="1808" t="s">
        <v>92</v>
      </c>
      <c r="B91" s="1809"/>
      <c r="C91" s="1402">
        <f t="shared" ref="C91:AN91" si="12">SUM(C92:C98)</f>
        <v>687</v>
      </c>
      <c r="D91" s="1403">
        <f>SUM(D92:D98)</f>
        <v>293</v>
      </c>
      <c r="E91" s="1431">
        <f>SUM(E92:E98)</f>
        <v>394</v>
      </c>
      <c r="F91" s="1436">
        <f t="shared" si="12"/>
        <v>9</v>
      </c>
      <c r="G91" s="1445">
        <f t="shared" si="12"/>
        <v>6</v>
      </c>
      <c r="H91" s="1436">
        <f t="shared" si="12"/>
        <v>5</v>
      </c>
      <c r="I91" s="1445">
        <f t="shared" si="12"/>
        <v>5</v>
      </c>
      <c r="J91" s="1436">
        <f t="shared" si="12"/>
        <v>9</v>
      </c>
      <c r="K91" s="1445">
        <f t="shared" si="12"/>
        <v>3</v>
      </c>
      <c r="L91" s="1436">
        <f t="shared" si="12"/>
        <v>7</v>
      </c>
      <c r="M91" s="1445">
        <f t="shared" si="12"/>
        <v>12</v>
      </c>
      <c r="N91" s="1436">
        <f t="shared" si="12"/>
        <v>10</v>
      </c>
      <c r="O91" s="1445">
        <f t="shared" si="12"/>
        <v>37</v>
      </c>
      <c r="P91" s="1436">
        <f t="shared" si="12"/>
        <v>14</v>
      </c>
      <c r="Q91" s="1445">
        <f t="shared" si="12"/>
        <v>33</v>
      </c>
      <c r="R91" s="1436">
        <f t="shared" si="12"/>
        <v>7</v>
      </c>
      <c r="S91" s="1445">
        <f t="shared" si="12"/>
        <v>46</v>
      </c>
      <c r="T91" s="1436">
        <f t="shared" si="12"/>
        <v>10</v>
      </c>
      <c r="U91" s="1445">
        <f t="shared" si="12"/>
        <v>47</v>
      </c>
      <c r="V91" s="1436">
        <f t="shared" si="12"/>
        <v>12</v>
      </c>
      <c r="W91" s="1445">
        <f t="shared" si="12"/>
        <v>23</v>
      </c>
      <c r="X91" s="1436">
        <f t="shared" si="12"/>
        <v>17</v>
      </c>
      <c r="Y91" s="1445">
        <f t="shared" si="12"/>
        <v>18</v>
      </c>
      <c r="Z91" s="1436">
        <f t="shared" si="12"/>
        <v>18</v>
      </c>
      <c r="AA91" s="1445">
        <f t="shared" si="12"/>
        <v>14</v>
      </c>
      <c r="AB91" s="1436">
        <f t="shared" si="12"/>
        <v>30</v>
      </c>
      <c r="AC91" s="1445">
        <f t="shared" si="12"/>
        <v>20</v>
      </c>
      <c r="AD91" s="1436">
        <f t="shared" si="12"/>
        <v>17</v>
      </c>
      <c r="AE91" s="1445">
        <f t="shared" si="12"/>
        <v>15</v>
      </c>
      <c r="AF91" s="1436">
        <f t="shared" si="12"/>
        <v>30</v>
      </c>
      <c r="AG91" s="1445">
        <f t="shared" si="12"/>
        <v>31</v>
      </c>
      <c r="AH91" s="1436">
        <f t="shared" si="12"/>
        <v>26</v>
      </c>
      <c r="AI91" s="1445">
        <f t="shared" si="12"/>
        <v>23</v>
      </c>
      <c r="AJ91" s="1436">
        <f t="shared" si="12"/>
        <v>36</v>
      </c>
      <c r="AK91" s="1445">
        <f t="shared" si="12"/>
        <v>27</v>
      </c>
      <c r="AL91" s="1436">
        <f t="shared" si="12"/>
        <v>36</v>
      </c>
      <c r="AM91" s="1445">
        <f t="shared" si="12"/>
        <v>34</v>
      </c>
      <c r="AN91" s="1446">
        <f t="shared" si="12"/>
        <v>650</v>
      </c>
      <c r="AO91" s="1446">
        <f>SUM(AO92:AO94)</f>
        <v>0</v>
      </c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CG91" s="13">
        <v>0</v>
      </c>
      <c r="CH91" s="13">
        <v>0</v>
      </c>
      <c r="CI91" s="13"/>
      <c r="CJ91" s="13"/>
      <c r="CK91" s="13"/>
      <c r="CL91" s="13"/>
      <c r="CM91" s="13"/>
    </row>
    <row r="92" spans="1:91" ht="16.350000000000001" customHeight="1" x14ac:dyDescent="0.2">
      <c r="A92" s="1819" t="s">
        <v>93</v>
      </c>
      <c r="B92" s="1260" t="s">
        <v>94</v>
      </c>
      <c r="C92" s="1402">
        <f t="shared" ref="C92:C98" si="13">SUM(D92+E92)</f>
        <v>481</v>
      </c>
      <c r="D92" s="1403">
        <f>SUM(F92+H92+J92+L92+N92+P92+R92+T92+V92+X92+Z92+AB92+AD92+AF92+AH92+AJ92+AL92)</f>
        <v>188</v>
      </c>
      <c r="E92" s="1431">
        <f>SUM(G92+I92+K92+M92+O92+Q92+S92+U92+W92+Y92+AA92+AC92+AE92+AG92+AI92+AK92+AM92)</f>
        <v>293</v>
      </c>
      <c r="F92" s="1404">
        <v>6</v>
      </c>
      <c r="G92" s="1447">
        <v>5</v>
      </c>
      <c r="H92" s="1406">
        <v>4</v>
      </c>
      <c r="I92" s="1407">
        <v>5</v>
      </c>
      <c r="J92" s="1406">
        <v>9</v>
      </c>
      <c r="K92" s="1407">
        <v>2</v>
      </c>
      <c r="L92" s="1404">
        <v>7</v>
      </c>
      <c r="M92" s="1447">
        <v>9</v>
      </c>
      <c r="N92" s="1406">
        <v>9</v>
      </c>
      <c r="O92" s="1407">
        <v>32</v>
      </c>
      <c r="P92" s="1406">
        <v>7</v>
      </c>
      <c r="Q92" s="1407">
        <v>32</v>
      </c>
      <c r="R92" s="1406">
        <v>6</v>
      </c>
      <c r="S92" s="1407">
        <v>40</v>
      </c>
      <c r="T92" s="1406">
        <v>6</v>
      </c>
      <c r="U92" s="1407">
        <v>42</v>
      </c>
      <c r="V92" s="1406">
        <v>10</v>
      </c>
      <c r="W92" s="1407">
        <v>19</v>
      </c>
      <c r="X92" s="1406">
        <v>11</v>
      </c>
      <c r="Y92" s="1407">
        <v>13</v>
      </c>
      <c r="Z92" s="1406">
        <v>13</v>
      </c>
      <c r="AA92" s="1407">
        <v>10</v>
      </c>
      <c r="AB92" s="1406">
        <v>17</v>
      </c>
      <c r="AC92" s="1407">
        <v>13</v>
      </c>
      <c r="AD92" s="1406">
        <v>8</v>
      </c>
      <c r="AE92" s="1407">
        <v>4</v>
      </c>
      <c r="AF92" s="1406">
        <v>16</v>
      </c>
      <c r="AG92" s="1407">
        <v>15</v>
      </c>
      <c r="AH92" s="1406">
        <v>19</v>
      </c>
      <c r="AI92" s="1407">
        <v>15</v>
      </c>
      <c r="AJ92" s="1406">
        <v>21</v>
      </c>
      <c r="AK92" s="1407">
        <v>16</v>
      </c>
      <c r="AL92" s="1406">
        <v>19</v>
      </c>
      <c r="AM92" s="1407">
        <v>21</v>
      </c>
      <c r="AN92" s="1409">
        <v>455</v>
      </c>
      <c r="AO92" s="1409">
        <v>0</v>
      </c>
      <c r="AP92" s="71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12"/>
      <c r="BB92" s="12"/>
      <c r="CG92" s="13">
        <v>0</v>
      </c>
      <c r="CH92" s="13">
        <v>0</v>
      </c>
      <c r="CI92" s="13">
        <v>0</v>
      </c>
      <c r="CJ92" s="13">
        <v>0</v>
      </c>
      <c r="CK92" s="13"/>
      <c r="CL92" s="13"/>
      <c r="CM92" s="13"/>
    </row>
    <row r="93" spans="1:91" ht="16.350000000000001" customHeight="1" x14ac:dyDescent="0.2">
      <c r="A93" s="1845"/>
      <c r="B93" s="148" t="s">
        <v>95</v>
      </c>
      <c r="C93" s="112">
        <f t="shared" si="13"/>
        <v>63</v>
      </c>
      <c r="D93" s="32">
        <f t="shared" ref="D93:E98" si="14">SUM(F93+H93+J93+L93+N93+P93+R93+T93+V93+X93+Z93+AB93+AD93+AF93+AH93+AJ93+AL93)</f>
        <v>33</v>
      </c>
      <c r="E93" s="149">
        <f t="shared" si="14"/>
        <v>30</v>
      </c>
      <c r="F93" s="150"/>
      <c r="G93" s="151"/>
      <c r="H93" s="152"/>
      <c r="I93" s="153"/>
      <c r="J93" s="150"/>
      <c r="K93" s="154"/>
      <c r="L93" s="152"/>
      <c r="M93" s="155"/>
      <c r="N93" s="150"/>
      <c r="O93" s="154">
        <v>1</v>
      </c>
      <c r="P93" s="153">
        <v>1</v>
      </c>
      <c r="Q93" s="155"/>
      <c r="R93" s="156"/>
      <c r="S93" s="154"/>
      <c r="T93" s="153">
        <v>2</v>
      </c>
      <c r="U93" s="155"/>
      <c r="V93" s="156"/>
      <c r="W93" s="154"/>
      <c r="X93" s="153">
        <v>1</v>
      </c>
      <c r="Y93" s="154">
        <v>3</v>
      </c>
      <c r="Z93" s="156">
        <v>1</v>
      </c>
      <c r="AA93" s="155">
        <v>1</v>
      </c>
      <c r="AB93" s="156">
        <v>5</v>
      </c>
      <c r="AC93" s="154">
        <v>2</v>
      </c>
      <c r="AD93" s="153">
        <v>3</v>
      </c>
      <c r="AE93" s="155">
        <v>5</v>
      </c>
      <c r="AF93" s="156">
        <v>6</v>
      </c>
      <c r="AG93" s="154">
        <v>8</v>
      </c>
      <c r="AH93" s="153">
        <v>5</v>
      </c>
      <c r="AI93" s="155">
        <v>2</v>
      </c>
      <c r="AJ93" s="156">
        <v>3</v>
      </c>
      <c r="AK93" s="154">
        <v>2</v>
      </c>
      <c r="AL93" s="153">
        <v>6</v>
      </c>
      <c r="AM93" s="154">
        <v>6</v>
      </c>
      <c r="AN93" s="157">
        <v>63</v>
      </c>
      <c r="AO93" s="157">
        <v>0</v>
      </c>
      <c r="AP93" s="71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12"/>
      <c r="BB93" s="12"/>
      <c r="CG93" s="13">
        <v>0</v>
      </c>
      <c r="CH93" s="13">
        <v>0</v>
      </c>
      <c r="CI93" s="13">
        <v>0</v>
      </c>
      <c r="CJ93" s="13">
        <v>0</v>
      </c>
      <c r="CK93" s="13"/>
      <c r="CL93" s="13"/>
      <c r="CM93" s="13"/>
    </row>
    <row r="94" spans="1:91" ht="16.350000000000001" customHeight="1" thickBot="1" x14ac:dyDescent="0.25">
      <c r="A94" s="1887"/>
      <c r="B94" s="158" t="s">
        <v>96</v>
      </c>
      <c r="C94" s="159">
        <f t="shared" si="13"/>
        <v>9</v>
      </c>
      <c r="D94" s="160">
        <f t="shared" si="14"/>
        <v>1</v>
      </c>
      <c r="E94" s="161">
        <f t="shared" si="14"/>
        <v>8</v>
      </c>
      <c r="F94" s="162"/>
      <c r="G94" s="163"/>
      <c r="H94" s="164"/>
      <c r="I94" s="165"/>
      <c r="J94" s="162"/>
      <c r="K94" s="166"/>
      <c r="L94" s="164"/>
      <c r="M94" s="167">
        <v>1</v>
      </c>
      <c r="N94" s="162"/>
      <c r="O94" s="166"/>
      <c r="P94" s="165"/>
      <c r="Q94" s="167"/>
      <c r="R94" s="168"/>
      <c r="S94" s="166">
        <v>1</v>
      </c>
      <c r="T94" s="165"/>
      <c r="U94" s="167"/>
      <c r="V94" s="168"/>
      <c r="W94" s="166">
        <v>1</v>
      </c>
      <c r="X94" s="165"/>
      <c r="Y94" s="166"/>
      <c r="Z94" s="168"/>
      <c r="AA94" s="167">
        <v>1</v>
      </c>
      <c r="AB94" s="168"/>
      <c r="AC94" s="166"/>
      <c r="AD94" s="165">
        <v>1</v>
      </c>
      <c r="AE94" s="167">
        <v>2</v>
      </c>
      <c r="AF94" s="168"/>
      <c r="AG94" s="166">
        <v>1</v>
      </c>
      <c r="AH94" s="165"/>
      <c r="AI94" s="167"/>
      <c r="AJ94" s="168"/>
      <c r="AK94" s="166"/>
      <c r="AL94" s="165"/>
      <c r="AM94" s="166">
        <v>1</v>
      </c>
      <c r="AN94" s="169">
        <v>9</v>
      </c>
      <c r="AO94" s="169">
        <v>0</v>
      </c>
      <c r="AP94" s="71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12"/>
      <c r="BB94" s="12"/>
      <c r="CG94" s="13">
        <v>0</v>
      </c>
      <c r="CH94" s="13">
        <v>0</v>
      </c>
      <c r="CI94" s="13">
        <v>0</v>
      </c>
      <c r="CJ94" s="13">
        <v>0</v>
      </c>
      <c r="CK94" s="13"/>
      <c r="CL94" s="13"/>
      <c r="CM94" s="13"/>
    </row>
    <row r="95" spans="1:91" ht="16.350000000000001" customHeight="1" thickTop="1" x14ac:dyDescent="0.2">
      <c r="A95" s="1888" t="s">
        <v>97</v>
      </c>
      <c r="B95" s="1889"/>
      <c r="C95" s="170">
        <f t="shared" si="13"/>
        <v>21</v>
      </c>
      <c r="D95" s="64">
        <f t="shared" si="14"/>
        <v>13</v>
      </c>
      <c r="E95" s="171">
        <f t="shared" si="14"/>
        <v>8</v>
      </c>
      <c r="F95" s="172"/>
      <c r="G95" s="173"/>
      <c r="H95" s="174"/>
      <c r="I95" s="175"/>
      <c r="J95" s="176"/>
      <c r="K95" s="173"/>
      <c r="L95" s="174"/>
      <c r="M95" s="177"/>
      <c r="N95" s="176"/>
      <c r="O95" s="173">
        <v>2</v>
      </c>
      <c r="P95" s="175">
        <v>3</v>
      </c>
      <c r="Q95" s="177">
        <v>1</v>
      </c>
      <c r="R95" s="178"/>
      <c r="S95" s="173">
        <v>2</v>
      </c>
      <c r="T95" s="175">
        <v>1</v>
      </c>
      <c r="U95" s="177"/>
      <c r="V95" s="178">
        <v>1</v>
      </c>
      <c r="W95" s="173"/>
      <c r="X95" s="175"/>
      <c r="Y95" s="173"/>
      <c r="Z95" s="178"/>
      <c r="AA95" s="177"/>
      <c r="AB95" s="178">
        <v>2</v>
      </c>
      <c r="AC95" s="173">
        <v>2</v>
      </c>
      <c r="AD95" s="175">
        <v>2</v>
      </c>
      <c r="AE95" s="177"/>
      <c r="AF95" s="178"/>
      <c r="AG95" s="173"/>
      <c r="AH95" s="175"/>
      <c r="AI95" s="177"/>
      <c r="AJ95" s="178">
        <v>3</v>
      </c>
      <c r="AK95" s="173">
        <v>1</v>
      </c>
      <c r="AL95" s="175">
        <v>1</v>
      </c>
      <c r="AM95" s="173"/>
      <c r="AN95" s="179">
        <v>19</v>
      </c>
      <c r="AO95" s="497"/>
      <c r="AP95" s="71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12"/>
      <c r="BB95" s="12"/>
      <c r="CG95" s="13">
        <v>0</v>
      </c>
      <c r="CH95" s="13">
        <v>0</v>
      </c>
      <c r="CI95" s="13"/>
      <c r="CJ95" s="13"/>
      <c r="CK95" s="13"/>
      <c r="CL95" s="13"/>
      <c r="CM95" s="13"/>
    </row>
    <row r="96" spans="1:91" ht="16.350000000000001" customHeight="1" x14ac:dyDescent="0.2">
      <c r="A96" s="1890" t="s">
        <v>98</v>
      </c>
      <c r="B96" s="1891"/>
      <c r="C96" s="31">
        <f t="shared" si="13"/>
        <v>30</v>
      </c>
      <c r="D96" s="64">
        <f t="shared" si="14"/>
        <v>20</v>
      </c>
      <c r="E96" s="181">
        <f t="shared" si="14"/>
        <v>10</v>
      </c>
      <c r="F96" s="182">
        <v>1</v>
      </c>
      <c r="G96" s="183"/>
      <c r="H96" s="184">
        <v>1</v>
      </c>
      <c r="I96" s="185"/>
      <c r="J96" s="172"/>
      <c r="K96" s="186">
        <v>1</v>
      </c>
      <c r="L96" s="184"/>
      <c r="M96" s="187"/>
      <c r="N96" s="172">
        <v>1</v>
      </c>
      <c r="O96" s="186">
        <v>1</v>
      </c>
      <c r="P96" s="185">
        <v>1</v>
      </c>
      <c r="Q96" s="187"/>
      <c r="R96" s="188"/>
      <c r="S96" s="186">
        <v>1</v>
      </c>
      <c r="T96" s="185"/>
      <c r="U96" s="187">
        <v>1</v>
      </c>
      <c r="V96" s="188"/>
      <c r="W96" s="186">
        <v>1</v>
      </c>
      <c r="X96" s="185">
        <v>2</v>
      </c>
      <c r="Y96" s="186"/>
      <c r="Z96" s="188"/>
      <c r="AA96" s="187">
        <v>1</v>
      </c>
      <c r="AB96" s="188">
        <v>3</v>
      </c>
      <c r="AC96" s="186"/>
      <c r="AD96" s="185">
        <v>2</v>
      </c>
      <c r="AE96" s="187"/>
      <c r="AF96" s="188">
        <v>2</v>
      </c>
      <c r="AG96" s="186">
        <v>1</v>
      </c>
      <c r="AH96" s="185">
        <v>1</v>
      </c>
      <c r="AI96" s="187">
        <v>2</v>
      </c>
      <c r="AJ96" s="188">
        <v>1</v>
      </c>
      <c r="AK96" s="186">
        <v>1</v>
      </c>
      <c r="AL96" s="185">
        <v>5</v>
      </c>
      <c r="AM96" s="186"/>
      <c r="AN96" s="189">
        <v>27</v>
      </c>
      <c r="AO96" s="498"/>
      <c r="AP96" s="71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12"/>
      <c r="BB96" s="12"/>
      <c r="CG96" s="13">
        <v>0</v>
      </c>
      <c r="CH96" s="13">
        <v>0</v>
      </c>
      <c r="CI96" s="13"/>
      <c r="CJ96" s="13"/>
      <c r="CK96" s="13"/>
      <c r="CL96" s="13"/>
      <c r="CM96" s="13"/>
    </row>
    <row r="97" spans="1:91" ht="16.350000000000001" customHeight="1" x14ac:dyDescent="0.2">
      <c r="A97" s="1890" t="s">
        <v>99</v>
      </c>
      <c r="B97" s="1891"/>
      <c r="C97" s="112">
        <f t="shared" si="13"/>
        <v>80</v>
      </c>
      <c r="D97" s="32">
        <f t="shared" si="14"/>
        <v>36</v>
      </c>
      <c r="E97" s="191">
        <f t="shared" si="14"/>
        <v>44</v>
      </c>
      <c r="F97" s="150">
        <v>2</v>
      </c>
      <c r="G97" s="151">
        <v>1</v>
      </c>
      <c r="H97" s="152"/>
      <c r="I97" s="153"/>
      <c r="J97" s="150"/>
      <c r="K97" s="154"/>
      <c r="L97" s="152"/>
      <c r="M97" s="155">
        <v>2</v>
      </c>
      <c r="N97" s="150"/>
      <c r="O97" s="154">
        <v>1</v>
      </c>
      <c r="P97" s="153">
        <v>2</v>
      </c>
      <c r="Q97" s="155"/>
      <c r="R97" s="156"/>
      <c r="S97" s="154">
        <v>2</v>
      </c>
      <c r="T97" s="153">
        <v>1</v>
      </c>
      <c r="U97" s="155">
        <v>4</v>
      </c>
      <c r="V97" s="156">
        <v>1</v>
      </c>
      <c r="W97" s="154">
        <v>2</v>
      </c>
      <c r="X97" s="153">
        <v>3</v>
      </c>
      <c r="Y97" s="154">
        <v>2</v>
      </c>
      <c r="Z97" s="156">
        <v>4</v>
      </c>
      <c r="AA97" s="155">
        <v>1</v>
      </c>
      <c r="AB97" s="156">
        <v>3</v>
      </c>
      <c r="AC97" s="154">
        <v>3</v>
      </c>
      <c r="AD97" s="153">
        <v>1</v>
      </c>
      <c r="AE97" s="155">
        <v>4</v>
      </c>
      <c r="AF97" s="156">
        <v>6</v>
      </c>
      <c r="AG97" s="154">
        <v>6</v>
      </c>
      <c r="AH97" s="153">
        <v>1</v>
      </c>
      <c r="AI97" s="155">
        <v>3</v>
      </c>
      <c r="AJ97" s="156">
        <v>7</v>
      </c>
      <c r="AK97" s="154">
        <v>7</v>
      </c>
      <c r="AL97" s="153">
        <v>5</v>
      </c>
      <c r="AM97" s="154">
        <v>6</v>
      </c>
      <c r="AN97" s="157">
        <v>74</v>
      </c>
      <c r="AO97" s="499"/>
      <c r="AP97" s="71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12"/>
      <c r="BB97" s="12"/>
      <c r="CG97" s="13">
        <v>0</v>
      </c>
      <c r="CH97" s="13">
        <v>0</v>
      </c>
      <c r="CI97" s="13"/>
      <c r="CJ97" s="13"/>
      <c r="CK97" s="13"/>
      <c r="CL97" s="13"/>
      <c r="CM97" s="13"/>
    </row>
    <row r="98" spans="1:91" ht="16.350000000000001" customHeight="1" x14ac:dyDescent="0.2">
      <c r="A98" s="1850" t="s">
        <v>100</v>
      </c>
      <c r="B98" s="1851"/>
      <c r="C98" s="77">
        <f t="shared" si="13"/>
        <v>3</v>
      </c>
      <c r="D98" s="78">
        <f t="shared" si="14"/>
        <v>2</v>
      </c>
      <c r="E98" s="193">
        <f t="shared" si="14"/>
        <v>1</v>
      </c>
      <c r="F98" s="194"/>
      <c r="G98" s="195"/>
      <c r="H98" s="196"/>
      <c r="I98" s="197"/>
      <c r="J98" s="194"/>
      <c r="K98" s="198"/>
      <c r="L98" s="196"/>
      <c r="M98" s="199"/>
      <c r="N98" s="194"/>
      <c r="O98" s="198"/>
      <c r="P98" s="197"/>
      <c r="Q98" s="199"/>
      <c r="R98" s="200">
        <v>1</v>
      </c>
      <c r="S98" s="198"/>
      <c r="T98" s="197"/>
      <c r="U98" s="199"/>
      <c r="V98" s="200"/>
      <c r="W98" s="198"/>
      <c r="X98" s="197"/>
      <c r="Y98" s="198"/>
      <c r="Z98" s="200"/>
      <c r="AA98" s="199"/>
      <c r="AB98" s="200"/>
      <c r="AC98" s="198"/>
      <c r="AD98" s="197"/>
      <c r="AE98" s="199"/>
      <c r="AF98" s="200"/>
      <c r="AG98" s="198"/>
      <c r="AH98" s="197"/>
      <c r="AI98" s="199">
        <v>1</v>
      </c>
      <c r="AJ98" s="200">
        <v>1</v>
      </c>
      <c r="AK98" s="198"/>
      <c r="AL98" s="197"/>
      <c r="AM98" s="198"/>
      <c r="AN98" s="201">
        <v>3</v>
      </c>
      <c r="AO98" s="500"/>
      <c r="AP98" s="71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12"/>
      <c r="BB98" s="12"/>
      <c r="CG98" s="13">
        <v>0</v>
      </c>
      <c r="CH98" s="13">
        <v>0</v>
      </c>
      <c r="CI98" s="13"/>
      <c r="CJ98" s="13"/>
      <c r="CK98" s="13"/>
      <c r="CL98" s="13"/>
      <c r="CM98" s="13"/>
    </row>
    <row r="99" spans="1:91" ht="32.1" customHeight="1" x14ac:dyDescent="0.2">
      <c r="A99" s="82" t="s">
        <v>101</v>
      </c>
      <c r="B99" s="8"/>
      <c r="C99" s="8"/>
      <c r="D99" s="8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X99" s="2"/>
      <c r="BY99" s="2"/>
      <c r="BZ99" s="2"/>
      <c r="CG99" s="13"/>
      <c r="CH99" s="13"/>
      <c r="CI99" s="13"/>
      <c r="CJ99" s="13"/>
      <c r="CK99" s="13"/>
      <c r="CL99" s="13"/>
      <c r="CM99" s="13"/>
    </row>
    <row r="100" spans="1:91" ht="16.350000000000001" customHeight="1" x14ac:dyDescent="0.2">
      <c r="A100" s="1808" t="s">
        <v>102</v>
      </c>
      <c r="B100" s="1869"/>
      <c r="C100" s="1809"/>
      <c r="D100" s="1422" t="s">
        <v>54</v>
      </c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CG100" s="13"/>
      <c r="CH100" s="13"/>
      <c r="CI100" s="13"/>
      <c r="CJ100" s="13"/>
      <c r="CK100" s="13"/>
      <c r="CL100" s="13"/>
      <c r="CM100" s="13"/>
    </row>
    <row r="101" spans="1:91" ht="25.35" customHeight="1" x14ac:dyDescent="0.2">
      <c r="A101" s="1796" t="s">
        <v>103</v>
      </c>
      <c r="B101" s="1798"/>
      <c r="C101" s="1448" t="s">
        <v>104</v>
      </c>
      <c r="D101" s="1449"/>
      <c r="E101" s="136"/>
      <c r="CG101" s="13"/>
      <c r="CH101" s="13"/>
      <c r="CI101" s="13"/>
      <c r="CJ101" s="13"/>
      <c r="CK101" s="13"/>
      <c r="CL101" s="13"/>
      <c r="CM101" s="13"/>
    </row>
    <row r="102" spans="1:91" ht="25.35" customHeight="1" x14ac:dyDescent="0.2">
      <c r="A102" s="1886"/>
      <c r="B102" s="1807"/>
      <c r="C102" s="1265" t="s">
        <v>105</v>
      </c>
      <c r="D102" s="157"/>
      <c r="E102" s="136"/>
      <c r="CG102" s="13"/>
      <c r="CH102" s="13"/>
      <c r="CI102" s="13"/>
      <c r="CJ102" s="13"/>
      <c r="CK102" s="13"/>
      <c r="CL102" s="13"/>
      <c r="CM102" s="13"/>
    </row>
    <row r="103" spans="1:91" ht="25.35" customHeight="1" x14ac:dyDescent="0.2">
      <c r="A103" s="1799"/>
      <c r="B103" s="1801"/>
      <c r="C103" s="1266" t="s">
        <v>106</v>
      </c>
      <c r="D103" s="207"/>
      <c r="E103" s="136"/>
      <c r="CG103" s="13"/>
      <c r="CH103" s="13"/>
      <c r="CI103" s="13"/>
      <c r="CJ103" s="13"/>
      <c r="CK103" s="13"/>
      <c r="CL103" s="13"/>
      <c r="CM103" s="13"/>
    </row>
    <row r="104" spans="1:91" ht="32.1" customHeight="1" x14ac:dyDescent="0.2">
      <c r="A104" s="81" t="s">
        <v>107</v>
      </c>
      <c r="B104" s="83"/>
      <c r="C104" s="208"/>
      <c r="D104" s="208"/>
      <c r="E104" s="209"/>
      <c r="F104" s="210"/>
      <c r="G104" s="210"/>
      <c r="H104" s="100"/>
      <c r="I104" s="210"/>
      <c r="J104" s="83"/>
      <c r="K104" s="211"/>
      <c r="L104" s="212"/>
      <c r="M104" s="211"/>
      <c r="N104" s="211"/>
      <c r="O104" s="213"/>
      <c r="P104" s="83"/>
      <c r="Q104" s="211"/>
      <c r="R104" s="213"/>
      <c r="S104" s="83"/>
      <c r="T104" s="211"/>
      <c r="U104" s="83"/>
      <c r="V104" s="83"/>
      <c r="W104" s="213"/>
      <c r="X104" s="213"/>
      <c r="Y104" s="213"/>
      <c r="Z104" s="214"/>
      <c r="AA104" s="83"/>
      <c r="AB104" s="213"/>
      <c r="AC104" s="213"/>
      <c r="AD104" s="213"/>
      <c r="AE104" s="213"/>
      <c r="AF104" s="214"/>
      <c r="AG104" s="83"/>
      <c r="AH104" s="213"/>
      <c r="AI104" s="213"/>
      <c r="AJ104" s="213"/>
      <c r="AK104" s="83"/>
      <c r="AL104" s="211"/>
      <c r="AM104" s="213"/>
      <c r="AN104" s="211"/>
      <c r="AO104" s="215"/>
      <c r="AP104" s="83"/>
      <c r="BX104" s="2"/>
      <c r="BY104" s="2"/>
      <c r="BZ104" s="2"/>
      <c r="CG104" s="13"/>
      <c r="CH104" s="13"/>
      <c r="CI104" s="13"/>
      <c r="CJ104" s="13"/>
      <c r="CK104" s="13"/>
      <c r="CL104" s="13"/>
      <c r="CM104" s="13"/>
    </row>
    <row r="105" spans="1:91" ht="16.350000000000001" customHeight="1" x14ac:dyDescent="0.2">
      <c r="A105" s="1822" t="s">
        <v>90</v>
      </c>
      <c r="B105" s="1793"/>
      <c r="C105" s="1796" t="s">
        <v>5</v>
      </c>
      <c r="D105" s="1797"/>
      <c r="E105" s="1798"/>
      <c r="F105" s="1808" t="s">
        <v>6</v>
      </c>
      <c r="G105" s="1869"/>
      <c r="H105" s="1869"/>
      <c r="I105" s="1869"/>
      <c r="J105" s="1869"/>
      <c r="K105" s="1869"/>
      <c r="L105" s="1869"/>
      <c r="M105" s="1869"/>
      <c r="N105" s="1869"/>
      <c r="O105" s="1869"/>
      <c r="P105" s="1869"/>
      <c r="Q105" s="1869"/>
      <c r="R105" s="1869"/>
      <c r="S105" s="1869"/>
      <c r="T105" s="1869"/>
      <c r="U105" s="1869"/>
      <c r="V105" s="1869"/>
      <c r="W105" s="1869"/>
      <c r="X105" s="1869"/>
      <c r="Y105" s="1869"/>
      <c r="Z105" s="1869"/>
      <c r="AA105" s="1869"/>
      <c r="AB105" s="1869"/>
      <c r="AC105" s="1869"/>
      <c r="AD105" s="1869"/>
      <c r="AE105" s="1869"/>
      <c r="AF105" s="1869"/>
      <c r="AG105" s="1869"/>
      <c r="AH105" s="1869"/>
      <c r="AI105" s="1869"/>
      <c r="AJ105" s="1869"/>
      <c r="AK105" s="1869"/>
      <c r="AL105" s="1869"/>
      <c r="AM105" s="1809"/>
      <c r="AN105" s="1819" t="s">
        <v>7</v>
      </c>
      <c r="AO105" s="216"/>
      <c r="CG105" s="13"/>
      <c r="CH105" s="13"/>
      <c r="CI105" s="13"/>
      <c r="CJ105" s="13"/>
      <c r="CK105" s="13"/>
      <c r="CL105" s="13"/>
      <c r="CM105" s="13"/>
    </row>
    <row r="106" spans="1:91" ht="16.350000000000001" customHeight="1" x14ac:dyDescent="0.2">
      <c r="A106" s="1826"/>
      <c r="B106" s="1794"/>
      <c r="C106" s="1799"/>
      <c r="D106" s="1800"/>
      <c r="E106" s="1801"/>
      <c r="F106" s="1808" t="s">
        <v>11</v>
      </c>
      <c r="G106" s="1809"/>
      <c r="H106" s="1808" t="s">
        <v>12</v>
      </c>
      <c r="I106" s="1809"/>
      <c r="J106" s="1808" t="s">
        <v>13</v>
      </c>
      <c r="K106" s="1809"/>
      <c r="L106" s="1808" t="s">
        <v>14</v>
      </c>
      <c r="M106" s="1809"/>
      <c r="N106" s="1808" t="s">
        <v>15</v>
      </c>
      <c r="O106" s="1809"/>
      <c r="P106" s="1828" t="s">
        <v>16</v>
      </c>
      <c r="Q106" s="1816"/>
      <c r="R106" s="1828" t="s">
        <v>17</v>
      </c>
      <c r="S106" s="1816"/>
      <c r="T106" s="1828" t="s">
        <v>18</v>
      </c>
      <c r="U106" s="1816"/>
      <c r="V106" s="1828" t="s">
        <v>19</v>
      </c>
      <c r="W106" s="1816"/>
      <c r="X106" s="1828" t="s">
        <v>20</v>
      </c>
      <c r="Y106" s="1816"/>
      <c r="Z106" s="1828" t="s">
        <v>21</v>
      </c>
      <c r="AA106" s="1816"/>
      <c r="AB106" s="1828" t="s">
        <v>22</v>
      </c>
      <c r="AC106" s="1816"/>
      <c r="AD106" s="1829" t="s">
        <v>23</v>
      </c>
      <c r="AE106" s="1829"/>
      <c r="AF106" s="1828" t="s">
        <v>24</v>
      </c>
      <c r="AG106" s="1816"/>
      <c r="AH106" s="1829" t="s">
        <v>25</v>
      </c>
      <c r="AI106" s="1829"/>
      <c r="AJ106" s="1828" t="s">
        <v>26</v>
      </c>
      <c r="AK106" s="1816"/>
      <c r="AL106" s="1829" t="s">
        <v>27</v>
      </c>
      <c r="AM106" s="1816"/>
      <c r="AN106" s="1845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CG106" s="13"/>
      <c r="CH106" s="13"/>
      <c r="CI106" s="13"/>
      <c r="CJ106" s="13"/>
      <c r="CK106" s="13"/>
      <c r="CL106" s="13"/>
      <c r="CM106" s="13"/>
    </row>
    <row r="107" spans="1:91" ht="16.350000000000001" customHeight="1" x14ac:dyDescent="0.2">
      <c r="A107" s="1824"/>
      <c r="B107" s="1795"/>
      <c r="C107" s="1397" t="s">
        <v>32</v>
      </c>
      <c r="D107" s="1398" t="s">
        <v>41</v>
      </c>
      <c r="E107" s="1255" t="s">
        <v>34</v>
      </c>
      <c r="F107" s="1254" t="s">
        <v>41</v>
      </c>
      <c r="G107" s="1255" t="s">
        <v>34</v>
      </c>
      <c r="H107" s="1254" t="s">
        <v>41</v>
      </c>
      <c r="I107" s="1255" t="s">
        <v>34</v>
      </c>
      <c r="J107" s="1254" t="s">
        <v>41</v>
      </c>
      <c r="K107" s="1255" t="s">
        <v>34</v>
      </c>
      <c r="L107" s="1254" t="s">
        <v>41</v>
      </c>
      <c r="M107" s="1255" t="s">
        <v>34</v>
      </c>
      <c r="N107" s="1254" t="s">
        <v>41</v>
      </c>
      <c r="O107" s="1255" t="s">
        <v>34</v>
      </c>
      <c r="P107" s="1254" t="s">
        <v>41</v>
      </c>
      <c r="Q107" s="1255" t="s">
        <v>34</v>
      </c>
      <c r="R107" s="1254" t="s">
        <v>41</v>
      </c>
      <c r="S107" s="1255" t="s">
        <v>34</v>
      </c>
      <c r="T107" s="1254" t="s">
        <v>41</v>
      </c>
      <c r="U107" s="1255" t="s">
        <v>34</v>
      </c>
      <c r="V107" s="1254" t="s">
        <v>41</v>
      </c>
      <c r="W107" s="1255" t="s">
        <v>34</v>
      </c>
      <c r="X107" s="1254" t="s">
        <v>41</v>
      </c>
      <c r="Y107" s="1255" t="s">
        <v>34</v>
      </c>
      <c r="Z107" s="1254" t="s">
        <v>41</v>
      </c>
      <c r="AA107" s="1255" t="s">
        <v>34</v>
      </c>
      <c r="AB107" s="1254" t="s">
        <v>41</v>
      </c>
      <c r="AC107" s="1255" t="s">
        <v>34</v>
      </c>
      <c r="AD107" s="1267" t="s">
        <v>41</v>
      </c>
      <c r="AE107" s="1267" t="s">
        <v>34</v>
      </c>
      <c r="AF107" s="1254" t="s">
        <v>41</v>
      </c>
      <c r="AG107" s="1255" t="s">
        <v>34</v>
      </c>
      <c r="AH107" s="1267" t="s">
        <v>41</v>
      </c>
      <c r="AI107" s="1267" t="s">
        <v>34</v>
      </c>
      <c r="AJ107" s="1254" t="s">
        <v>41</v>
      </c>
      <c r="AK107" s="1255" t="s">
        <v>34</v>
      </c>
      <c r="AL107" s="1267" t="s">
        <v>41</v>
      </c>
      <c r="AM107" s="1255" t="s">
        <v>34</v>
      </c>
      <c r="AN107" s="1820"/>
      <c r="AO107" s="217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CG107" s="13"/>
      <c r="CH107" s="13"/>
      <c r="CI107" s="13"/>
      <c r="CJ107" s="13"/>
      <c r="CK107" s="13"/>
      <c r="CL107" s="13"/>
      <c r="CM107" s="13"/>
    </row>
    <row r="108" spans="1:91" ht="16.350000000000001" customHeight="1" x14ac:dyDescent="0.2">
      <c r="A108" s="2036" t="s">
        <v>108</v>
      </c>
      <c r="B108" s="2037"/>
      <c r="C108" s="170">
        <f>SUM(D108+E108)</f>
        <v>0</v>
      </c>
      <c r="D108" s="218">
        <f t="shared" ref="D108:E110" si="15">SUM(F108+H108+J108+L108+N108+P108+R108+T108+V108+X108+Z108+AB108+AD108+AF108+AH108+AJ108+AL108)</f>
        <v>0</v>
      </c>
      <c r="E108" s="65">
        <f t="shared" si="15"/>
        <v>0</v>
      </c>
      <c r="F108" s="219"/>
      <c r="G108" s="220"/>
      <c r="H108" s="219"/>
      <c r="I108" s="220"/>
      <c r="J108" s="219"/>
      <c r="K108" s="220"/>
      <c r="L108" s="219"/>
      <c r="M108" s="220"/>
      <c r="N108" s="219"/>
      <c r="O108" s="220"/>
      <c r="P108" s="219"/>
      <c r="Q108" s="220"/>
      <c r="R108" s="219"/>
      <c r="S108" s="220"/>
      <c r="T108" s="219"/>
      <c r="U108" s="220"/>
      <c r="V108" s="219"/>
      <c r="W108" s="220"/>
      <c r="X108" s="219"/>
      <c r="Y108" s="220"/>
      <c r="Z108" s="219"/>
      <c r="AA108" s="220"/>
      <c r="AB108" s="219"/>
      <c r="AC108" s="220"/>
      <c r="AD108" s="221"/>
      <c r="AE108" s="222"/>
      <c r="AF108" s="219"/>
      <c r="AG108" s="220"/>
      <c r="AH108" s="221"/>
      <c r="AI108" s="222"/>
      <c r="AJ108" s="219"/>
      <c r="AK108" s="220"/>
      <c r="AL108" s="221"/>
      <c r="AM108" s="220"/>
      <c r="AN108" s="223"/>
      <c r="AO108" s="71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12"/>
      <c r="CG108" s="13">
        <v>0</v>
      </c>
      <c r="CH108" s="13">
        <v>0</v>
      </c>
      <c r="CI108" s="13"/>
      <c r="CJ108" s="13"/>
      <c r="CK108" s="13"/>
      <c r="CL108" s="13"/>
      <c r="CM108" s="13"/>
    </row>
    <row r="109" spans="1:91" ht="16.350000000000001" customHeight="1" x14ac:dyDescent="0.2">
      <c r="A109" s="1848" t="s">
        <v>109</v>
      </c>
      <c r="B109" s="1849"/>
      <c r="C109" s="63">
        <f>SUM(D109+E109)</f>
        <v>13</v>
      </c>
      <c r="D109" s="64">
        <f t="shared" si="15"/>
        <v>8</v>
      </c>
      <c r="E109" s="73">
        <f t="shared" si="15"/>
        <v>5</v>
      </c>
      <c r="F109" s="224"/>
      <c r="G109" s="225"/>
      <c r="H109" s="224"/>
      <c r="I109" s="225"/>
      <c r="J109" s="224"/>
      <c r="K109" s="225"/>
      <c r="L109" s="224"/>
      <c r="M109" s="225"/>
      <c r="N109" s="224"/>
      <c r="O109" s="225"/>
      <c r="P109" s="224"/>
      <c r="Q109" s="225"/>
      <c r="R109" s="224"/>
      <c r="S109" s="225"/>
      <c r="T109" s="224"/>
      <c r="U109" s="225"/>
      <c r="V109" s="224"/>
      <c r="W109" s="225"/>
      <c r="X109" s="224">
        <v>1</v>
      </c>
      <c r="Y109" s="225"/>
      <c r="Z109" s="224"/>
      <c r="AA109" s="225"/>
      <c r="AB109" s="224"/>
      <c r="AC109" s="225">
        <v>1</v>
      </c>
      <c r="AD109" s="226">
        <v>2</v>
      </c>
      <c r="AE109" s="227"/>
      <c r="AF109" s="224"/>
      <c r="AG109" s="225"/>
      <c r="AH109" s="226">
        <v>1</v>
      </c>
      <c r="AI109" s="227"/>
      <c r="AJ109" s="224">
        <v>2</v>
      </c>
      <c r="AK109" s="225">
        <v>1</v>
      </c>
      <c r="AL109" s="226">
        <v>2</v>
      </c>
      <c r="AM109" s="225">
        <v>3</v>
      </c>
      <c r="AN109" s="228">
        <v>13</v>
      </c>
      <c r="AO109" s="71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12"/>
      <c r="CG109" s="13">
        <v>0</v>
      </c>
      <c r="CH109" s="13">
        <v>0</v>
      </c>
      <c r="CI109" s="13"/>
      <c r="CJ109" s="13"/>
      <c r="CK109" s="13"/>
      <c r="CL109" s="13"/>
      <c r="CM109" s="13"/>
    </row>
    <row r="110" spans="1:91" ht="16.350000000000001" customHeight="1" x14ac:dyDescent="0.2">
      <c r="A110" s="1883" t="s">
        <v>110</v>
      </c>
      <c r="B110" s="1884"/>
      <c r="C110" s="77">
        <f>SUM(D110+E110)</f>
        <v>2</v>
      </c>
      <c r="D110" s="78">
        <f t="shared" si="15"/>
        <v>1</v>
      </c>
      <c r="E110" s="49">
        <f t="shared" si="15"/>
        <v>1</v>
      </c>
      <c r="F110" s="229"/>
      <c r="G110" s="230"/>
      <c r="H110" s="229"/>
      <c r="I110" s="230"/>
      <c r="J110" s="229"/>
      <c r="K110" s="230"/>
      <c r="L110" s="229"/>
      <c r="M110" s="230"/>
      <c r="N110" s="229"/>
      <c r="O110" s="230"/>
      <c r="P110" s="229"/>
      <c r="Q110" s="230"/>
      <c r="R110" s="229"/>
      <c r="S110" s="230"/>
      <c r="T110" s="229"/>
      <c r="U110" s="230"/>
      <c r="V110" s="229"/>
      <c r="W110" s="230"/>
      <c r="X110" s="229"/>
      <c r="Y110" s="230"/>
      <c r="Z110" s="229"/>
      <c r="AA110" s="230"/>
      <c r="AB110" s="229"/>
      <c r="AC110" s="230"/>
      <c r="AD110" s="231"/>
      <c r="AE110" s="232"/>
      <c r="AF110" s="229"/>
      <c r="AG110" s="230"/>
      <c r="AH110" s="231">
        <v>1</v>
      </c>
      <c r="AI110" s="232"/>
      <c r="AJ110" s="229"/>
      <c r="AK110" s="230">
        <v>1</v>
      </c>
      <c r="AL110" s="231"/>
      <c r="AM110" s="230"/>
      <c r="AN110" s="233">
        <v>2</v>
      </c>
      <c r="AO110" s="71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12"/>
      <c r="CG110" s="13">
        <v>0</v>
      </c>
      <c r="CH110" s="13">
        <v>0</v>
      </c>
      <c r="CI110" s="13"/>
      <c r="CJ110" s="13"/>
      <c r="CK110" s="13"/>
      <c r="CL110" s="13"/>
      <c r="CM110" s="13"/>
    </row>
    <row r="111" spans="1:91" ht="32.1" customHeight="1" x14ac:dyDescent="0.2">
      <c r="A111" s="82" t="s">
        <v>111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X111" s="2"/>
      <c r="BY111" s="2"/>
      <c r="BZ111" s="2"/>
      <c r="CG111" s="13"/>
      <c r="CH111" s="13"/>
      <c r="CI111" s="13"/>
      <c r="CJ111" s="13"/>
      <c r="CK111" s="13"/>
      <c r="CL111" s="13"/>
      <c r="CM111" s="13"/>
    </row>
    <row r="112" spans="1:91" ht="16.350000000000001" customHeight="1" x14ac:dyDescent="0.2">
      <c r="A112" s="1822" t="s">
        <v>112</v>
      </c>
      <c r="B112" s="1793"/>
      <c r="C112" s="1822" t="s">
        <v>54</v>
      </c>
      <c r="D112" s="1823"/>
      <c r="E112" s="1793"/>
      <c r="F112" s="1808" t="s">
        <v>113</v>
      </c>
      <c r="G112" s="1809"/>
      <c r="H112" s="1885" t="s">
        <v>114</v>
      </c>
      <c r="I112" s="1809"/>
      <c r="J112" s="1808" t="s">
        <v>115</v>
      </c>
      <c r="K112" s="1809"/>
      <c r="L112" s="1808" t="s">
        <v>116</v>
      </c>
      <c r="M112" s="1809"/>
      <c r="N112" s="1808" t="s">
        <v>117</v>
      </c>
      <c r="O112" s="1809"/>
      <c r="P112" s="1828" t="s">
        <v>118</v>
      </c>
      <c r="Q112" s="1816"/>
      <c r="R112" s="1828" t="s">
        <v>119</v>
      </c>
      <c r="S112" s="1816"/>
      <c r="T112" s="1828" t="s">
        <v>120</v>
      </c>
      <c r="U112" s="1829"/>
      <c r="V112" s="1828" t="s">
        <v>121</v>
      </c>
      <c r="W112" s="1829"/>
      <c r="X112" s="1881" t="s">
        <v>122</v>
      </c>
      <c r="Y112" s="2035" t="s">
        <v>123</v>
      </c>
      <c r="Z112" s="1829"/>
      <c r="AA112" s="1829"/>
      <c r="AB112" s="1816"/>
      <c r="AC112" s="1834" t="s">
        <v>124</v>
      </c>
      <c r="AD112" s="1876"/>
      <c r="AE112" s="1829" t="s">
        <v>125</v>
      </c>
      <c r="AF112" s="1829"/>
      <c r="AG112" s="1829"/>
      <c r="AH112" s="1816"/>
      <c r="AI112" s="1819" t="s">
        <v>126</v>
      </c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CG112" s="13"/>
      <c r="CH112" s="13"/>
      <c r="CI112" s="13"/>
      <c r="CJ112" s="13"/>
      <c r="CK112" s="13"/>
      <c r="CL112" s="13"/>
      <c r="CM112" s="13"/>
    </row>
    <row r="113" spans="1:91" ht="25.35" customHeight="1" x14ac:dyDescent="0.2">
      <c r="A113" s="1824"/>
      <c r="B113" s="1795"/>
      <c r="C113" s="1397" t="s">
        <v>32</v>
      </c>
      <c r="D113" s="1398" t="s">
        <v>33</v>
      </c>
      <c r="E113" s="1257" t="s">
        <v>34</v>
      </c>
      <c r="F113" s="1399" t="s">
        <v>41</v>
      </c>
      <c r="G113" s="1400" t="s">
        <v>34</v>
      </c>
      <c r="H113" s="1399" t="s">
        <v>41</v>
      </c>
      <c r="I113" s="1400" t="s">
        <v>34</v>
      </c>
      <c r="J113" s="1399" t="s">
        <v>41</v>
      </c>
      <c r="K113" s="1400" t="s">
        <v>34</v>
      </c>
      <c r="L113" s="1399" t="s">
        <v>41</v>
      </c>
      <c r="M113" s="1400" t="s">
        <v>34</v>
      </c>
      <c r="N113" s="1399" t="s">
        <v>41</v>
      </c>
      <c r="O113" s="1400" t="s">
        <v>34</v>
      </c>
      <c r="P113" s="1399" t="s">
        <v>41</v>
      </c>
      <c r="Q113" s="1400" t="s">
        <v>34</v>
      </c>
      <c r="R113" s="1399" t="s">
        <v>41</v>
      </c>
      <c r="S113" s="1400" t="s">
        <v>34</v>
      </c>
      <c r="T113" s="1399" t="s">
        <v>41</v>
      </c>
      <c r="U113" s="1450" t="s">
        <v>34</v>
      </c>
      <c r="V113" s="1399" t="s">
        <v>41</v>
      </c>
      <c r="W113" s="1450" t="s">
        <v>34</v>
      </c>
      <c r="X113" s="1882"/>
      <c r="Y113" s="237" t="s">
        <v>127</v>
      </c>
      <c r="Z113" s="238" t="s">
        <v>128</v>
      </c>
      <c r="AA113" s="1259" t="s">
        <v>129</v>
      </c>
      <c r="AB113" s="1422" t="s">
        <v>130</v>
      </c>
      <c r="AC113" s="1250" t="s">
        <v>131</v>
      </c>
      <c r="AD113" s="1451" t="s">
        <v>132</v>
      </c>
      <c r="AE113" s="1452" t="s">
        <v>133</v>
      </c>
      <c r="AF113" s="1422" t="s">
        <v>134</v>
      </c>
      <c r="AG113" s="243" t="s">
        <v>135</v>
      </c>
      <c r="AH113" s="1422" t="s">
        <v>136</v>
      </c>
      <c r="AI113" s="1820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CG113" s="13"/>
      <c r="CH113" s="13"/>
      <c r="CI113" s="13"/>
      <c r="CJ113" s="13"/>
      <c r="CK113" s="13"/>
      <c r="CL113" s="13"/>
      <c r="CM113" s="13"/>
    </row>
    <row r="114" spans="1:91" ht="16.350000000000001" customHeight="1" x14ac:dyDescent="0.2">
      <c r="A114" s="2036" t="s">
        <v>137</v>
      </c>
      <c r="B114" s="2037"/>
      <c r="C114" s="1402">
        <f>SUM(D114+E114)</f>
        <v>2</v>
      </c>
      <c r="D114" s="1430">
        <f>SUM(F114+H114+J114+L114+N114+P114+R114+T114+V114)</f>
        <v>0</v>
      </c>
      <c r="E114" s="1431">
        <f>SUM(G114+I114+K114+M114+O114+Q114+S114+U114+W114)</f>
        <v>2</v>
      </c>
      <c r="F114" s="1447"/>
      <c r="G114" s="1453"/>
      <c r="H114" s="1404"/>
      <c r="I114" s="1407"/>
      <c r="J114" s="1447"/>
      <c r="K114" s="1453"/>
      <c r="L114" s="1404"/>
      <c r="M114" s="1407">
        <v>1</v>
      </c>
      <c r="N114" s="1447"/>
      <c r="O114" s="1453"/>
      <c r="P114" s="1404"/>
      <c r="Q114" s="1407">
        <v>1</v>
      </c>
      <c r="R114" s="1447"/>
      <c r="S114" s="1453"/>
      <c r="T114" s="1404"/>
      <c r="U114" s="1407"/>
      <c r="V114" s="1447"/>
      <c r="W114" s="1454"/>
      <c r="X114" s="1406"/>
      <c r="Y114" s="1455">
        <v>2</v>
      </c>
      <c r="Z114" s="1404"/>
      <c r="AA114" s="1456"/>
      <c r="AB114" s="1457"/>
      <c r="AC114" s="1454"/>
      <c r="AD114" s="1458">
        <v>2</v>
      </c>
      <c r="AE114" s="1455"/>
      <c r="AF114" s="1409"/>
      <c r="AG114" s="1409">
        <v>2</v>
      </c>
      <c r="AH114" s="1409"/>
      <c r="AI114" s="1409"/>
      <c r="AJ114" s="71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12"/>
      <c r="AW114" s="12"/>
      <c r="AX114" s="12"/>
      <c r="AY114" s="12"/>
      <c r="AZ114" s="12"/>
      <c r="BA114" s="12"/>
      <c r="CG114" s="13">
        <v>0</v>
      </c>
      <c r="CH114" s="13">
        <v>0</v>
      </c>
      <c r="CI114" s="13">
        <v>0</v>
      </c>
      <c r="CJ114" s="13"/>
      <c r="CK114" s="13"/>
      <c r="CL114" s="13"/>
      <c r="CM114" s="13"/>
    </row>
    <row r="115" spans="1:91" ht="16.350000000000001" customHeight="1" x14ac:dyDescent="0.2">
      <c r="A115" s="1879" t="s">
        <v>138</v>
      </c>
      <c r="B115" s="1880"/>
      <c r="C115" s="246">
        <f>SUM(D115+E115)</f>
        <v>33</v>
      </c>
      <c r="D115" s="247">
        <f>SUM(F115+H115+J115+L115+N115+P115+R115+T115+V115)</f>
        <v>22</v>
      </c>
      <c r="E115" s="248">
        <f>SUM(G115+I115+K115+M115+O115+Q115+S115+U115+W115)</f>
        <v>11</v>
      </c>
      <c r="F115" s="249"/>
      <c r="G115" s="250"/>
      <c r="H115" s="251"/>
      <c r="I115" s="252">
        <v>1</v>
      </c>
      <c r="J115" s="249">
        <v>4</v>
      </c>
      <c r="K115" s="250">
        <v>2</v>
      </c>
      <c r="L115" s="251">
        <v>7</v>
      </c>
      <c r="M115" s="252">
        <v>3</v>
      </c>
      <c r="N115" s="249">
        <v>5</v>
      </c>
      <c r="O115" s="250"/>
      <c r="P115" s="251">
        <v>4</v>
      </c>
      <c r="Q115" s="252">
        <v>4</v>
      </c>
      <c r="R115" s="249">
        <v>1</v>
      </c>
      <c r="S115" s="250">
        <v>1</v>
      </c>
      <c r="T115" s="251">
        <v>1</v>
      </c>
      <c r="U115" s="252"/>
      <c r="V115" s="249"/>
      <c r="W115" s="253"/>
      <c r="X115" s="254">
        <v>1</v>
      </c>
      <c r="Y115" s="255"/>
      <c r="Z115" s="256"/>
      <c r="AA115" s="257">
        <v>14</v>
      </c>
      <c r="AB115" s="257">
        <v>19</v>
      </c>
      <c r="AC115" s="254">
        <v>11</v>
      </c>
      <c r="AD115" s="258">
        <v>22</v>
      </c>
      <c r="AE115" s="259">
        <v>5</v>
      </c>
      <c r="AF115" s="260"/>
      <c r="AG115" s="260">
        <v>16</v>
      </c>
      <c r="AH115" s="260">
        <v>7</v>
      </c>
      <c r="AI115" s="260">
        <v>5</v>
      </c>
      <c r="AJ115" s="71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12"/>
      <c r="AW115" s="12"/>
      <c r="AX115" s="12"/>
      <c r="CG115" s="13">
        <v>0</v>
      </c>
      <c r="CH115" s="13">
        <v>0</v>
      </c>
      <c r="CI115" s="13">
        <v>0</v>
      </c>
      <c r="CJ115" s="13"/>
      <c r="CK115" s="13"/>
      <c r="CL115" s="13"/>
      <c r="CM115" s="13"/>
    </row>
    <row r="116" spans="1:91" ht="32.1" customHeight="1" x14ac:dyDescent="0.2">
      <c r="A116" s="82" t="s">
        <v>139</v>
      </c>
      <c r="B116" s="11"/>
      <c r="C116" s="11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"/>
      <c r="V116" s="8"/>
      <c r="W116" s="8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BX116" s="2"/>
      <c r="BY116" s="2"/>
      <c r="BZ116" s="2"/>
      <c r="CG116" s="13"/>
      <c r="CH116" s="13"/>
      <c r="CI116" s="13"/>
      <c r="CJ116" s="13"/>
      <c r="CK116" s="13"/>
      <c r="CL116" s="13"/>
      <c r="CM116" s="13"/>
    </row>
    <row r="117" spans="1:91" ht="16.350000000000001" customHeight="1" x14ac:dyDescent="0.2">
      <c r="A117" s="1822" t="s">
        <v>112</v>
      </c>
      <c r="B117" s="1793"/>
      <c r="C117" s="1817" t="s">
        <v>54</v>
      </c>
      <c r="D117" s="1808" t="s">
        <v>6</v>
      </c>
      <c r="E117" s="1869"/>
      <c r="F117" s="1869"/>
      <c r="G117" s="1869"/>
      <c r="H117" s="1869"/>
      <c r="I117" s="1812"/>
      <c r="J117" s="1798" t="s">
        <v>7</v>
      </c>
      <c r="K117" s="8"/>
      <c r="L117" s="7"/>
      <c r="M117" s="7"/>
      <c r="N117" s="7"/>
      <c r="O117" s="7"/>
      <c r="P117" s="7"/>
      <c r="Q117" s="7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BR117" s="3"/>
      <c r="BS117" s="3"/>
      <c r="BT117" s="3"/>
      <c r="CG117" s="13"/>
      <c r="CH117" s="13"/>
      <c r="CI117" s="13"/>
      <c r="CJ117" s="13"/>
      <c r="CK117" s="13"/>
      <c r="CL117" s="13"/>
      <c r="CM117" s="13"/>
    </row>
    <row r="118" spans="1:91" ht="21.6" customHeight="1" x14ac:dyDescent="0.2">
      <c r="A118" s="1824"/>
      <c r="B118" s="1795"/>
      <c r="C118" s="1818"/>
      <c r="D118" s="1399" t="s">
        <v>13</v>
      </c>
      <c r="E118" s="1444" t="s">
        <v>14</v>
      </c>
      <c r="F118" s="1444" t="s">
        <v>15</v>
      </c>
      <c r="G118" s="1444" t="s">
        <v>140</v>
      </c>
      <c r="H118" s="1444" t="s">
        <v>141</v>
      </c>
      <c r="I118" s="1459" t="s">
        <v>142</v>
      </c>
      <c r="J118" s="1801"/>
      <c r="K118" s="8"/>
      <c r="L118" s="7"/>
      <c r="M118" s="7"/>
      <c r="N118" s="7"/>
      <c r="O118" s="7"/>
      <c r="P118" s="7"/>
      <c r="Q118" s="7"/>
      <c r="BR118" s="3"/>
      <c r="BS118" s="3"/>
      <c r="BT118" s="3"/>
      <c r="CG118" s="13"/>
      <c r="CH118" s="13"/>
      <c r="CI118" s="13"/>
      <c r="CJ118" s="13"/>
      <c r="CK118" s="13"/>
      <c r="CL118" s="13"/>
      <c r="CM118" s="13"/>
    </row>
    <row r="119" spans="1:91" ht="26.25" customHeight="1" x14ac:dyDescent="0.2">
      <c r="A119" s="1819" t="s">
        <v>143</v>
      </c>
      <c r="B119" s="1460" t="s">
        <v>144</v>
      </c>
      <c r="C119" s="1461">
        <f>SUM(D119:I119)</f>
        <v>0</v>
      </c>
      <c r="D119" s="1426"/>
      <c r="E119" s="1429"/>
      <c r="F119" s="1429"/>
      <c r="G119" s="1429"/>
      <c r="H119" s="1429"/>
      <c r="I119" s="1462"/>
      <c r="J119" s="1432"/>
      <c r="K119" s="71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12"/>
      <c r="X119" s="12"/>
      <c r="Y119" s="12"/>
      <c r="BR119" s="3"/>
      <c r="BS119" s="3"/>
      <c r="BT119" s="3"/>
      <c r="CG119" s="13"/>
      <c r="CH119" s="13">
        <v>0</v>
      </c>
      <c r="CI119" s="13">
        <v>0</v>
      </c>
      <c r="CJ119" s="13"/>
      <c r="CK119" s="13"/>
      <c r="CL119" s="13"/>
      <c r="CM119" s="13"/>
    </row>
    <row r="120" spans="1:91" ht="18" customHeight="1" x14ac:dyDescent="0.2">
      <c r="A120" s="1820"/>
      <c r="B120" s="264" t="s">
        <v>145</v>
      </c>
      <c r="C120" s="265">
        <f>SUM(D120:I120)</f>
        <v>0</v>
      </c>
      <c r="D120" s="50"/>
      <c r="E120" s="266"/>
      <c r="F120" s="266"/>
      <c r="G120" s="266"/>
      <c r="H120" s="266"/>
      <c r="I120" s="267"/>
      <c r="J120" s="79"/>
      <c r="K120" s="71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12"/>
      <c r="X120" s="12"/>
      <c r="Y120" s="12"/>
      <c r="BR120" s="3"/>
      <c r="BS120" s="3"/>
      <c r="BT120" s="3"/>
      <c r="CG120" s="13"/>
      <c r="CH120" s="13">
        <v>0</v>
      </c>
      <c r="CI120" s="13">
        <v>0</v>
      </c>
      <c r="CJ120" s="13"/>
      <c r="CK120" s="13"/>
      <c r="CL120" s="13"/>
      <c r="CM120" s="13"/>
    </row>
    <row r="121" spans="1:91" ht="32.1" customHeight="1" x14ac:dyDescent="0.2">
      <c r="A121" s="82" t="s">
        <v>146</v>
      </c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"/>
      <c r="P121" s="8"/>
      <c r="Q121" s="85"/>
      <c r="R121" s="85"/>
      <c r="S121" s="85"/>
      <c r="T121" s="85"/>
      <c r="U121" s="85"/>
      <c r="V121" s="85"/>
      <c r="W121" s="85"/>
      <c r="X121" s="12"/>
      <c r="Y121" s="12"/>
      <c r="Z121" s="12"/>
      <c r="AA121" s="12"/>
      <c r="AB121" s="12"/>
      <c r="AC121" s="12"/>
      <c r="AD121" s="12"/>
      <c r="AE121" s="12"/>
      <c r="BX121" s="2"/>
      <c r="BY121" s="2"/>
      <c r="BZ121" s="2"/>
      <c r="CG121" s="13"/>
      <c r="CH121" s="13"/>
      <c r="CI121" s="13"/>
      <c r="CJ121" s="13"/>
      <c r="CK121" s="13"/>
      <c r="CL121" s="13"/>
      <c r="CM121" s="13"/>
    </row>
    <row r="122" spans="1:91" ht="16.350000000000001" customHeight="1" x14ac:dyDescent="0.2">
      <c r="A122" s="1819" t="s">
        <v>147</v>
      </c>
      <c r="B122" s="1819" t="s">
        <v>148</v>
      </c>
      <c r="C122" s="8"/>
      <c r="D122" s="26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CG122" s="13"/>
      <c r="CH122" s="13"/>
      <c r="CI122" s="13"/>
      <c r="CJ122" s="13"/>
      <c r="CK122" s="13"/>
      <c r="CL122" s="13"/>
      <c r="CM122" s="13"/>
    </row>
    <row r="123" spans="1:91" ht="16.350000000000001" customHeight="1" x14ac:dyDescent="0.2">
      <c r="A123" s="1820"/>
      <c r="B123" s="1820"/>
      <c r="C123" s="8"/>
      <c r="D123" s="26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CG123" s="13"/>
      <c r="CH123" s="13"/>
      <c r="CI123" s="13"/>
      <c r="CJ123" s="13"/>
      <c r="CK123" s="13"/>
      <c r="CL123" s="13"/>
      <c r="CM123" s="13"/>
    </row>
    <row r="124" spans="1:91" ht="16.350000000000001" customHeight="1" x14ac:dyDescent="0.2">
      <c r="A124" s="1463" t="s">
        <v>149</v>
      </c>
      <c r="B124" s="1428">
        <v>1</v>
      </c>
      <c r="C124" s="136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CG124" s="13"/>
      <c r="CH124" s="13"/>
      <c r="CI124" s="13"/>
      <c r="CJ124" s="13"/>
      <c r="CK124" s="13"/>
      <c r="CL124" s="13"/>
      <c r="CM124" s="13"/>
    </row>
    <row r="125" spans="1:91" ht="16.350000000000001" customHeight="1" x14ac:dyDescent="0.2">
      <c r="A125" s="270" t="s">
        <v>150</v>
      </c>
      <c r="B125" s="70"/>
      <c r="C125" s="136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CG125" s="13"/>
      <c r="CH125" s="13"/>
      <c r="CI125" s="13"/>
      <c r="CJ125" s="13"/>
      <c r="CK125" s="13"/>
      <c r="CL125" s="13"/>
      <c r="CM125" s="13"/>
    </row>
    <row r="126" spans="1:91" ht="16.350000000000001" customHeight="1" x14ac:dyDescent="0.2">
      <c r="A126" s="270" t="s">
        <v>151</v>
      </c>
      <c r="B126" s="70">
        <v>4</v>
      </c>
      <c r="C126" s="136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CG126" s="13"/>
      <c r="CH126" s="13"/>
      <c r="CI126" s="13"/>
      <c r="CJ126" s="13"/>
      <c r="CK126" s="13"/>
      <c r="CL126" s="13"/>
      <c r="CM126" s="13"/>
    </row>
    <row r="127" spans="1:91" ht="16.350000000000001" customHeight="1" x14ac:dyDescent="0.2">
      <c r="A127" s="270" t="s">
        <v>152</v>
      </c>
      <c r="B127" s="70">
        <v>1</v>
      </c>
      <c r="C127" s="136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CG127" s="13"/>
      <c r="CH127" s="13"/>
      <c r="CI127" s="13"/>
      <c r="CJ127" s="13"/>
      <c r="CK127" s="13"/>
      <c r="CL127" s="13"/>
      <c r="CM127" s="13"/>
    </row>
    <row r="128" spans="1:91" ht="16.350000000000001" customHeight="1" x14ac:dyDescent="0.2">
      <c r="A128" s="270" t="s">
        <v>153</v>
      </c>
      <c r="B128" s="70"/>
      <c r="C128" s="136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CG128" s="13"/>
      <c r="CH128" s="13"/>
      <c r="CI128" s="13"/>
      <c r="CJ128" s="13"/>
      <c r="CK128" s="13"/>
      <c r="CL128" s="13"/>
      <c r="CM128" s="13"/>
    </row>
    <row r="129" spans="1:91" ht="16.350000000000001" customHeight="1" x14ac:dyDescent="0.2">
      <c r="A129" s="271" t="s">
        <v>154</v>
      </c>
      <c r="B129" s="36">
        <v>3</v>
      </c>
      <c r="C129" s="136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CG129" s="13"/>
      <c r="CH129" s="13"/>
      <c r="CI129" s="13"/>
      <c r="CJ129" s="13"/>
      <c r="CK129" s="13"/>
      <c r="CL129" s="13"/>
      <c r="CM129" s="13"/>
    </row>
    <row r="130" spans="1:91" ht="16.350000000000001" customHeight="1" x14ac:dyDescent="0.2">
      <c r="A130" s="271" t="s">
        <v>155</v>
      </c>
      <c r="B130" s="36">
        <v>9</v>
      </c>
      <c r="C130" s="136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CG130" s="13"/>
      <c r="CH130" s="13"/>
      <c r="CI130" s="13"/>
      <c r="CJ130" s="13"/>
      <c r="CK130" s="13"/>
      <c r="CL130" s="13"/>
      <c r="CM130" s="13"/>
    </row>
    <row r="131" spans="1:91" ht="16.350000000000001" customHeight="1" x14ac:dyDescent="0.2">
      <c r="A131" s="271" t="s">
        <v>156</v>
      </c>
      <c r="B131" s="70"/>
      <c r="C131" s="136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CG131" s="13"/>
      <c r="CH131" s="13"/>
      <c r="CI131" s="13"/>
      <c r="CJ131" s="13"/>
      <c r="CK131" s="13"/>
      <c r="CL131" s="13"/>
      <c r="CM131" s="13"/>
    </row>
    <row r="132" spans="1:91" ht="16.350000000000001" customHeight="1" x14ac:dyDescent="0.2">
      <c r="A132" s="271" t="s">
        <v>157</v>
      </c>
      <c r="B132" s="36">
        <v>2</v>
      </c>
      <c r="C132" s="136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CG132" s="13"/>
      <c r="CH132" s="13"/>
      <c r="CI132" s="13"/>
      <c r="CJ132" s="13"/>
      <c r="CK132" s="13"/>
      <c r="CL132" s="13"/>
      <c r="CM132" s="13"/>
    </row>
    <row r="133" spans="1:91" ht="16.350000000000001" customHeight="1" x14ac:dyDescent="0.2">
      <c r="A133" s="272" t="s">
        <v>158</v>
      </c>
      <c r="B133" s="273">
        <v>13</v>
      </c>
      <c r="C133" s="136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CG133" s="13"/>
      <c r="CH133" s="13"/>
      <c r="CI133" s="13"/>
      <c r="CJ133" s="13"/>
      <c r="CK133" s="13"/>
      <c r="CL133" s="13"/>
      <c r="CM133" s="13"/>
    </row>
    <row r="134" spans="1:91" ht="16.350000000000001" customHeight="1" x14ac:dyDescent="0.2">
      <c r="A134" s="274" t="s">
        <v>159</v>
      </c>
      <c r="B134" s="273">
        <v>236</v>
      </c>
      <c r="C134" s="136"/>
      <c r="D134" s="8"/>
      <c r="E134" s="8"/>
      <c r="F134" s="8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"/>
      <c r="CG134" s="13"/>
      <c r="CH134" s="13"/>
      <c r="CI134" s="13"/>
      <c r="CJ134" s="13"/>
      <c r="CK134" s="13"/>
      <c r="CL134" s="13"/>
      <c r="CM134" s="13"/>
    </row>
    <row r="135" spans="1:91" ht="16.350000000000001" customHeight="1" x14ac:dyDescent="0.2">
      <c r="A135" s="274" t="s">
        <v>160</v>
      </c>
      <c r="B135" s="273">
        <v>27</v>
      </c>
      <c r="C135" s="136"/>
      <c r="D135" s="8"/>
      <c r="E135" s="8"/>
      <c r="F135" s="8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"/>
      <c r="CG135" s="13"/>
      <c r="CH135" s="13"/>
      <c r="CI135" s="13"/>
      <c r="CJ135" s="13"/>
      <c r="CK135" s="13"/>
      <c r="CL135" s="13"/>
      <c r="CM135" s="13"/>
    </row>
    <row r="136" spans="1:91" ht="16.350000000000001" customHeight="1" x14ac:dyDescent="0.2">
      <c r="A136" s="1464" t="s">
        <v>54</v>
      </c>
      <c r="B136" s="1443">
        <f>SUM(B124:B135)</f>
        <v>296</v>
      </c>
      <c r="C136" s="8"/>
      <c r="D136" s="8"/>
      <c r="E136" s="8"/>
      <c r="F136" s="8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"/>
      <c r="CG136" s="13"/>
      <c r="CH136" s="13"/>
      <c r="CI136" s="13"/>
      <c r="CJ136" s="13"/>
      <c r="CK136" s="13"/>
      <c r="CL136" s="13"/>
      <c r="CM136" s="13"/>
    </row>
    <row r="137" spans="1:91" ht="32.1" customHeight="1" x14ac:dyDescent="0.2">
      <c r="A137" s="81" t="s">
        <v>161</v>
      </c>
      <c r="B137" s="1"/>
      <c r="C137" s="1"/>
      <c r="D137" s="8"/>
      <c r="E137" s="276"/>
      <c r="F137" s="8"/>
      <c r="G137" s="277"/>
      <c r="H137" s="85"/>
      <c r="I137" s="85"/>
      <c r="J137" s="85"/>
      <c r="K137" s="85"/>
      <c r="L137" s="85"/>
      <c r="M137" s="278"/>
      <c r="N137" s="278"/>
      <c r="O137" s="278"/>
      <c r="P137" s="85"/>
      <c r="Q137" s="85"/>
      <c r="R137" s="85"/>
      <c r="S137" s="85"/>
      <c r="T137" s="85"/>
      <c r="U137" s="85"/>
      <c r="V137" s="85"/>
      <c r="W137" s="8"/>
      <c r="BX137" s="2"/>
      <c r="BY137" s="2"/>
      <c r="BZ137" s="2"/>
      <c r="CG137" s="13"/>
      <c r="CH137" s="13"/>
      <c r="CI137" s="13"/>
      <c r="CJ137" s="13"/>
      <c r="CK137" s="13"/>
      <c r="CL137" s="13"/>
      <c r="CM137" s="13"/>
    </row>
    <row r="138" spans="1:91" ht="25.35" customHeight="1" x14ac:dyDescent="0.2">
      <c r="A138" s="1808" t="s">
        <v>162</v>
      </c>
      <c r="B138" s="1869"/>
      <c r="C138" s="1869"/>
      <c r="D138" s="1809"/>
      <c r="E138" s="1422" t="s">
        <v>163</v>
      </c>
      <c r="F138" s="1422" t="s">
        <v>164</v>
      </c>
      <c r="G138" s="279"/>
      <c r="H138" s="280"/>
      <c r="I138" s="280"/>
      <c r="J138" s="280"/>
      <c r="K138" s="280"/>
      <c r="L138" s="85"/>
      <c r="M138" s="85"/>
      <c r="N138" s="85"/>
      <c r="O138" s="85"/>
      <c r="P138" s="85"/>
      <c r="Q138" s="85"/>
      <c r="R138" s="85"/>
      <c r="S138" s="85"/>
      <c r="T138" s="101"/>
      <c r="U138" s="101"/>
      <c r="V138" s="101"/>
      <c r="W138" s="7"/>
      <c r="CG138" s="13"/>
      <c r="CH138" s="13"/>
      <c r="CI138" s="13"/>
      <c r="CJ138" s="13"/>
      <c r="CK138" s="13"/>
      <c r="CL138" s="13"/>
      <c r="CM138" s="13"/>
    </row>
    <row r="139" spans="1:91" ht="16.350000000000001" customHeight="1" x14ac:dyDescent="0.2">
      <c r="A139" s="1422" t="s">
        <v>165</v>
      </c>
      <c r="B139" s="1872" t="s">
        <v>166</v>
      </c>
      <c r="C139" s="1873"/>
      <c r="D139" s="1874"/>
      <c r="E139" s="1465"/>
      <c r="F139" s="1465"/>
      <c r="G139" s="487" t="str">
        <f>CA139</f>
        <v/>
      </c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85"/>
      <c r="T139" s="101"/>
      <c r="U139" s="101"/>
      <c r="V139" s="101"/>
      <c r="W139" s="7"/>
      <c r="CA139" s="488" t="str">
        <f>IF(E139&lt;F139,"* El número de llamadas válidas NO DEBE ser mayor al total de llamadas.","")</f>
        <v/>
      </c>
      <c r="CG139" s="489">
        <f>IF(E139&lt;F139,1,0)</f>
        <v>0</v>
      </c>
      <c r="CH139" s="13"/>
      <c r="CI139" s="13"/>
      <c r="CJ139" s="13"/>
      <c r="CK139" s="13"/>
      <c r="CL139" s="13"/>
      <c r="CM139" s="13"/>
    </row>
    <row r="140" spans="1:91" ht="32.1" customHeight="1" x14ac:dyDescent="0.2">
      <c r="A140" s="82" t="s">
        <v>167</v>
      </c>
      <c r="B140" s="82"/>
      <c r="C140" s="82"/>
      <c r="D140" s="82"/>
      <c r="E140" s="82"/>
      <c r="F140" s="82"/>
      <c r="G140" s="57"/>
      <c r="H140" s="57"/>
      <c r="I140" s="57"/>
      <c r="J140" s="57"/>
      <c r="K140" s="57"/>
      <c r="L140" s="282"/>
      <c r="M140" s="85"/>
      <c r="N140" s="85"/>
      <c r="O140" s="85"/>
      <c r="P140" s="85"/>
      <c r="Q140" s="85"/>
      <c r="R140" s="12"/>
      <c r="S140" s="12"/>
      <c r="T140" s="12"/>
      <c r="U140" s="12"/>
      <c r="V140" s="12"/>
      <c r="BX140" s="2"/>
      <c r="BY140" s="2"/>
      <c r="BZ140" s="2"/>
      <c r="CG140" s="13"/>
      <c r="CH140" s="13"/>
      <c r="CI140" s="13"/>
      <c r="CJ140" s="13"/>
      <c r="CK140" s="13"/>
      <c r="CL140" s="13"/>
      <c r="CM140" s="13"/>
    </row>
    <row r="141" spans="1:91" ht="27" customHeight="1" x14ac:dyDescent="0.2">
      <c r="A141" s="1822" t="s">
        <v>162</v>
      </c>
      <c r="B141" s="1823"/>
      <c r="C141" s="1793"/>
      <c r="D141" s="1828" t="s">
        <v>168</v>
      </c>
      <c r="E141" s="1829"/>
      <c r="F141" s="1816"/>
      <c r="G141" s="1819" t="s">
        <v>7</v>
      </c>
      <c r="H141" s="1869" t="s">
        <v>169</v>
      </c>
      <c r="I141" s="1869"/>
      <c r="J141" s="1809"/>
      <c r="K141" s="1808" t="s">
        <v>170</v>
      </c>
      <c r="L141" s="1869"/>
      <c r="M141" s="1809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CG141" s="13"/>
      <c r="CH141" s="13"/>
      <c r="CI141" s="13"/>
      <c r="CJ141" s="13"/>
      <c r="CK141" s="13"/>
      <c r="CL141" s="13"/>
      <c r="CM141" s="13"/>
    </row>
    <row r="142" spans="1:91" ht="27" customHeight="1" x14ac:dyDescent="0.2">
      <c r="A142" s="1824"/>
      <c r="B142" s="1825"/>
      <c r="C142" s="1795"/>
      <c r="D142" s="1258" t="s">
        <v>54</v>
      </c>
      <c r="E142" s="1268" t="s">
        <v>171</v>
      </c>
      <c r="F142" s="1249" t="s">
        <v>172</v>
      </c>
      <c r="G142" s="1820"/>
      <c r="H142" s="1268" t="s">
        <v>173</v>
      </c>
      <c r="I142" s="1262" t="s">
        <v>174</v>
      </c>
      <c r="J142" s="1249" t="s">
        <v>175</v>
      </c>
      <c r="K142" s="1268" t="s">
        <v>173</v>
      </c>
      <c r="L142" s="1262" t="s">
        <v>174</v>
      </c>
      <c r="M142" s="1249" t="s">
        <v>175</v>
      </c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CG142" s="13"/>
      <c r="CH142" s="13"/>
      <c r="CI142" s="13"/>
      <c r="CJ142" s="13"/>
      <c r="CK142" s="13"/>
      <c r="CL142" s="13"/>
      <c r="CM142" s="13"/>
    </row>
    <row r="143" spans="1:91" ht="16.350000000000001" customHeight="1" x14ac:dyDescent="0.2">
      <c r="A143" s="1819" t="s">
        <v>176</v>
      </c>
      <c r="B143" s="2033" t="s">
        <v>177</v>
      </c>
      <c r="C143" s="2034"/>
      <c r="D143" s="1461">
        <f>SUM(E143+F143)</f>
        <v>0</v>
      </c>
      <c r="E143" s="1426"/>
      <c r="F143" s="1432"/>
      <c r="G143" s="1428"/>
      <c r="H143" s="1426"/>
      <c r="I143" s="1466"/>
      <c r="J143" s="1432"/>
      <c r="K143" s="1426"/>
      <c r="L143" s="1466"/>
      <c r="M143" s="1432"/>
      <c r="N143" s="71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12"/>
      <c r="AA143" s="12"/>
      <c r="CG143" s="13"/>
      <c r="CH143" s="13"/>
      <c r="CI143" s="13">
        <v>0</v>
      </c>
      <c r="CJ143" s="13"/>
      <c r="CK143" s="13"/>
      <c r="CL143" s="13"/>
      <c r="CM143" s="13"/>
    </row>
    <row r="144" spans="1:91" ht="16.350000000000001" customHeight="1" x14ac:dyDescent="0.2">
      <c r="A144" s="1820"/>
      <c r="B144" s="285" t="s">
        <v>178</v>
      </c>
      <c r="C144" s="286"/>
      <c r="D144" s="287">
        <f>SUM(E144+F144)</f>
        <v>0</v>
      </c>
      <c r="E144" s="288"/>
      <c r="F144" s="289"/>
      <c r="G144" s="290"/>
      <c r="H144" s="288"/>
      <c r="I144" s="291"/>
      <c r="J144" s="289"/>
      <c r="K144" s="288"/>
      <c r="L144" s="291"/>
      <c r="M144" s="289"/>
      <c r="N144" s="71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12"/>
      <c r="AA144" s="12"/>
      <c r="CG144" s="13"/>
      <c r="CH144" s="13"/>
      <c r="CI144" s="13">
        <v>0</v>
      </c>
      <c r="CJ144" s="13"/>
      <c r="CK144" s="13"/>
      <c r="CL144" s="13"/>
      <c r="CM144" s="13"/>
    </row>
    <row r="145" spans="1:104" ht="32.1" customHeight="1" x14ac:dyDescent="0.2">
      <c r="A145" s="81" t="s">
        <v>179</v>
      </c>
      <c r="B145" s="8"/>
      <c r="C145" s="292"/>
      <c r="D145" s="292"/>
      <c r="E145" s="293"/>
      <c r="F145" s="8"/>
      <c r="G145" s="8"/>
      <c r="H145" s="8"/>
      <c r="I145" s="8"/>
      <c r="J145" s="8"/>
      <c r="K145" s="8"/>
      <c r="L145" s="8"/>
      <c r="M145" s="8"/>
      <c r="N145" s="85"/>
      <c r="O145" s="85"/>
      <c r="P145" s="85"/>
      <c r="Q145" s="85"/>
      <c r="R145" s="85"/>
      <c r="S145" s="85"/>
      <c r="T145" s="85"/>
      <c r="U145" s="85"/>
      <c r="V145" s="85"/>
      <c r="W145" s="12"/>
      <c r="X145" s="12"/>
      <c r="Y145" s="12"/>
      <c r="Z145" s="12"/>
      <c r="AA145" s="12"/>
      <c r="BX145" s="2"/>
      <c r="BY145" s="2"/>
      <c r="BZ145" s="2"/>
      <c r="CG145" s="13"/>
      <c r="CH145" s="13"/>
      <c r="CI145" s="13"/>
      <c r="CJ145" s="13"/>
      <c r="CK145" s="13"/>
      <c r="CL145" s="13"/>
      <c r="CM145" s="13"/>
    </row>
    <row r="146" spans="1:104" ht="58.35" customHeight="1" x14ac:dyDescent="0.2">
      <c r="A146" s="1828" t="s">
        <v>180</v>
      </c>
      <c r="B146" s="1816"/>
      <c r="C146" s="1422" t="s">
        <v>5</v>
      </c>
      <c r="D146" s="1422" t="s">
        <v>181</v>
      </c>
      <c r="E146" s="1399" t="s">
        <v>182</v>
      </c>
      <c r="F146" s="1255" t="s">
        <v>68</v>
      </c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101"/>
      <c r="T146" s="101"/>
      <c r="U146" s="101"/>
      <c r="V146" s="101"/>
      <c r="W146" s="12"/>
      <c r="X146" s="12"/>
      <c r="Y146" s="12"/>
      <c r="Z146" s="12"/>
      <c r="AA146" s="12"/>
      <c r="CG146" s="13"/>
      <c r="CH146" s="13"/>
      <c r="CI146" s="13"/>
      <c r="CJ146" s="13"/>
      <c r="CK146" s="13"/>
      <c r="CL146" s="13"/>
      <c r="CM146" s="13"/>
    </row>
    <row r="147" spans="1:104" ht="16.350000000000001" customHeight="1" x14ac:dyDescent="0.2">
      <c r="A147" s="1819" t="s">
        <v>183</v>
      </c>
      <c r="B147" s="62" t="s">
        <v>184</v>
      </c>
      <c r="C147" s="142"/>
      <c r="D147" s="294"/>
      <c r="E147" s="1467"/>
      <c r="F147" s="1468"/>
      <c r="G147" s="71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101"/>
      <c r="T147" s="101"/>
      <c r="U147" s="101"/>
      <c r="V147" s="101"/>
      <c r="W147" s="12"/>
      <c r="X147" s="12"/>
      <c r="CG147" s="13">
        <v>0</v>
      </c>
      <c r="CH147" s="13"/>
      <c r="CI147" s="13"/>
      <c r="CJ147" s="13"/>
      <c r="CK147" s="13"/>
      <c r="CL147" s="13"/>
      <c r="CM147" s="13"/>
    </row>
    <row r="148" spans="1:104" ht="16.350000000000001" customHeight="1" x14ac:dyDescent="0.2">
      <c r="A148" s="1820"/>
      <c r="B148" s="93" t="s">
        <v>185</v>
      </c>
      <c r="C148" s="52"/>
      <c r="D148" s="50"/>
      <c r="E148" s="297"/>
      <c r="F148" s="298"/>
      <c r="G148" s="71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101"/>
      <c r="T148" s="101"/>
      <c r="U148" s="101"/>
      <c r="V148" s="101"/>
      <c r="W148" s="12"/>
      <c r="X148" s="12"/>
      <c r="CG148" s="13">
        <v>0</v>
      </c>
      <c r="CH148" s="13"/>
      <c r="CI148" s="13"/>
      <c r="CJ148" s="13"/>
      <c r="CK148" s="13"/>
      <c r="CL148" s="13"/>
      <c r="CM148" s="13"/>
    </row>
    <row r="149" spans="1:104" ht="16.350000000000001" customHeight="1" x14ac:dyDescent="0.2">
      <c r="A149" s="1261" t="s">
        <v>186</v>
      </c>
      <c r="B149" s="72" t="s">
        <v>184</v>
      </c>
      <c r="C149" s="1465"/>
      <c r="D149" s="1469"/>
      <c r="E149" s="301"/>
      <c r="F149" s="302"/>
      <c r="G149" s="71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101"/>
      <c r="T149" s="101"/>
      <c r="U149" s="101"/>
      <c r="V149" s="101"/>
      <c r="W149" s="12"/>
      <c r="X149" s="12"/>
      <c r="CG149" s="13">
        <v>0</v>
      </c>
      <c r="CH149" s="13"/>
      <c r="CI149" s="13"/>
      <c r="CJ149" s="13"/>
      <c r="CK149" s="13"/>
      <c r="CL149" s="13"/>
      <c r="CM149" s="13"/>
    </row>
    <row r="150" spans="1:104" ht="16.350000000000001" customHeight="1" x14ac:dyDescent="0.2">
      <c r="A150" s="1819" t="s">
        <v>187</v>
      </c>
      <c r="B150" s="62" t="s">
        <v>188</v>
      </c>
      <c r="C150" s="142"/>
      <c r="D150" s="303"/>
      <c r="E150" s="304"/>
      <c r="F150" s="305"/>
      <c r="G150" s="71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101"/>
      <c r="T150" s="101"/>
      <c r="U150" s="101"/>
      <c r="V150" s="101"/>
      <c r="W150" s="12"/>
      <c r="X150" s="12"/>
      <c r="CG150" s="13">
        <v>0</v>
      </c>
      <c r="CH150" s="13"/>
      <c r="CI150" s="13"/>
      <c r="CJ150" s="13"/>
      <c r="CK150" s="13"/>
      <c r="CL150" s="13"/>
      <c r="CM150" s="13"/>
    </row>
    <row r="151" spans="1:104" ht="16.350000000000001" customHeight="1" x14ac:dyDescent="0.2">
      <c r="A151" s="1845"/>
      <c r="B151" s="30" t="s">
        <v>189</v>
      </c>
      <c r="C151" s="36"/>
      <c r="D151" s="34"/>
      <c r="E151" s="306"/>
      <c r="F151" s="74"/>
      <c r="G151" s="71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101"/>
      <c r="T151" s="101"/>
      <c r="U151" s="101"/>
      <c r="V151" s="101"/>
      <c r="W151" s="12"/>
      <c r="X151" s="12"/>
      <c r="CG151" s="13">
        <v>0</v>
      </c>
      <c r="CH151" s="13"/>
      <c r="CI151" s="13"/>
      <c r="CJ151" s="13"/>
      <c r="CK151" s="13"/>
      <c r="CL151" s="13"/>
      <c r="CM151" s="13"/>
    </row>
    <row r="152" spans="1:104" ht="16.350000000000001" customHeight="1" x14ac:dyDescent="0.2">
      <c r="A152" s="1820"/>
      <c r="B152" s="93" t="s">
        <v>190</v>
      </c>
      <c r="C152" s="52"/>
      <c r="D152" s="50"/>
      <c r="E152" s="307"/>
      <c r="F152" s="79"/>
      <c r="G152" s="71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101"/>
      <c r="T152" s="101"/>
      <c r="U152" s="101"/>
      <c r="V152" s="101"/>
      <c r="W152" s="12"/>
      <c r="X152" s="12"/>
      <c r="CG152" s="13">
        <v>0</v>
      </c>
      <c r="CH152" s="13"/>
      <c r="CI152" s="13"/>
      <c r="CJ152" s="13"/>
      <c r="CK152" s="13"/>
      <c r="CL152" s="13"/>
      <c r="CM152" s="13"/>
    </row>
    <row r="153" spans="1:104" s="82" customFormat="1" ht="32.1" customHeight="1" x14ac:dyDescent="0.2">
      <c r="A153" s="308" t="s">
        <v>191</v>
      </c>
      <c r="CA153" s="309"/>
      <c r="CB153" s="309"/>
      <c r="CC153" s="309"/>
      <c r="CD153" s="309"/>
      <c r="CE153" s="309"/>
      <c r="CF153" s="309"/>
      <c r="CG153" s="310"/>
      <c r="CH153" s="310"/>
      <c r="CI153" s="310"/>
      <c r="CJ153" s="310"/>
      <c r="CK153" s="310"/>
      <c r="CL153" s="310"/>
      <c r="CM153" s="310"/>
      <c r="CN153" s="309"/>
      <c r="CO153" s="309"/>
      <c r="CP153" s="309"/>
      <c r="CQ153" s="309"/>
      <c r="CR153" s="309"/>
      <c r="CS153" s="309"/>
      <c r="CT153" s="309"/>
      <c r="CU153" s="309"/>
      <c r="CV153" s="309"/>
      <c r="CW153" s="309"/>
      <c r="CX153" s="309"/>
      <c r="CY153" s="309"/>
      <c r="CZ153" s="309"/>
    </row>
    <row r="154" spans="1:104" s="82" customFormat="1" ht="16.350000000000001" customHeight="1" x14ac:dyDescent="0.2">
      <c r="A154" s="1822" t="s">
        <v>162</v>
      </c>
      <c r="B154" s="1823"/>
      <c r="C154" s="1793"/>
      <c r="D154" s="1828" t="s">
        <v>192</v>
      </c>
      <c r="E154" s="1829"/>
      <c r="F154" s="1859"/>
      <c r="G154" s="1860" t="s">
        <v>181</v>
      </c>
      <c r="H154" s="1864" t="s">
        <v>193</v>
      </c>
      <c r="I154" s="1798" t="s">
        <v>68</v>
      </c>
      <c r="BX154" s="311"/>
      <c r="BY154" s="311"/>
      <c r="BZ154" s="311"/>
      <c r="CA154" s="309"/>
      <c r="CB154" s="309"/>
      <c r="CC154" s="309"/>
      <c r="CD154" s="309"/>
      <c r="CE154" s="309"/>
      <c r="CF154" s="309"/>
      <c r="CG154" s="310"/>
      <c r="CH154" s="310"/>
      <c r="CI154" s="310"/>
      <c r="CJ154" s="310"/>
      <c r="CK154" s="310"/>
      <c r="CL154" s="310"/>
      <c r="CM154" s="310"/>
      <c r="CN154" s="309"/>
      <c r="CO154" s="309"/>
      <c r="CP154" s="309"/>
      <c r="CQ154" s="309"/>
      <c r="CR154" s="309"/>
      <c r="CS154" s="309"/>
      <c r="CT154" s="309"/>
      <c r="CU154" s="309"/>
      <c r="CV154" s="309"/>
      <c r="CW154" s="309"/>
      <c r="CX154" s="309"/>
      <c r="CY154" s="309"/>
      <c r="CZ154" s="309"/>
    </row>
    <row r="155" spans="1:104" s="82" customFormat="1" ht="16.350000000000001" customHeight="1" x14ac:dyDescent="0.2">
      <c r="A155" s="1824"/>
      <c r="B155" s="1825"/>
      <c r="C155" s="1795"/>
      <c r="D155" s="1258" t="s">
        <v>194</v>
      </c>
      <c r="E155" s="1399" t="s">
        <v>183</v>
      </c>
      <c r="F155" s="1251" t="s">
        <v>187</v>
      </c>
      <c r="G155" s="1861"/>
      <c r="H155" s="1865"/>
      <c r="I155" s="1801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BX155" s="311"/>
      <c r="BY155" s="311"/>
      <c r="BZ155" s="311"/>
      <c r="CA155" s="309"/>
      <c r="CB155" s="309"/>
      <c r="CC155" s="309"/>
      <c r="CD155" s="309"/>
      <c r="CE155" s="309"/>
      <c r="CF155" s="309"/>
      <c r="CG155" s="310"/>
      <c r="CH155" s="310"/>
      <c r="CI155" s="310"/>
      <c r="CJ155" s="310"/>
      <c r="CK155" s="310"/>
      <c r="CL155" s="310"/>
      <c r="CM155" s="310"/>
      <c r="CN155" s="309"/>
      <c r="CO155" s="309"/>
      <c r="CP155" s="309"/>
      <c r="CQ155" s="309"/>
      <c r="CR155" s="309"/>
      <c r="CS155" s="309"/>
      <c r="CT155" s="309"/>
      <c r="CU155" s="309"/>
      <c r="CV155" s="309"/>
      <c r="CW155" s="309"/>
      <c r="CX155" s="309"/>
      <c r="CY155" s="309"/>
      <c r="CZ155" s="309"/>
    </row>
    <row r="156" spans="1:104" ht="16.350000000000001" customHeight="1" x14ac:dyDescent="0.2">
      <c r="A156" s="2032" t="s">
        <v>195</v>
      </c>
      <c r="B156" s="2029" t="s">
        <v>190</v>
      </c>
      <c r="C156" s="2030"/>
      <c r="D156" s="1461">
        <f t="shared" ref="D156:D161" si="16">SUM(E156:F156)</f>
        <v>0</v>
      </c>
      <c r="E156" s="1426"/>
      <c r="F156" s="1462"/>
      <c r="G156" s="1466"/>
      <c r="H156" s="1429"/>
      <c r="I156" s="1432"/>
      <c r="J156" s="71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12"/>
      <c r="W156" s="12"/>
      <c r="X156" s="12"/>
      <c r="Y156" s="12"/>
      <c r="Z156" s="12"/>
      <c r="AA156" s="12"/>
      <c r="CG156" s="13">
        <v>0</v>
      </c>
      <c r="CH156" s="13"/>
      <c r="CI156" s="13"/>
      <c r="CJ156" s="13"/>
      <c r="CK156" s="13"/>
      <c r="CL156" s="13"/>
      <c r="CM156" s="13"/>
    </row>
    <row r="157" spans="1:104" ht="16.350000000000001" customHeight="1" x14ac:dyDescent="0.2">
      <c r="A157" s="1867"/>
      <c r="B157" s="1848" t="s">
        <v>188</v>
      </c>
      <c r="C157" s="1849"/>
      <c r="D157" s="313">
        <f t="shared" si="16"/>
        <v>195</v>
      </c>
      <c r="E157" s="34">
        <v>195</v>
      </c>
      <c r="F157" s="314"/>
      <c r="G157" s="306">
        <v>195</v>
      </c>
      <c r="H157" s="37"/>
      <c r="I157" s="74"/>
      <c r="J157" s="71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12"/>
      <c r="W157" s="12"/>
      <c r="X157" s="12"/>
      <c r="Y157" s="12"/>
      <c r="Z157" s="12"/>
      <c r="AA157" s="12"/>
      <c r="CG157" s="13">
        <v>0</v>
      </c>
      <c r="CH157" s="13"/>
      <c r="CI157" s="13"/>
      <c r="CJ157" s="13"/>
      <c r="CK157" s="13"/>
      <c r="CL157" s="13"/>
      <c r="CM157" s="13"/>
    </row>
    <row r="158" spans="1:104" ht="16.350000000000001" customHeight="1" x14ac:dyDescent="0.2">
      <c r="A158" s="1868"/>
      <c r="B158" s="1850" t="s">
        <v>189</v>
      </c>
      <c r="C158" s="1851"/>
      <c r="D158" s="265">
        <f t="shared" si="16"/>
        <v>0</v>
      </c>
      <c r="E158" s="50"/>
      <c r="F158" s="267"/>
      <c r="G158" s="307"/>
      <c r="H158" s="266"/>
      <c r="I158" s="79"/>
      <c r="J158" s="71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12"/>
      <c r="W158" s="12"/>
      <c r="X158" s="12"/>
      <c r="Y158" s="12"/>
      <c r="Z158" s="12"/>
      <c r="AA158" s="12"/>
      <c r="CG158" s="13">
        <v>0</v>
      </c>
      <c r="CH158" s="13"/>
      <c r="CI158" s="13"/>
      <c r="CJ158" s="13"/>
      <c r="CK158" s="13"/>
      <c r="CL158" s="13"/>
      <c r="CM158" s="13"/>
    </row>
    <row r="159" spans="1:104" ht="16.350000000000001" customHeight="1" x14ac:dyDescent="0.2">
      <c r="A159" s="1819" t="s">
        <v>196</v>
      </c>
      <c r="B159" s="2029" t="s">
        <v>190</v>
      </c>
      <c r="C159" s="2030"/>
      <c r="D159" s="1461">
        <f t="shared" si="16"/>
        <v>0</v>
      </c>
      <c r="E159" s="1426"/>
      <c r="F159" s="1462"/>
      <c r="G159" s="1466"/>
      <c r="H159" s="1429"/>
      <c r="I159" s="1432"/>
      <c r="J159" s="71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12"/>
      <c r="W159" s="12"/>
      <c r="X159" s="12"/>
      <c r="Y159" s="12"/>
      <c r="Z159" s="12"/>
      <c r="AA159" s="12"/>
      <c r="CG159" s="13">
        <v>0</v>
      </c>
      <c r="CH159" s="13"/>
      <c r="CI159" s="13"/>
      <c r="CJ159" s="13"/>
      <c r="CK159" s="13"/>
      <c r="CL159" s="13"/>
      <c r="CM159" s="13"/>
    </row>
    <row r="160" spans="1:104" ht="16.350000000000001" customHeight="1" x14ac:dyDescent="0.2">
      <c r="A160" s="1845"/>
      <c r="B160" s="1848" t="s">
        <v>188</v>
      </c>
      <c r="C160" s="1849"/>
      <c r="D160" s="313">
        <f t="shared" si="16"/>
        <v>208</v>
      </c>
      <c r="E160" s="34">
        <v>208</v>
      </c>
      <c r="F160" s="314"/>
      <c r="G160" s="306">
        <v>208</v>
      </c>
      <c r="H160" s="37"/>
      <c r="I160" s="74"/>
      <c r="J160" s="71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12"/>
      <c r="W160" s="12"/>
      <c r="X160" s="12"/>
      <c r="Y160" s="12"/>
      <c r="Z160" s="12"/>
      <c r="AA160" s="12"/>
      <c r="CG160" s="13">
        <v>0</v>
      </c>
      <c r="CH160" s="13"/>
      <c r="CI160" s="13"/>
      <c r="CJ160" s="13"/>
      <c r="CK160" s="13"/>
      <c r="CL160" s="13"/>
      <c r="CM160" s="13"/>
    </row>
    <row r="161" spans="1:91" ht="16.350000000000001" customHeight="1" x14ac:dyDescent="0.2">
      <c r="A161" s="1820"/>
      <c r="B161" s="1850" t="s">
        <v>189</v>
      </c>
      <c r="C161" s="1851"/>
      <c r="D161" s="265">
        <f t="shared" si="16"/>
        <v>0</v>
      </c>
      <c r="E161" s="50"/>
      <c r="F161" s="267"/>
      <c r="G161" s="307"/>
      <c r="H161" s="266"/>
      <c r="I161" s="79"/>
      <c r="J161" s="71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12"/>
      <c r="W161" s="12"/>
      <c r="X161" s="12"/>
      <c r="Y161" s="12"/>
      <c r="Z161" s="12"/>
      <c r="AA161" s="12"/>
      <c r="CG161" s="13">
        <v>0</v>
      </c>
      <c r="CH161" s="13"/>
      <c r="CI161" s="13"/>
      <c r="CJ161" s="13"/>
      <c r="CK161" s="13"/>
      <c r="CL161" s="13"/>
      <c r="CM161" s="13"/>
    </row>
    <row r="162" spans="1:91" ht="32.1" customHeight="1" x14ac:dyDescent="0.2">
      <c r="A162" s="10" t="s">
        <v>197</v>
      </c>
      <c r="B162" s="10"/>
      <c r="C162" s="10"/>
      <c r="D162" s="10"/>
      <c r="E162" s="8"/>
      <c r="G162" s="8"/>
      <c r="H162" s="8"/>
      <c r="I162" s="8"/>
      <c r="J162" s="85"/>
      <c r="K162" s="85"/>
      <c r="L162" s="85"/>
      <c r="M162" s="85"/>
      <c r="N162" s="85"/>
      <c r="O162" s="12"/>
      <c r="P162" s="85"/>
      <c r="Q162" s="85"/>
      <c r="R162" s="85"/>
      <c r="S162" s="85"/>
      <c r="T162" s="85"/>
      <c r="U162" s="85"/>
      <c r="V162" s="85"/>
      <c r="W162" s="85"/>
      <c r="X162" s="12"/>
      <c r="Y162" s="12"/>
      <c r="Z162" s="12"/>
      <c r="AA162" s="12"/>
      <c r="BX162" s="2"/>
      <c r="BY162" s="2"/>
      <c r="BZ162" s="2"/>
      <c r="CG162" s="13"/>
      <c r="CH162" s="13"/>
      <c r="CI162" s="13"/>
      <c r="CJ162" s="13"/>
      <c r="CK162" s="13"/>
      <c r="CL162" s="13"/>
      <c r="CM162" s="13"/>
    </row>
    <row r="163" spans="1:91" ht="16.350000000000001" customHeight="1" x14ac:dyDescent="0.2">
      <c r="A163" s="2031" t="s">
        <v>198</v>
      </c>
      <c r="B163" s="2031"/>
      <c r="C163" s="1853" t="s">
        <v>199</v>
      </c>
      <c r="D163" s="1854"/>
      <c r="E163" s="1855"/>
      <c r="F163" s="1834" t="s">
        <v>6</v>
      </c>
      <c r="G163" s="1862"/>
      <c r="H163" s="1862"/>
      <c r="I163" s="1862"/>
      <c r="J163" s="1862"/>
      <c r="K163" s="1862"/>
      <c r="L163" s="1862"/>
      <c r="M163" s="1862"/>
      <c r="N163" s="1862"/>
      <c r="O163" s="1862"/>
      <c r="P163" s="1862"/>
      <c r="Q163" s="1862"/>
      <c r="R163" s="1862"/>
      <c r="S163" s="1862"/>
      <c r="T163" s="1862"/>
      <c r="U163" s="1862"/>
      <c r="V163" s="1862"/>
      <c r="W163" s="1862"/>
      <c r="X163" s="1862"/>
      <c r="Y163" s="1862"/>
      <c r="Z163" s="1862"/>
      <c r="AA163" s="1862"/>
      <c r="AB163" s="1862"/>
      <c r="AC163" s="1862"/>
      <c r="AD163" s="1862"/>
      <c r="AE163" s="1862"/>
      <c r="AF163" s="1862"/>
      <c r="AG163" s="1862"/>
      <c r="AH163" s="1862"/>
      <c r="AI163" s="1862"/>
      <c r="AJ163" s="1862"/>
      <c r="AK163" s="1862"/>
      <c r="AL163" s="1862"/>
      <c r="AM163" s="1835"/>
      <c r="CG163" s="13"/>
      <c r="CH163" s="13"/>
      <c r="CI163" s="13"/>
      <c r="CJ163" s="13"/>
      <c r="CK163" s="13"/>
      <c r="CL163" s="13"/>
      <c r="CM163" s="13"/>
    </row>
    <row r="164" spans="1:91" ht="16.350000000000001" customHeight="1" x14ac:dyDescent="0.2">
      <c r="A164" s="2031"/>
      <c r="B164" s="2031"/>
      <c r="C164" s="1856"/>
      <c r="D164" s="1857"/>
      <c r="E164" s="1858"/>
      <c r="F164" s="2021" t="s">
        <v>11</v>
      </c>
      <c r="G164" s="2021"/>
      <c r="H164" s="2021" t="s">
        <v>12</v>
      </c>
      <c r="I164" s="2021"/>
      <c r="J164" s="2021" t="s">
        <v>13</v>
      </c>
      <c r="K164" s="2021"/>
      <c r="L164" s="1809" t="s">
        <v>14</v>
      </c>
      <c r="M164" s="1808"/>
      <c r="N164" s="2021" t="s">
        <v>15</v>
      </c>
      <c r="O164" s="2021"/>
      <c r="P164" s="1816" t="s">
        <v>16</v>
      </c>
      <c r="Q164" s="1828"/>
      <c r="R164" s="2023" t="s">
        <v>17</v>
      </c>
      <c r="S164" s="2023"/>
      <c r="T164" s="1816" t="s">
        <v>18</v>
      </c>
      <c r="U164" s="1828"/>
      <c r="V164" s="2023" t="s">
        <v>19</v>
      </c>
      <c r="W164" s="2023"/>
      <c r="X164" s="1816" t="s">
        <v>20</v>
      </c>
      <c r="Y164" s="1828"/>
      <c r="Z164" s="1828" t="s">
        <v>21</v>
      </c>
      <c r="AA164" s="1816"/>
      <c r="AB164" s="2023" t="s">
        <v>22</v>
      </c>
      <c r="AC164" s="2023"/>
      <c r="AD164" s="2023" t="s">
        <v>23</v>
      </c>
      <c r="AE164" s="2023"/>
      <c r="AF164" s="2023" t="s">
        <v>24</v>
      </c>
      <c r="AG164" s="2023"/>
      <c r="AH164" s="2023" t="s">
        <v>25</v>
      </c>
      <c r="AI164" s="2023"/>
      <c r="AJ164" s="2023" t="s">
        <v>26</v>
      </c>
      <c r="AK164" s="2023"/>
      <c r="AL164" s="2023" t="s">
        <v>27</v>
      </c>
      <c r="AM164" s="2023"/>
      <c r="CG164" s="13"/>
      <c r="CH164" s="13"/>
      <c r="CI164" s="13"/>
      <c r="CJ164" s="13"/>
      <c r="CK164" s="13"/>
      <c r="CL164" s="13"/>
      <c r="CM164" s="13"/>
    </row>
    <row r="165" spans="1:91" ht="16.350000000000001" customHeight="1" x14ac:dyDescent="0.2">
      <c r="A165" s="2031"/>
      <c r="B165" s="2031"/>
      <c r="C165" s="1470" t="s">
        <v>32</v>
      </c>
      <c r="D165" s="1471" t="s">
        <v>33</v>
      </c>
      <c r="E165" s="317" t="s">
        <v>34</v>
      </c>
      <c r="F165" s="1399" t="s">
        <v>41</v>
      </c>
      <c r="G165" s="1255" t="s">
        <v>34</v>
      </c>
      <c r="H165" s="1399" t="s">
        <v>41</v>
      </c>
      <c r="I165" s="1255" t="s">
        <v>34</v>
      </c>
      <c r="J165" s="1399" t="s">
        <v>41</v>
      </c>
      <c r="K165" s="1255" t="s">
        <v>34</v>
      </c>
      <c r="L165" s="1399" t="s">
        <v>41</v>
      </c>
      <c r="M165" s="1267" t="s">
        <v>34</v>
      </c>
      <c r="N165" s="1399" t="s">
        <v>41</v>
      </c>
      <c r="O165" s="1255" t="s">
        <v>34</v>
      </c>
      <c r="P165" s="1399" t="s">
        <v>41</v>
      </c>
      <c r="Q165" s="1267" t="s">
        <v>34</v>
      </c>
      <c r="R165" s="1399" t="s">
        <v>41</v>
      </c>
      <c r="S165" s="1255" t="s">
        <v>34</v>
      </c>
      <c r="T165" s="1399" t="s">
        <v>41</v>
      </c>
      <c r="U165" s="1267" t="s">
        <v>34</v>
      </c>
      <c r="V165" s="1399" t="s">
        <v>41</v>
      </c>
      <c r="W165" s="1255" t="s">
        <v>34</v>
      </c>
      <c r="X165" s="1399" t="s">
        <v>41</v>
      </c>
      <c r="Y165" s="1267" t="s">
        <v>34</v>
      </c>
      <c r="Z165" s="1399" t="s">
        <v>41</v>
      </c>
      <c r="AA165" s="1255" t="s">
        <v>34</v>
      </c>
      <c r="AB165" s="1399" t="s">
        <v>41</v>
      </c>
      <c r="AC165" s="1255" t="s">
        <v>34</v>
      </c>
      <c r="AD165" s="1399" t="s">
        <v>41</v>
      </c>
      <c r="AE165" s="1255" t="s">
        <v>34</v>
      </c>
      <c r="AF165" s="1399" t="s">
        <v>41</v>
      </c>
      <c r="AG165" s="1255" t="s">
        <v>34</v>
      </c>
      <c r="AH165" s="1399" t="s">
        <v>41</v>
      </c>
      <c r="AI165" s="1255" t="s">
        <v>34</v>
      </c>
      <c r="AJ165" s="1399" t="s">
        <v>41</v>
      </c>
      <c r="AK165" s="1255" t="s">
        <v>34</v>
      </c>
      <c r="AL165" s="1399" t="s">
        <v>41</v>
      </c>
      <c r="AM165" s="1255" t="s">
        <v>34</v>
      </c>
      <c r="CG165" s="13"/>
      <c r="CH165" s="13"/>
      <c r="CI165" s="13"/>
      <c r="CJ165" s="13"/>
      <c r="CK165" s="13"/>
      <c r="CL165" s="13"/>
      <c r="CM165" s="13"/>
    </row>
    <row r="166" spans="1:91" ht="16.350000000000001" customHeight="1" x14ac:dyDescent="0.2">
      <c r="A166" s="2027" t="s">
        <v>200</v>
      </c>
      <c r="B166" s="2028"/>
      <c r="C166" s="318">
        <f>SUM(D166+E166)</f>
        <v>0</v>
      </c>
      <c r="D166" s="319">
        <f>SUM(P166+R166+T166+V166+X166+Z166+AB166+AD166+AF166+AH166+AJ166+AL166)</f>
        <v>0</v>
      </c>
      <c r="E166" s="1472">
        <f>SUM(Q166+S166+U166+W166+Y166+AA166+AC166+AE166+AG166+AI166+AK166+AM166)</f>
        <v>0</v>
      </c>
      <c r="F166" s="1473"/>
      <c r="G166" s="322"/>
      <c r="H166" s="323"/>
      <c r="I166" s="1474"/>
      <c r="J166" s="1473"/>
      <c r="K166" s="322"/>
      <c r="L166" s="323"/>
      <c r="M166" s="1474"/>
      <c r="N166" s="323"/>
      <c r="O166" s="1474"/>
      <c r="P166" s="1475"/>
      <c r="Q166" s="1476"/>
      <c r="R166" s="1477"/>
      <c r="S166" s="1478"/>
      <c r="T166" s="1475"/>
      <c r="U166" s="1476"/>
      <c r="V166" s="1477"/>
      <c r="W166" s="1478"/>
      <c r="X166" s="1475"/>
      <c r="Y166" s="1476"/>
      <c r="Z166" s="1477"/>
      <c r="AA166" s="1478"/>
      <c r="AB166" s="1477"/>
      <c r="AC166" s="1478"/>
      <c r="AD166" s="1477"/>
      <c r="AE166" s="1478"/>
      <c r="AF166" s="1477"/>
      <c r="AG166" s="1478"/>
      <c r="AH166" s="1477"/>
      <c r="AI166" s="1478"/>
      <c r="AJ166" s="1477"/>
      <c r="AK166" s="1478"/>
      <c r="AL166" s="1477"/>
      <c r="AM166" s="1478"/>
      <c r="AN166" s="136"/>
      <c r="CG166" s="13"/>
      <c r="CH166" s="13"/>
      <c r="CI166" s="13"/>
      <c r="CJ166" s="13"/>
      <c r="CK166" s="13"/>
      <c r="CL166" s="13"/>
      <c r="CM166" s="13"/>
    </row>
    <row r="167" spans="1:91" ht="16.350000000000001" customHeight="1" x14ac:dyDescent="0.2">
      <c r="A167" s="1838" t="s">
        <v>201</v>
      </c>
      <c r="B167" s="1839"/>
      <c r="C167" s="329">
        <f>SUM(D167+E167)</f>
        <v>0</v>
      </c>
      <c r="D167" s="330">
        <f t="shared" ref="D167:E169" si="17">SUM(F167+H167+J167+L167+N167+P167+R167+T167+V167+X167+Z167+AB167+AD167+AF167+AH167+AJ167+AL167)</f>
        <v>0</v>
      </c>
      <c r="E167" s="331">
        <f t="shared" si="17"/>
        <v>0</v>
      </c>
      <c r="F167" s="1479"/>
      <c r="G167" s="1480"/>
      <c r="H167" s="1479"/>
      <c r="I167" s="1480"/>
      <c r="J167" s="1479"/>
      <c r="K167" s="1480"/>
      <c r="L167" s="1481"/>
      <c r="M167" s="1482"/>
      <c r="N167" s="1479"/>
      <c r="O167" s="1480"/>
      <c r="P167" s="1481"/>
      <c r="Q167" s="1482"/>
      <c r="R167" s="1479"/>
      <c r="S167" s="1480"/>
      <c r="T167" s="1481"/>
      <c r="U167" s="1482"/>
      <c r="V167" s="1479"/>
      <c r="W167" s="1480"/>
      <c r="X167" s="1481"/>
      <c r="Y167" s="1482"/>
      <c r="Z167" s="1479"/>
      <c r="AA167" s="1480"/>
      <c r="AB167" s="1479"/>
      <c r="AC167" s="1480"/>
      <c r="AD167" s="1479"/>
      <c r="AE167" s="1480"/>
      <c r="AF167" s="1479"/>
      <c r="AG167" s="1480"/>
      <c r="AH167" s="1479"/>
      <c r="AI167" s="1480"/>
      <c r="AJ167" s="1479"/>
      <c r="AK167" s="1480"/>
      <c r="AL167" s="1479"/>
      <c r="AM167" s="1480"/>
      <c r="AN167" s="136"/>
      <c r="CG167" s="13"/>
      <c r="CH167" s="13"/>
      <c r="CI167" s="13"/>
      <c r="CJ167" s="13"/>
      <c r="CK167" s="13"/>
      <c r="CL167" s="13"/>
      <c r="CM167" s="13"/>
    </row>
    <row r="168" spans="1:91" ht="16.350000000000001" customHeight="1" x14ac:dyDescent="0.2">
      <c r="A168" s="1840" t="s">
        <v>202</v>
      </c>
      <c r="B168" s="1841"/>
      <c r="C168" s="329">
        <f>SUM(D168+E168)</f>
        <v>0</v>
      </c>
      <c r="D168" s="330">
        <f t="shared" si="17"/>
        <v>0</v>
      </c>
      <c r="E168" s="331">
        <f t="shared" si="17"/>
        <v>0</v>
      </c>
      <c r="F168" s="1479"/>
      <c r="G168" s="1480"/>
      <c r="H168" s="1479"/>
      <c r="I168" s="1480"/>
      <c r="J168" s="1479"/>
      <c r="K168" s="1480"/>
      <c r="L168" s="1481"/>
      <c r="M168" s="1482"/>
      <c r="N168" s="1479"/>
      <c r="O168" s="1480"/>
      <c r="P168" s="1481"/>
      <c r="Q168" s="1482"/>
      <c r="R168" s="1479"/>
      <c r="S168" s="1480"/>
      <c r="T168" s="1481"/>
      <c r="U168" s="1482"/>
      <c r="V168" s="1479"/>
      <c r="W168" s="1480"/>
      <c r="X168" s="1481"/>
      <c r="Y168" s="1482"/>
      <c r="Z168" s="1479"/>
      <c r="AA168" s="1480"/>
      <c r="AB168" s="1479"/>
      <c r="AC168" s="1480"/>
      <c r="AD168" s="1479"/>
      <c r="AE168" s="1480"/>
      <c r="AF168" s="1479"/>
      <c r="AG168" s="1480"/>
      <c r="AH168" s="1479"/>
      <c r="AI168" s="1480"/>
      <c r="AJ168" s="1479"/>
      <c r="AK168" s="1480"/>
      <c r="AL168" s="1479"/>
      <c r="AM168" s="1480"/>
      <c r="AN168" s="136"/>
      <c r="CG168" s="13"/>
      <c r="CH168" s="13"/>
      <c r="CI168" s="13"/>
      <c r="CJ168" s="13"/>
      <c r="CK168" s="13"/>
      <c r="CL168" s="13"/>
      <c r="CM168" s="13"/>
    </row>
    <row r="169" spans="1:91" ht="16.350000000000001" customHeight="1" x14ac:dyDescent="0.2">
      <c r="A169" s="1842" t="s">
        <v>68</v>
      </c>
      <c r="B169" s="1843"/>
      <c r="C169" s="336">
        <f>SUM(D169+E169)</f>
        <v>0</v>
      </c>
      <c r="D169" s="337">
        <f t="shared" si="17"/>
        <v>0</v>
      </c>
      <c r="E169" s="338">
        <f t="shared" si="17"/>
        <v>0</v>
      </c>
      <c r="F169" s="1483"/>
      <c r="G169" s="1484"/>
      <c r="H169" s="1483"/>
      <c r="I169" s="1484"/>
      <c r="J169" s="1483"/>
      <c r="K169" s="1484"/>
      <c r="L169" s="1485"/>
      <c r="M169" s="1486"/>
      <c r="N169" s="1483"/>
      <c r="O169" s="1484"/>
      <c r="P169" s="1485"/>
      <c r="Q169" s="1486"/>
      <c r="R169" s="1483"/>
      <c r="S169" s="1484"/>
      <c r="T169" s="1485"/>
      <c r="U169" s="1486"/>
      <c r="V169" s="1483"/>
      <c r="W169" s="1484"/>
      <c r="X169" s="1485"/>
      <c r="Y169" s="1486"/>
      <c r="Z169" s="1483"/>
      <c r="AA169" s="1484"/>
      <c r="AB169" s="1483"/>
      <c r="AC169" s="1484"/>
      <c r="AD169" s="1483"/>
      <c r="AE169" s="1484"/>
      <c r="AF169" s="1483"/>
      <c r="AG169" s="1484"/>
      <c r="AH169" s="1483"/>
      <c r="AI169" s="1484"/>
      <c r="AJ169" s="1483"/>
      <c r="AK169" s="1484"/>
      <c r="AL169" s="1483"/>
      <c r="AM169" s="1484"/>
      <c r="AN169" s="136"/>
      <c r="CG169" s="13"/>
      <c r="CH169" s="13"/>
      <c r="CI169" s="13"/>
      <c r="CJ169" s="13"/>
      <c r="CK169" s="13"/>
      <c r="CL169" s="13"/>
      <c r="CM169" s="13"/>
    </row>
    <row r="170" spans="1:91" ht="32.1" customHeight="1" x14ac:dyDescent="0.2">
      <c r="A170" s="343" t="s">
        <v>203</v>
      </c>
      <c r="B170" s="343"/>
      <c r="C170" s="10"/>
      <c r="D170" s="10"/>
      <c r="E170" s="11"/>
      <c r="F170" s="9"/>
      <c r="G170" s="8"/>
      <c r="H170" s="8"/>
      <c r="I170" s="1"/>
      <c r="J170" s="1"/>
      <c r="K170" s="1"/>
      <c r="L170" s="83"/>
      <c r="M170" s="213"/>
      <c r="N170" s="83"/>
      <c r="O170" s="344"/>
      <c r="P170" s="211"/>
      <c r="Q170" s="211"/>
      <c r="R170" s="211"/>
      <c r="S170" s="213"/>
      <c r="T170" s="83"/>
      <c r="U170" s="211"/>
      <c r="V170" s="211"/>
      <c r="W170" s="213"/>
      <c r="X170" s="213"/>
      <c r="Y170" s="83"/>
      <c r="Z170" s="213"/>
      <c r="AA170" s="83"/>
      <c r="AB170" s="213"/>
      <c r="AC170" s="211"/>
      <c r="BX170" s="2"/>
      <c r="BY170" s="2"/>
      <c r="BZ170" s="2"/>
      <c r="CG170" s="13"/>
      <c r="CH170" s="13"/>
      <c r="CI170" s="13"/>
      <c r="CJ170" s="13"/>
      <c r="CK170" s="13"/>
      <c r="CL170" s="13"/>
      <c r="CM170" s="13"/>
    </row>
    <row r="171" spans="1:91" ht="16.350000000000001" customHeight="1" x14ac:dyDescent="0.2">
      <c r="A171" s="1822" t="s">
        <v>112</v>
      </c>
      <c r="B171" s="1793"/>
      <c r="C171" s="1822" t="s">
        <v>54</v>
      </c>
      <c r="D171" s="1823"/>
      <c r="E171" s="1793"/>
      <c r="F171" s="1828" t="s">
        <v>204</v>
      </c>
      <c r="G171" s="1829"/>
      <c r="H171" s="1829"/>
      <c r="I171" s="1829"/>
      <c r="J171" s="1829"/>
      <c r="K171" s="1829"/>
      <c r="L171" s="1829"/>
      <c r="M171" s="1829"/>
      <c r="N171" s="1829"/>
      <c r="O171" s="1829"/>
      <c r="P171" s="1829"/>
      <c r="Q171" s="1829"/>
      <c r="R171" s="1829"/>
      <c r="S171" s="1829"/>
      <c r="T171" s="1829"/>
      <c r="U171" s="1816"/>
      <c r="V171" s="1798" t="s">
        <v>205</v>
      </c>
      <c r="W171" s="2024" t="s">
        <v>206</v>
      </c>
      <c r="X171" s="2024" t="s">
        <v>207</v>
      </c>
      <c r="Y171" s="2024" t="s">
        <v>208</v>
      </c>
      <c r="Z171" s="2024" t="s">
        <v>209</v>
      </c>
      <c r="AA171" s="2024" t="s">
        <v>210</v>
      </c>
      <c r="AB171" s="2026" t="s">
        <v>211</v>
      </c>
      <c r="AC171" s="2026"/>
      <c r="AD171" s="2026"/>
      <c r="AE171" s="2026"/>
      <c r="AF171" s="1834" t="s">
        <v>124</v>
      </c>
      <c r="AG171" s="1835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CG171" s="13"/>
      <c r="CH171" s="13"/>
      <c r="CI171" s="13"/>
      <c r="CJ171" s="13"/>
      <c r="CK171" s="13"/>
      <c r="CL171" s="13"/>
      <c r="CM171" s="13"/>
    </row>
    <row r="172" spans="1:91" ht="16.350000000000001" customHeight="1" x14ac:dyDescent="0.2">
      <c r="A172" s="1826"/>
      <c r="B172" s="1794"/>
      <c r="C172" s="1826"/>
      <c r="D172" s="1827"/>
      <c r="E172" s="1794"/>
      <c r="F172" s="2021" t="s">
        <v>11</v>
      </c>
      <c r="G172" s="2021"/>
      <c r="H172" s="2021" t="s">
        <v>12</v>
      </c>
      <c r="I172" s="2021"/>
      <c r="J172" s="2021" t="s">
        <v>13</v>
      </c>
      <c r="K172" s="2021"/>
      <c r="L172" s="2021" t="s">
        <v>212</v>
      </c>
      <c r="M172" s="2021"/>
      <c r="N172" s="2021" t="s">
        <v>115</v>
      </c>
      <c r="O172" s="2021"/>
      <c r="P172" s="2023" t="s">
        <v>213</v>
      </c>
      <c r="Q172" s="2023"/>
      <c r="R172" s="2023" t="s">
        <v>214</v>
      </c>
      <c r="S172" s="2023"/>
      <c r="T172" s="1795" t="s">
        <v>215</v>
      </c>
      <c r="U172" s="1818"/>
      <c r="V172" s="1807"/>
      <c r="W172" s="2021"/>
      <c r="X172" s="2021"/>
      <c r="Y172" s="2021"/>
      <c r="Z172" s="2021"/>
      <c r="AA172" s="2021"/>
      <c r="AB172" s="2021" t="s">
        <v>127</v>
      </c>
      <c r="AC172" s="2021" t="s">
        <v>128</v>
      </c>
      <c r="AD172" s="2021" t="s">
        <v>129</v>
      </c>
      <c r="AE172" s="2021" t="s">
        <v>130</v>
      </c>
      <c r="AF172" s="2025" t="s">
        <v>131</v>
      </c>
      <c r="AG172" s="2025" t="s">
        <v>132</v>
      </c>
      <c r="AH172" s="217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CG172" s="13"/>
      <c r="CH172" s="13"/>
      <c r="CI172" s="13"/>
      <c r="CJ172" s="13"/>
      <c r="CK172" s="13"/>
      <c r="CL172" s="13"/>
      <c r="CM172" s="13"/>
    </row>
    <row r="173" spans="1:91" ht="16.350000000000001" customHeight="1" x14ac:dyDescent="0.2">
      <c r="A173" s="1824"/>
      <c r="B173" s="1795"/>
      <c r="C173" s="1397" t="s">
        <v>32</v>
      </c>
      <c r="D173" s="1398" t="s">
        <v>41</v>
      </c>
      <c r="E173" s="1257" t="s">
        <v>34</v>
      </c>
      <c r="F173" s="1399" t="s">
        <v>41</v>
      </c>
      <c r="G173" s="1400" t="s">
        <v>34</v>
      </c>
      <c r="H173" s="1399" t="s">
        <v>41</v>
      </c>
      <c r="I173" s="1400" t="s">
        <v>34</v>
      </c>
      <c r="J173" s="1399" t="s">
        <v>41</v>
      </c>
      <c r="K173" s="1400" t="s">
        <v>34</v>
      </c>
      <c r="L173" s="1399" t="s">
        <v>41</v>
      </c>
      <c r="M173" s="1400" t="s">
        <v>34</v>
      </c>
      <c r="N173" s="1399" t="s">
        <v>41</v>
      </c>
      <c r="O173" s="1400" t="s">
        <v>34</v>
      </c>
      <c r="P173" s="1399" t="s">
        <v>41</v>
      </c>
      <c r="Q173" s="1400" t="s">
        <v>34</v>
      </c>
      <c r="R173" s="1399" t="s">
        <v>41</v>
      </c>
      <c r="S173" s="1400" t="s">
        <v>34</v>
      </c>
      <c r="T173" s="104" t="s">
        <v>41</v>
      </c>
      <c r="U173" s="1400" t="s">
        <v>34</v>
      </c>
      <c r="V173" s="1801"/>
      <c r="W173" s="2021"/>
      <c r="X173" s="2021"/>
      <c r="Y173" s="2021"/>
      <c r="Z173" s="2021"/>
      <c r="AA173" s="2021"/>
      <c r="AB173" s="2021"/>
      <c r="AC173" s="2021"/>
      <c r="AD173" s="2021"/>
      <c r="AE173" s="2021"/>
      <c r="AF173" s="2025"/>
      <c r="AG173" s="2025"/>
      <c r="AH173" s="217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CG173" s="13"/>
      <c r="CH173" s="13"/>
      <c r="CI173" s="13"/>
      <c r="CJ173" s="13"/>
      <c r="CK173" s="13"/>
      <c r="CL173" s="13"/>
      <c r="CM173" s="13"/>
    </row>
    <row r="174" spans="1:91" ht="26.25" customHeight="1" x14ac:dyDescent="0.2">
      <c r="A174" s="2021" t="s">
        <v>216</v>
      </c>
      <c r="B174" s="1401" t="s">
        <v>217</v>
      </c>
      <c r="C174" s="1402">
        <f>SUM(D174:E174)</f>
        <v>4</v>
      </c>
      <c r="D174" s="1403">
        <f>SUM(F174+H174+J174+L174+N174+P174+R174+T174)</f>
        <v>2</v>
      </c>
      <c r="E174" s="83">
        <f>G174+I174+K174+M174+O174+Q174+S174+U174</f>
        <v>2</v>
      </c>
      <c r="F174" s="1404">
        <v>1</v>
      </c>
      <c r="G174" s="1405"/>
      <c r="H174" s="1404"/>
      <c r="I174" s="1405"/>
      <c r="J174" s="1404"/>
      <c r="K174" s="1405"/>
      <c r="L174" s="1404">
        <v>1</v>
      </c>
      <c r="M174" s="1405"/>
      <c r="N174" s="1404"/>
      <c r="O174" s="1405"/>
      <c r="P174" s="1404"/>
      <c r="Q174" s="1405"/>
      <c r="R174" s="1404"/>
      <c r="S174" s="1405">
        <v>2</v>
      </c>
      <c r="T174" s="1404"/>
      <c r="U174" s="1405"/>
      <c r="V174" s="1406"/>
      <c r="W174" s="1404"/>
      <c r="X174" s="1405">
        <v>2</v>
      </c>
      <c r="Y174" s="1405">
        <v>1</v>
      </c>
      <c r="Z174" s="1405">
        <v>1</v>
      </c>
      <c r="AA174" s="1405"/>
      <c r="AB174" s="1404"/>
      <c r="AC174" s="1405"/>
      <c r="AD174" s="1405">
        <v>3</v>
      </c>
      <c r="AE174" s="1407">
        <v>1</v>
      </c>
      <c r="AF174" s="1405">
        <v>4</v>
      </c>
      <c r="AG174" s="1407"/>
      <c r="AH174" s="71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12"/>
      <c r="AT174" s="12"/>
      <c r="BW174" s="3"/>
      <c r="CG174" s="13">
        <v>0</v>
      </c>
      <c r="CH174" s="13">
        <v>0</v>
      </c>
      <c r="CI174" s="13">
        <v>0</v>
      </c>
      <c r="CJ174" s="13">
        <v>0</v>
      </c>
      <c r="CK174" s="13"/>
      <c r="CL174" s="13"/>
      <c r="CM174" s="13"/>
    </row>
    <row r="175" spans="1:91" ht="26.25" customHeight="1" x14ac:dyDescent="0.2">
      <c r="A175" s="2021"/>
      <c r="B175" s="93" t="s">
        <v>218</v>
      </c>
      <c r="C175" s="352">
        <f>SUM(D175:E175)</f>
        <v>3</v>
      </c>
      <c r="D175" s="48">
        <f>SUM(F175+H175+J175+L175+N175+P175+R175+T175)</f>
        <v>1</v>
      </c>
      <c r="E175" s="353">
        <f>G175+I175+K175+M175+O175+Q175+S175+U175</f>
        <v>2</v>
      </c>
      <c r="F175" s="229"/>
      <c r="G175" s="354"/>
      <c r="H175" s="229">
        <v>1</v>
      </c>
      <c r="I175" s="354"/>
      <c r="J175" s="229"/>
      <c r="K175" s="354">
        <v>1</v>
      </c>
      <c r="L175" s="229"/>
      <c r="M175" s="354"/>
      <c r="N175" s="229"/>
      <c r="O175" s="354">
        <v>1</v>
      </c>
      <c r="P175" s="229"/>
      <c r="Q175" s="354"/>
      <c r="R175" s="229"/>
      <c r="S175" s="354"/>
      <c r="T175" s="229"/>
      <c r="U175" s="354"/>
      <c r="V175" s="355"/>
      <c r="W175" s="229"/>
      <c r="X175" s="354">
        <v>2</v>
      </c>
      <c r="Y175" s="354">
        <v>1</v>
      </c>
      <c r="Z175" s="354">
        <v>1</v>
      </c>
      <c r="AA175" s="354"/>
      <c r="AB175" s="229"/>
      <c r="AC175" s="354">
        <v>2</v>
      </c>
      <c r="AD175" s="354">
        <v>1</v>
      </c>
      <c r="AE175" s="230"/>
      <c r="AF175" s="354">
        <v>3</v>
      </c>
      <c r="AG175" s="230"/>
      <c r="AH175" s="71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12"/>
      <c r="AT175" s="12"/>
      <c r="BW175" s="3"/>
      <c r="CG175" s="13">
        <v>0</v>
      </c>
      <c r="CH175" s="13">
        <v>0</v>
      </c>
      <c r="CI175" s="13">
        <v>0</v>
      </c>
      <c r="CJ175" s="13">
        <v>0</v>
      </c>
      <c r="CK175" s="13"/>
      <c r="CL175" s="13"/>
      <c r="CM175" s="13"/>
    </row>
    <row r="176" spans="1:91" ht="32.1" customHeight="1" x14ac:dyDescent="0.2">
      <c r="A176" s="82" t="s">
        <v>219</v>
      </c>
      <c r="B176" s="8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BX176" s="2"/>
      <c r="BY176" s="2"/>
      <c r="BZ176" s="2"/>
      <c r="CG176" s="13"/>
      <c r="CH176" s="13"/>
      <c r="CI176" s="13"/>
      <c r="CJ176" s="13"/>
      <c r="CK176" s="13"/>
      <c r="CL176" s="13"/>
      <c r="CM176" s="13"/>
    </row>
    <row r="177" spans="1:91" ht="16.350000000000001" customHeight="1" x14ac:dyDescent="0.2">
      <c r="A177" s="1817" t="s">
        <v>4</v>
      </c>
      <c r="B177" s="1817" t="s">
        <v>54</v>
      </c>
      <c r="C177" s="1819" t="s">
        <v>66</v>
      </c>
      <c r="D177" s="1798" t="s">
        <v>220</v>
      </c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BX177" s="2"/>
      <c r="CG177" s="13"/>
      <c r="CH177" s="13"/>
      <c r="CI177" s="13"/>
      <c r="CJ177" s="13"/>
      <c r="CK177" s="13"/>
      <c r="CL177" s="13"/>
      <c r="CM177" s="13"/>
    </row>
    <row r="178" spans="1:91" ht="16.350000000000001" customHeight="1" x14ac:dyDescent="0.2">
      <c r="A178" s="1818"/>
      <c r="B178" s="1818"/>
      <c r="C178" s="1820"/>
      <c r="D178" s="1801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BX178" s="2"/>
      <c r="CG178" s="13"/>
      <c r="CH178" s="13"/>
      <c r="CI178" s="13"/>
      <c r="CJ178" s="13"/>
      <c r="CK178" s="13"/>
      <c r="CL178" s="13"/>
      <c r="CM178" s="13"/>
    </row>
    <row r="179" spans="1:91" ht="20.25" customHeight="1" x14ac:dyDescent="0.2">
      <c r="A179" s="1401" t="s">
        <v>221</v>
      </c>
      <c r="B179" s="1408">
        <f>SUM(C179:D179)</f>
        <v>7</v>
      </c>
      <c r="C179" s="1409"/>
      <c r="D179" s="1410">
        <v>7</v>
      </c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BX179" s="2"/>
      <c r="CG179" s="13"/>
      <c r="CH179" s="13"/>
      <c r="CI179" s="13"/>
      <c r="CJ179" s="13"/>
      <c r="CK179" s="13"/>
      <c r="CL179" s="13"/>
      <c r="CM179" s="13"/>
    </row>
    <row r="180" spans="1:91" ht="20.25" customHeight="1" x14ac:dyDescent="0.2">
      <c r="A180" s="93" t="s">
        <v>222</v>
      </c>
      <c r="B180" s="357">
        <f>SUM(C180)</f>
        <v>0</v>
      </c>
      <c r="C180" s="358"/>
      <c r="D180" s="1411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BX180" s="2"/>
      <c r="CG180" s="13"/>
      <c r="CH180" s="13"/>
      <c r="CI180" s="13"/>
      <c r="CJ180" s="13"/>
      <c r="CK180" s="13"/>
      <c r="CL180" s="13"/>
      <c r="CM180" s="13"/>
    </row>
    <row r="181" spans="1:91" ht="32.1" customHeight="1" x14ac:dyDescent="0.2">
      <c r="A181" s="360" t="s">
        <v>223</v>
      </c>
      <c r="B181" s="343"/>
      <c r="C181" s="361"/>
      <c r="D181" s="10"/>
      <c r="F181" s="214"/>
      <c r="G181" s="213"/>
      <c r="H181" s="83"/>
      <c r="I181" s="213"/>
      <c r="J181" s="211"/>
      <c r="K181" s="211"/>
      <c r="L181" s="213"/>
      <c r="M181" s="83"/>
      <c r="N181" s="213"/>
      <c r="O181" s="213"/>
      <c r="P181" s="83"/>
      <c r="Q181" s="213"/>
      <c r="R181" s="213"/>
      <c r="S181" s="83"/>
      <c r="T181" s="213"/>
      <c r="U181" s="213"/>
      <c r="V181" s="211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BX181" s="2"/>
      <c r="BY181" s="2"/>
      <c r="BZ181" s="2"/>
      <c r="CG181" s="13"/>
      <c r="CH181" s="13"/>
      <c r="CI181" s="13"/>
      <c r="CJ181" s="13"/>
      <c r="CK181" s="13"/>
      <c r="CL181" s="13"/>
      <c r="CM181" s="13"/>
    </row>
    <row r="182" spans="1:91" ht="16.350000000000001" customHeight="1" x14ac:dyDescent="0.2">
      <c r="A182" s="1817" t="s">
        <v>112</v>
      </c>
      <c r="B182" s="1822" t="s">
        <v>54</v>
      </c>
      <c r="C182" s="1823"/>
      <c r="D182" s="1793"/>
      <c r="E182" s="1830" t="s">
        <v>6</v>
      </c>
      <c r="F182" s="1831"/>
      <c r="G182" s="1831"/>
      <c r="H182" s="1831"/>
      <c r="I182" s="1831"/>
      <c r="J182" s="1831"/>
      <c r="K182" s="1831"/>
      <c r="L182" s="1831"/>
      <c r="M182" s="1831"/>
      <c r="N182" s="1831"/>
      <c r="O182" s="1831"/>
      <c r="P182" s="1831"/>
      <c r="Q182" s="1831"/>
      <c r="R182" s="1831"/>
      <c r="S182" s="1831"/>
      <c r="T182" s="1831"/>
      <c r="U182" s="1831"/>
      <c r="V182" s="1832"/>
      <c r="CG182" s="13"/>
      <c r="CH182" s="13"/>
      <c r="CI182" s="13"/>
      <c r="CJ182" s="13"/>
      <c r="CK182" s="13"/>
      <c r="CL182" s="13"/>
      <c r="CM182" s="13"/>
    </row>
    <row r="183" spans="1:91" ht="16.350000000000001" customHeight="1" x14ac:dyDescent="0.2">
      <c r="A183" s="1821"/>
      <c r="B183" s="1824"/>
      <c r="C183" s="1825"/>
      <c r="D183" s="1795"/>
      <c r="E183" s="2021" t="s">
        <v>113</v>
      </c>
      <c r="F183" s="2021"/>
      <c r="G183" s="2022" t="s">
        <v>224</v>
      </c>
      <c r="H183" s="2021"/>
      <c r="I183" s="2021" t="s">
        <v>15</v>
      </c>
      <c r="J183" s="2021"/>
      <c r="K183" s="2021" t="s">
        <v>225</v>
      </c>
      <c r="L183" s="2021"/>
      <c r="M183" s="2021" t="s">
        <v>118</v>
      </c>
      <c r="N183" s="2021"/>
      <c r="O183" s="2023" t="s">
        <v>119</v>
      </c>
      <c r="P183" s="2023"/>
      <c r="Q183" s="2023" t="s">
        <v>226</v>
      </c>
      <c r="R183" s="2023"/>
      <c r="S183" s="2023" t="s">
        <v>227</v>
      </c>
      <c r="T183" s="2023"/>
      <c r="U183" s="1816" t="s">
        <v>228</v>
      </c>
      <c r="V183" s="2023"/>
      <c r="CG183" s="13"/>
      <c r="CH183" s="13"/>
      <c r="CI183" s="13"/>
      <c r="CJ183" s="13"/>
      <c r="CK183" s="13"/>
      <c r="CL183" s="13"/>
      <c r="CM183" s="13"/>
    </row>
    <row r="184" spans="1:91" ht="16.350000000000001" customHeight="1" x14ac:dyDescent="0.2">
      <c r="A184" s="1818"/>
      <c r="B184" s="14" t="s">
        <v>32</v>
      </c>
      <c r="C184" s="15" t="s">
        <v>33</v>
      </c>
      <c r="D184" s="1246" t="s">
        <v>34</v>
      </c>
      <c r="E184" s="1399" t="s">
        <v>41</v>
      </c>
      <c r="F184" s="1400" t="s">
        <v>34</v>
      </c>
      <c r="G184" s="1399" t="s">
        <v>41</v>
      </c>
      <c r="H184" s="1400" t="s">
        <v>34</v>
      </c>
      <c r="I184" s="1399" t="s">
        <v>41</v>
      </c>
      <c r="J184" s="1400" t="s">
        <v>34</v>
      </c>
      <c r="K184" s="1399" t="s">
        <v>41</v>
      </c>
      <c r="L184" s="1255" t="s">
        <v>34</v>
      </c>
      <c r="M184" s="1399" t="s">
        <v>41</v>
      </c>
      <c r="N184" s="1255" t="s">
        <v>34</v>
      </c>
      <c r="O184" s="1399" t="s">
        <v>41</v>
      </c>
      <c r="P184" s="1255" t="s">
        <v>34</v>
      </c>
      <c r="Q184" s="1399" t="s">
        <v>41</v>
      </c>
      <c r="R184" s="1400" t="s">
        <v>34</v>
      </c>
      <c r="S184" s="1399" t="s">
        <v>41</v>
      </c>
      <c r="T184" s="1400" t="s">
        <v>34</v>
      </c>
      <c r="U184" s="104" t="s">
        <v>41</v>
      </c>
      <c r="V184" s="1400" t="s">
        <v>34</v>
      </c>
      <c r="CG184" s="13"/>
      <c r="CH184" s="13"/>
      <c r="CI184" s="13"/>
      <c r="CJ184" s="13"/>
      <c r="CK184" s="13"/>
      <c r="CL184" s="13"/>
      <c r="CM184" s="13"/>
    </row>
    <row r="185" spans="1:91" ht="16.350000000000001" customHeight="1" x14ac:dyDescent="0.2">
      <c r="A185" s="1412" t="s">
        <v>229</v>
      </c>
      <c r="B185" s="1413">
        <f>SUM(C185+D185)</f>
        <v>17</v>
      </c>
      <c r="C185" s="1414">
        <f>SUM(E185+G185+I185+K185+M185+O185+Q185+S185+U185)</f>
        <v>1</v>
      </c>
      <c r="D185" s="124">
        <f>SUM(F185+H185+J185+L185+N185+P185+R185+T185+V185)</f>
        <v>16</v>
      </c>
      <c r="E185" s="1415"/>
      <c r="F185" s="1416">
        <v>1</v>
      </c>
      <c r="G185" s="1415"/>
      <c r="H185" s="1416">
        <v>4</v>
      </c>
      <c r="I185" s="1415"/>
      <c r="J185" s="1416">
        <v>3</v>
      </c>
      <c r="K185" s="1415">
        <v>1</v>
      </c>
      <c r="L185" s="366">
        <v>6</v>
      </c>
      <c r="M185" s="1415"/>
      <c r="N185" s="366">
        <v>1</v>
      </c>
      <c r="O185" s="1415"/>
      <c r="P185" s="366">
        <v>1</v>
      </c>
      <c r="Q185" s="1415"/>
      <c r="R185" s="1416"/>
      <c r="S185" s="1415"/>
      <c r="T185" s="1416"/>
      <c r="U185" s="1415"/>
      <c r="V185" s="366"/>
      <c r="W185" s="136"/>
      <c r="CG185" s="13"/>
      <c r="CH185" s="13"/>
      <c r="CI185" s="13"/>
      <c r="CJ185" s="13"/>
      <c r="CK185" s="13"/>
      <c r="CL185" s="13"/>
      <c r="CM185" s="13"/>
    </row>
    <row r="186" spans="1:91" ht="32.1" customHeight="1" x14ac:dyDescent="0.2">
      <c r="A186" s="82" t="s">
        <v>230</v>
      </c>
      <c r="B186" s="82"/>
      <c r="BX186" s="2"/>
      <c r="BY186" s="2"/>
      <c r="BZ186" s="2"/>
      <c r="CG186" s="13"/>
      <c r="CH186" s="13"/>
      <c r="CI186" s="13"/>
      <c r="CJ186" s="13"/>
      <c r="CK186" s="13"/>
      <c r="CL186" s="13"/>
      <c r="CM186" s="13"/>
    </row>
    <row r="187" spans="1:91" ht="16.350000000000001" customHeight="1" x14ac:dyDescent="0.2">
      <c r="A187" s="1793" t="s">
        <v>231</v>
      </c>
      <c r="B187" s="1796" t="s">
        <v>54</v>
      </c>
      <c r="C187" s="1797"/>
      <c r="D187" s="1798"/>
      <c r="E187" s="1802" t="s">
        <v>6</v>
      </c>
      <c r="F187" s="1803"/>
      <c r="G187" s="1803"/>
      <c r="H187" s="1803"/>
      <c r="I187" s="1803"/>
      <c r="J187" s="1803"/>
      <c r="K187" s="1803"/>
      <c r="L187" s="1804"/>
      <c r="M187" s="1797" t="s">
        <v>232</v>
      </c>
      <c r="N187" s="1805"/>
      <c r="O187" s="1798" t="s">
        <v>233</v>
      </c>
      <c r="BX187" s="2"/>
      <c r="BY187" s="2"/>
      <c r="BZ187" s="2"/>
      <c r="CG187" s="13"/>
      <c r="CH187" s="13"/>
      <c r="CI187" s="13"/>
      <c r="CJ187" s="13"/>
      <c r="CK187" s="13"/>
      <c r="CL187" s="13"/>
      <c r="CM187" s="13"/>
    </row>
    <row r="188" spans="1:91" ht="16.350000000000001" customHeight="1" x14ac:dyDescent="0.2">
      <c r="A188" s="1794"/>
      <c r="B188" s="1799"/>
      <c r="C188" s="1800"/>
      <c r="D188" s="1801"/>
      <c r="E188" s="1808" t="s">
        <v>11</v>
      </c>
      <c r="F188" s="1809"/>
      <c r="G188" s="1808" t="s">
        <v>12</v>
      </c>
      <c r="H188" s="1809"/>
      <c r="I188" s="2019" t="s">
        <v>13</v>
      </c>
      <c r="J188" s="2020"/>
      <c r="K188" s="1808" t="s">
        <v>234</v>
      </c>
      <c r="L188" s="1812"/>
      <c r="M188" s="1800"/>
      <c r="N188" s="1806"/>
      <c r="O188" s="1807"/>
      <c r="BX188" s="2"/>
      <c r="BY188" s="2"/>
      <c r="BZ188" s="2"/>
      <c r="CG188" s="13"/>
      <c r="CH188" s="13"/>
      <c r="CI188" s="13"/>
      <c r="CJ188" s="13"/>
      <c r="CK188" s="13"/>
      <c r="CL188" s="13"/>
      <c r="CM188" s="13"/>
    </row>
    <row r="189" spans="1:91" ht="16.350000000000001" customHeight="1" x14ac:dyDescent="0.2">
      <c r="A189" s="1794"/>
      <c r="B189" s="1257" t="s">
        <v>32</v>
      </c>
      <c r="C189" s="1412" t="s">
        <v>33</v>
      </c>
      <c r="D189" s="1257" t="s">
        <v>34</v>
      </c>
      <c r="E189" s="1399" t="s">
        <v>41</v>
      </c>
      <c r="F189" s="1263" t="s">
        <v>34</v>
      </c>
      <c r="G189" s="1399" t="s">
        <v>41</v>
      </c>
      <c r="H189" s="1263" t="s">
        <v>34</v>
      </c>
      <c r="I189" s="1269" t="s">
        <v>41</v>
      </c>
      <c r="J189" s="1270" t="s">
        <v>34</v>
      </c>
      <c r="K189" s="1399" t="s">
        <v>41</v>
      </c>
      <c r="L189" s="1256" t="s">
        <v>34</v>
      </c>
      <c r="M189" s="1417" t="s">
        <v>235</v>
      </c>
      <c r="N189" s="1252" t="s">
        <v>236</v>
      </c>
      <c r="O189" s="1801"/>
      <c r="BX189" s="2"/>
      <c r="BY189" s="2"/>
      <c r="BZ189" s="2"/>
      <c r="CG189" s="13"/>
      <c r="CH189" s="13"/>
      <c r="CI189" s="13"/>
      <c r="CJ189" s="13"/>
      <c r="CK189" s="13"/>
      <c r="CL189" s="13"/>
      <c r="CM189" s="13"/>
    </row>
    <row r="190" spans="1:91" ht="16.350000000000001" customHeight="1" x14ac:dyDescent="0.2">
      <c r="A190" s="1795"/>
      <c r="B190" s="373">
        <f t="shared" ref="B190:B195" si="18">+C190+D190</f>
        <v>9</v>
      </c>
      <c r="C190" s="374">
        <f t="shared" ref="C190:D195" si="19">+E190+G190+I190+K190</f>
        <v>7</v>
      </c>
      <c r="D190" s="375">
        <f t="shared" si="19"/>
        <v>2</v>
      </c>
      <c r="E190" s="1418">
        <f t="shared" ref="E190:O190" si="20">SUM(E191:E195)</f>
        <v>3</v>
      </c>
      <c r="F190" s="377">
        <f t="shared" si="20"/>
        <v>0</v>
      </c>
      <c r="G190" s="1418">
        <f t="shared" si="20"/>
        <v>1</v>
      </c>
      <c r="H190" s="377">
        <f t="shared" si="20"/>
        <v>0</v>
      </c>
      <c r="I190" s="1418">
        <f t="shared" si="20"/>
        <v>0</v>
      </c>
      <c r="J190" s="1419">
        <f t="shared" si="20"/>
        <v>0</v>
      </c>
      <c r="K190" s="1413">
        <f t="shared" si="20"/>
        <v>3</v>
      </c>
      <c r="L190" s="379">
        <f t="shared" si="20"/>
        <v>2</v>
      </c>
      <c r="M190" s="380">
        <f t="shared" si="20"/>
        <v>9</v>
      </c>
      <c r="N190" s="377">
        <f t="shared" si="20"/>
        <v>0</v>
      </c>
      <c r="O190" s="1420">
        <f t="shared" si="20"/>
        <v>4</v>
      </c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BX190" s="2"/>
      <c r="BY190" s="2"/>
      <c r="BZ190" s="2"/>
      <c r="CG190" s="13"/>
      <c r="CH190" s="13"/>
      <c r="CI190" s="13"/>
      <c r="CJ190" s="13"/>
      <c r="CK190" s="13"/>
      <c r="CL190" s="13"/>
      <c r="CM190" s="13"/>
    </row>
    <row r="191" spans="1:91" ht="16.350000000000001" customHeight="1" x14ac:dyDescent="0.2">
      <c r="A191" s="1401" t="s">
        <v>237</v>
      </c>
      <c r="B191" s="1408">
        <f t="shared" si="18"/>
        <v>7</v>
      </c>
      <c r="C191" s="1408">
        <f t="shared" si="19"/>
        <v>5</v>
      </c>
      <c r="D191" s="1421">
        <f t="shared" si="19"/>
        <v>2</v>
      </c>
      <c r="E191" s="219">
        <v>2</v>
      </c>
      <c r="F191" s="223"/>
      <c r="G191" s="219">
        <v>1</v>
      </c>
      <c r="H191" s="223"/>
      <c r="I191" s="219"/>
      <c r="J191" s="220"/>
      <c r="K191" s="219">
        <v>2</v>
      </c>
      <c r="L191" s="383">
        <v>2</v>
      </c>
      <c r="M191" s="221">
        <v>7</v>
      </c>
      <c r="N191" s="223"/>
      <c r="O191" s="384">
        <v>4</v>
      </c>
      <c r="P191" s="71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12"/>
      <c r="AC191" s="12"/>
      <c r="AD191" s="12"/>
      <c r="AE191" s="12"/>
      <c r="BX191" s="2"/>
      <c r="BY191" s="2"/>
      <c r="BZ191" s="2"/>
      <c r="CG191" s="13">
        <v>0</v>
      </c>
      <c r="CH191" s="13">
        <v>0</v>
      </c>
      <c r="CI191" s="13"/>
      <c r="CJ191" s="13"/>
      <c r="CK191" s="13"/>
      <c r="CL191" s="13"/>
      <c r="CM191" s="13"/>
    </row>
    <row r="192" spans="1:91" ht="16.350000000000001" customHeight="1" x14ac:dyDescent="0.2">
      <c r="A192" s="30" t="s">
        <v>238</v>
      </c>
      <c r="B192" s="385">
        <f t="shared" si="18"/>
        <v>1</v>
      </c>
      <c r="C192" s="385">
        <f t="shared" si="19"/>
        <v>1</v>
      </c>
      <c r="D192" s="386">
        <f t="shared" si="19"/>
        <v>0</v>
      </c>
      <c r="E192" s="224"/>
      <c r="F192" s="228"/>
      <c r="G192" s="224"/>
      <c r="H192" s="228"/>
      <c r="I192" s="224"/>
      <c r="J192" s="225"/>
      <c r="K192" s="224">
        <v>1</v>
      </c>
      <c r="L192" s="387"/>
      <c r="M192" s="226">
        <v>1</v>
      </c>
      <c r="N192" s="228"/>
      <c r="O192" s="388"/>
      <c r="P192" s="71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12"/>
      <c r="AC192" s="12"/>
      <c r="AD192" s="12"/>
      <c r="AE192" s="12"/>
      <c r="BX192" s="2"/>
      <c r="BY192" s="2"/>
      <c r="BZ192" s="2"/>
      <c r="CG192" s="13">
        <v>0</v>
      </c>
      <c r="CH192" s="13">
        <v>0</v>
      </c>
      <c r="CI192" s="13"/>
      <c r="CJ192" s="13"/>
      <c r="CK192" s="13"/>
      <c r="CL192" s="13"/>
      <c r="CM192" s="13"/>
    </row>
    <row r="193" spans="1:104" ht="16.350000000000001" customHeight="1" x14ac:dyDescent="0.2">
      <c r="A193" s="30" t="s">
        <v>239</v>
      </c>
      <c r="B193" s="385">
        <f t="shared" si="18"/>
        <v>0</v>
      </c>
      <c r="C193" s="385">
        <f t="shared" si="19"/>
        <v>0</v>
      </c>
      <c r="D193" s="386">
        <f t="shared" si="19"/>
        <v>0</v>
      </c>
      <c r="E193" s="224"/>
      <c r="F193" s="228"/>
      <c r="G193" s="224"/>
      <c r="H193" s="228"/>
      <c r="I193" s="224"/>
      <c r="J193" s="225"/>
      <c r="K193" s="224"/>
      <c r="L193" s="387"/>
      <c r="M193" s="226"/>
      <c r="N193" s="228"/>
      <c r="O193" s="388"/>
      <c r="P193" s="71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12"/>
      <c r="AC193" s="12"/>
      <c r="AD193" s="12"/>
      <c r="AE193" s="12"/>
      <c r="CG193" s="13">
        <v>0</v>
      </c>
      <c r="CH193" s="13">
        <v>0</v>
      </c>
      <c r="CI193" s="13"/>
      <c r="CJ193" s="13"/>
      <c r="CK193" s="13"/>
      <c r="CL193" s="13"/>
      <c r="CM193" s="13"/>
    </row>
    <row r="194" spans="1:104" ht="16.350000000000001" customHeight="1" x14ac:dyDescent="0.2">
      <c r="A194" s="30" t="s">
        <v>240</v>
      </c>
      <c r="B194" s="385">
        <f t="shared" si="18"/>
        <v>0</v>
      </c>
      <c r="C194" s="385">
        <f t="shared" si="19"/>
        <v>0</v>
      </c>
      <c r="D194" s="386">
        <f t="shared" si="19"/>
        <v>0</v>
      </c>
      <c r="E194" s="389"/>
      <c r="F194" s="390"/>
      <c r="G194" s="389"/>
      <c r="H194" s="390"/>
      <c r="I194" s="389"/>
      <c r="J194" s="391"/>
      <c r="K194" s="389"/>
      <c r="L194" s="392"/>
      <c r="M194" s="393"/>
      <c r="N194" s="390"/>
      <c r="O194" s="394"/>
      <c r="P194" s="71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12"/>
      <c r="AC194" s="12"/>
      <c r="AD194" s="12"/>
      <c r="AE194" s="12"/>
      <c r="CG194" s="13">
        <v>0</v>
      </c>
      <c r="CH194" s="13">
        <v>0</v>
      </c>
      <c r="CI194" s="13"/>
      <c r="CJ194" s="13"/>
      <c r="CK194" s="13"/>
      <c r="CL194" s="13"/>
      <c r="CM194" s="13"/>
    </row>
    <row r="195" spans="1:104" ht="16.350000000000001" customHeight="1" x14ac:dyDescent="0.2">
      <c r="A195" s="76" t="s">
        <v>241</v>
      </c>
      <c r="B195" s="395">
        <f t="shared" si="18"/>
        <v>1</v>
      </c>
      <c r="C195" s="395">
        <f t="shared" si="19"/>
        <v>1</v>
      </c>
      <c r="D195" s="396">
        <f t="shared" si="19"/>
        <v>0</v>
      </c>
      <c r="E195" s="229">
        <v>1</v>
      </c>
      <c r="F195" s="230"/>
      <c r="G195" s="229"/>
      <c r="H195" s="230"/>
      <c r="I195" s="229"/>
      <c r="J195" s="230"/>
      <c r="K195" s="229"/>
      <c r="L195" s="397"/>
      <c r="M195" s="231">
        <v>1</v>
      </c>
      <c r="N195" s="230"/>
      <c r="O195" s="398"/>
      <c r="P195" s="71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12"/>
      <c r="AC195" s="12"/>
      <c r="AD195" s="12"/>
      <c r="AE195" s="12"/>
      <c r="CG195" s="13">
        <v>0</v>
      </c>
      <c r="CH195" s="13">
        <v>0</v>
      </c>
      <c r="CI195" s="13"/>
      <c r="CJ195" s="13"/>
      <c r="CK195" s="13"/>
      <c r="CL195" s="13"/>
      <c r="CM195" s="13"/>
    </row>
    <row r="200" spans="1:104" s="399" customFormat="1" hidden="1" x14ac:dyDescent="0.2">
      <c r="A200" s="399">
        <f>SUM(B12:B14,B20:B23,B28:B33,B64,B86,C91,D101:D103,C108:C110,C114:C115,C119:C120,B136,D143:D144,C147:C152,D156:D161,C166:C169,B179:B180,B185,B38:B43,B48:B53,E139:F139,C92:C98,C174:C175,B190)</f>
        <v>8614</v>
      </c>
      <c r="B200" s="399">
        <f>SUM(CG8:CM195)</f>
        <v>1</v>
      </c>
      <c r="BX200" s="400"/>
      <c r="BY200" s="400"/>
      <c r="BZ200" s="400"/>
      <c r="CA200" s="400"/>
      <c r="CB200" s="400"/>
      <c r="CC200" s="400"/>
      <c r="CD200" s="400"/>
      <c r="CE200" s="400"/>
      <c r="CF200" s="400"/>
      <c r="CG200" s="400"/>
      <c r="CH200" s="400"/>
      <c r="CI200" s="400"/>
      <c r="CJ200" s="400"/>
      <c r="CK200" s="400"/>
      <c r="CL200" s="400"/>
      <c r="CM200" s="400"/>
      <c r="CN200" s="400"/>
      <c r="CO200" s="400"/>
      <c r="CP200" s="400"/>
      <c r="CQ200" s="400"/>
      <c r="CR200" s="400"/>
      <c r="CS200" s="400"/>
      <c r="CT200" s="400"/>
      <c r="CU200" s="400"/>
      <c r="CV200" s="400"/>
      <c r="CW200" s="400"/>
      <c r="CX200" s="400"/>
      <c r="CY200" s="400"/>
      <c r="CZ200" s="400"/>
    </row>
  </sheetData>
  <mergeCells count="317">
    <mergeCell ref="A6:O6"/>
    <mergeCell ref="A9:A11"/>
    <mergeCell ref="B9:D10"/>
    <mergeCell ref="E9:AL9"/>
    <mergeCell ref="AM9:AM11"/>
    <mergeCell ref="AN9:AQ9"/>
    <mergeCell ref="U10:V10"/>
    <mergeCell ref="W10:X10"/>
    <mergeCell ref="Y10:Z10"/>
    <mergeCell ref="AA10:AB10"/>
    <mergeCell ref="AR9:AR11"/>
    <mergeCell ref="AS9:AS11"/>
    <mergeCell ref="E10:F10"/>
    <mergeCell ref="G10:H10"/>
    <mergeCell ref="I10:J10"/>
    <mergeCell ref="K10:L10"/>
    <mergeCell ref="M10:N10"/>
    <mergeCell ref="O10:P10"/>
    <mergeCell ref="Q10:R10"/>
    <mergeCell ref="S10:T10"/>
    <mergeCell ref="AO10:AO11"/>
    <mergeCell ref="AP10:AP11"/>
    <mergeCell ref="AQ10:AQ11"/>
    <mergeCell ref="A17:A19"/>
    <mergeCell ref="B17:D18"/>
    <mergeCell ref="E17:AL17"/>
    <mergeCell ref="AM17:AM19"/>
    <mergeCell ref="AN17:AN19"/>
    <mergeCell ref="E18:F18"/>
    <mergeCell ref="G18:H18"/>
    <mergeCell ref="AC10:AD10"/>
    <mergeCell ref="AE10:AF10"/>
    <mergeCell ref="AG10:AH10"/>
    <mergeCell ref="AI10:AJ10"/>
    <mergeCell ref="AK10:AL10"/>
    <mergeCell ref="AN10:AN11"/>
    <mergeCell ref="AG18:AH18"/>
    <mergeCell ref="AI18:AJ18"/>
    <mergeCell ref="AK18:AL18"/>
    <mergeCell ref="U18:V18"/>
    <mergeCell ref="W18:X18"/>
    <mergeCell ref="Y18:Z18"/>
    <mergeCell ref="AA18:AB18"/>
    <mergeCell ref="AC18:AD18"/>
    <mergeCell ref="AE18:AF18"/>
    <mergeCell ref="I18:J18"/>
    <mergeCell ref="K18:L18"/>
    <mergeCell ref="M18:N18"/>
    <mergeCell ref="O18:P18"/>
    <mergeCell ref="Q18:R18"/>
    <mergeCell ref="S18:T18"/>
    <mergeCell ref="AM25:AM27"/>
    <mergeCell ref="AN25:AN27"/>
    <mergeCell ref="E26:F26"/>
    <mergeCell ref="G26:H26"/>
    <mergeCell ref="I26:J26"/>
    <mergeCell ref="K26:L26"/>
    <mergeCell ref="M26:N26"/>
    <mergeCell ref="O26:P26"/>
    <mergeCell ref="Q26:R26"/>
    <mergeCell ref="S26:T26"/>
    <mergeCell ref="E25:AL25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35:A37"/>
    <mergeCell ref="B35:D36"/>
    <mergeCell ref="E35:AL35"/>
    <mergeCell ref="U36:V36"/>
    <mergeCell ref="W36:X36"/>
    <mergeCell ref="AK36:AL36"/>
    <mergeCell ref="Y36:Z36"/>
    <mergeCell ref="AA36:AB36"/>
    <mergeCell ref="AC36:AD36"/>
    <mergeCell ref="AE36:AF36"/>
    <mergeCell ref="AG36:AH36"/>
    <mergeCell ref="AI36:AJ36"/>
    <mergeCell ref="A25:A27"/>
    <mergeCell ref="B25:D26"/>
    <mergeCell ref="A45:A47"/>
    <mergeCell ref="B45:D46"/>
    <mergeCell ref="E45:AL45"/>
    <mergeCell ref="AM45:AM47"/>
    <mergeCell ref="AN45:AN47"/>
    <mergeCell ref="E46:F46"/>
    <mergeCell ref="G46:H46"/>
    <mergeCell ref="I46:J46"/>
    <mergeCell ref="K46:L46"/>
    <mergeCell ref="AM35:AM37"/>
    <mergeCell ref="AN35:AN37"/>
    <mergeCell ref="E36:F36"/>
    <mergeCell ref="G36:H36"/>
    <mergeCell ref="I36:J36"/>
    <mergeCell ref="K36:L36"/>
    <mergeCell ref="M36:N36"/>
    <mergeCell ref="O36:P36"/>
    <mergeCell ref="AK46:AL46"/>
    <mergeCell ref="Y46:Z46"/>
    <mergeCell ref="AA46:AB46"/>
    <mergeCell ref="AC46:AD46"/>
    <mergeCell ref="AE46:AF46"/>
    <mergeCell ref="AG46:AH46"/>
    <mergeCell ref="AI46:AJ46"/>
    <mergeCell ref="M46:N46"/>
    <mergeCell ref="O46:P46"/>
    <mergeCell ref="Q46:R46"/>
    <mergeCell ref="S46:T46"/>
    <mergeCell ref="U46:V46"/>
    <mergeCell ref="W46:X46"/>
    <mergeCell ref="Q36:R36"/>
    <mergeCell ref="S36:T36"/>
    <mergeCell ref="A55:A57"/>
    <mergeCell ref="B55:D56"/>
    <mergeCell ref="E55:AL55"/>
    <mergeCell ref="AM55:AN56"/>
    <mergeCell ref="E56:F56"/>
    <mergeCell ref="G56:H56"/>
    <mergeCell ref="I56:J56"/>
    <mergeCell ref="K56:L56"/>
    <mergeCell ref="M56:N56"/>
    <mergeCell ref="AN88:AN90"/>
    <mergeCell ref="AO88:AO90"/>
    <mergeCell ref="F89:G89"/>
    <mergeCell ref="H89:I89"/>
    <mergeCell ref="J89:K89"/>
    <mergeCell ref="L89:M89"/>
    <mergeCell ref="N89:O89"/>
    <mergeCell ref="AA56:AB56"/>
    <mergeCell ref="AC56:AD56"/>
    <mergeCell ref="AE56:AF56"/>
    <mergeCell ref="AG56:AH56"/>
    <mergeCell ref="AI56:AJ56"/>
    <mergeCell ref="AK56:AL56"/>
    <mergeCell ref="O56:P56"/>
    <mergeCell ref="Q56:R56"/>
    <mergeCell ref="S56:T56"/>
    <mergeCell ref="U56:V56"/>
    <mergeCell ref="W56:X56"/>
    <mergeCell ref="Y56:Z56"/>
    <mergeCell ref="AH89:AI89"/>
    <mergeCell ref="AJ89:AK89"/>
    <mergeCell ref="AL89:AM89"/>
    <mergeCell ref="P89:Q89"/>
    <mergeCell ref="R89:S89"/>
    <mergeCell ref="A98:B98"/>
    <mergeCell ref="AB89:AC89"/>
    <mergeCell ref="AD89:AE89"/>
    <mergeCell ref="AF89:AG89"/>
    <mergeCell ref="A88:B90"/>
    <mergeCell ref="C88:E89"/>
    <mergeCell ref="F88:AM88"/>
    <mergeCell ref="A100:C100"/>
    <mergeCell ref="A101:B103"/>
    <mergeCell ref="T89:U89"/>
    <mergeCell ref="V89:W89"/>
    <mergeCell ref="X89:Y89"/>
    <mergeCell ref="Z89:AA89"/>
    <mergeCell ref="A91:B91"/>
    <mergeCell ref="A92:A94"/>
    <mergeCell ref="A95:B95"/>
    <mergeCell ref="A96:B96"/>
    <mergeCell ref="A97:B97"/>
    <mergeCell ref="A105:B107"/>
    <mergeCell ref="C105:E106"/>
    <mergeCell ref="F105:AM105"/>
    <mergeCell ref="AN105:AN107"/>
    <mergeCell ref="F106:G106"/>
    <mergeCell ref="H106:I106"/>
    <mergeCell ref="J106:K106"/>
    <mergeCell ref="L106:M106"/>
    <mergeCell ref="AL106:AM106"/>
    <mergeCell ref="Z106:AA106"/>
    <mergeCell ref="AB106:AC106"/>
    <mergeCell ref="AD106:AE106"/>
    <mergeCell ref="AF106:AG106"/>
    <mergeCell ref="AH106:AI106"/>
    <mergeCell ref="AJ106:AK106"/>
    <mergeCell ref="N106:O106"/>
    <mergeCell ref="P106:Q106"/>
    <mergeCell ref="R106:S106"/>
    <mergeCell ref="T106:U106"/>
    <mergeCell ref="V106:W106"/>
    <mergeCell ref="X106:Y106"/>
    <mergeCell ref="A108:B108"/>
    <mergeCell ref="A109:B109"/>
    <mergeCell ref="A110:B110"/>
    <mergeCell ref="A112:B113"/>
    <mergeCell ref="C112:E112"/>
    <mergeCell ref="F112:G112"/>
    <mergeCell ref="H112:I112"/>
    <mergeCell ref="J112:K112"/>
    <mergeCell ref="L112:M112"/>
    <mergeCell ref="Y112:AB112"/>
    <mergeCell ref="AC112:AD112"/>
    <mergeCell ref="AE112:AH112"/>
    <mergeCell ref="AI112:AI113"/>
    <mergeCell ref="A114:B114"/>
    <mergeCell ref="A115:B115"/>
    <mergeCell ref="N112:O112"/>
    <mergeCell ref="P112:Q112"/>
    <mergeCell ref="R112:S112"/>
    <mergeCell ref="T112:U112"/>
    <mergeCell ref="V112:W112"/>
    <mergeCell ref="X112:X113"/>
    <mergeCell ref="A138:D138"/>
    <mergeCell ref="B139:D139"/>
    <mergeCell ref="A141:C142"/>
    <mergeCell ref="D141:F141"/>
    <mergeCell ref="G141:G142"/>
    <mergeCell ref="H141:J141"/>
    <mergeCell ref="A117:B118"/>
    <mergeCell ref="C117:C118"/>
    <mergeCell ref="D117:I117"/>
    <mergeCell ref="J117:J118"/>
    <mergeCell ref="A119:A120"/>
    <mergeCell ref="A122:A123"/>
    <mergeCell ref="B122:B123"/>
    <mergeCell ref="A156:A158"/>
    <mergeCell ref="B156:C156"/>
    <mergeCell ref="B157:C157"/>
    <mergeCell ref="B158:C158"/>
    <mergeCell ref="K141:M141"/>
    <mergeCell ref="A143:A144"/>
    <mergeCell ref="B143:C143"/>
    <mergeCell ref="A146:B146"/>
    <mergeCell ref="A147:A148"/>
    <mergeCell ref="A150:A152"/>
    <mergeCell ref="A159:A161"/>
    <mergeCell ref="B159:C159"/>
    <mergeCell ref="B160:C160"/>
    <mergeCell ref="B161:C161"/>
    <mergeCell ref="A163:B165"/>
    <mergeCell ref="C163:E164"/>
    <mergeCell ref="A154:C155"/>
    <mergeCell ref="D154:F154"/>
    <mergeCell ref="G154:G155"/>
    <mergeCell ref="F163:AM163"/>
    <mergeCell ref="F164:G164"/>
    <mergeCell ref="H164:I164"/>
    <mergeCell ref="J164:K164"/>
    <mergeCell ref="L164:M164"/>
    <mergeCell ref="N164:O164"/>
    <mergeCell ref="P164:Q164"/>
    <mergeCell ref="R164:S164"/>
    <mergeCell ref="T164:U164"/>
    <mergeCell ref="V164:W164"/>
    <mergeCell ref="AJ164:AK164"/>
    <mergeCell ref="AL164:AM164"/>
    <mergeCell ref="AH164:AI164"/>
    <mergeCell ref="H154:H155"/>
    <mergeCell ref="I154:I155"/>
    <mergeCell ref="A166:B166"/>
    <mergeCell ref="A167:B167"/>
    <mergeCell ref="A168:B168"/>
    <mergeCell ref="A169:B169"/>
    <mergeCell ref="X164:Y164"/>
    <mergeCell ref="Z164:AA164"/>
    <mergeCell ref="AB164:AC164"/>
    <mergeCell ref="AD164:AE164"/>
    <mergeCell ref="AF164:AG164"/>
    <mergeCell ref="AD172:AD173"/>
    <mergeCell ref="AE172:AE173"/>
    <mergeCell ref="AF172:AF173"/>
    <mergeCell ref="AG172:AG173"/>
    <mergeCell ref="Y171:Y173"/>
    <mergeCell ref="Z171:Z173"/>
    <mergeCell ref="AA171:AA173"/>
    <mergeCell ref="AB171:AE171"/>
    <mergeCell ref="AF171:AG171"/>
    <mergeCell ref="A174:A175"/>
    <mergeCell ref="A177:A178"/>
    <mergeCell ref="B177:B178"/>
    <mergeCell ref="C177:C178"/>
    <mergeCell ref="D177:D178"/>
    <mergeCell ref="A182:A184"/>
    <mergeCell ref="B182:D183"/>
    <mergeCell ref="AB172:AB173"/>
    <mergeCell ref="AC172:AC173"/>
    <mergeCell ref="F172:G172"/>
    <mergeCell ref="H172:I172"/>
    <mergeCell ref="J172:K172"/>
    <mergeCell ref="L172:M172"/>
    <mergeCell ref="N172:O172"/>
    <mergeCell ref="A171:B173"/>
    <mergeCell ref="C171:E172"/>
    <mergeCell ref="F171:U171"/>
    <mergeCell ref="V171:V173"/>
    <mergeCell ref="W171:W173"/>
    <mergeCell ref="X171:X173"/>
    <mergeCell ref="P172:Q172"/>
    <mergeCell ref="R172:S172"/>
    <mergeCell ref="T172:U172"/>
    <mergeCell ref="E182:V182"/>
    <mergeCell ref="E183:F183"/>
    <mergeCell ref="G183:H183"/>
    <mergeCell ref="I183:J183"/>
    <mergeCell ref="K183:L183"/>
    <mergeCell ref="M183:N183"/>
    <mergeCell ref="O183:P183"/>
    <mergeCell ref="Q183:R183"/>
    <mergeCell ref="S183:T183"/>
    <mergeCell ref="U183:V183"/>
    <mergeCell ref="A187:A190"/>
    <mergeCell ref="B187:D188"/>
    <mergeCell ref="E187:L187"/>
    <mergeCell ref="M187:N188"/>
    <mergeCell ref="O187:O189"/>
    <mergeCell ref="E188:F188"/>
    <mergeCell ref="G188:H188"/>
    <mergeCell ref="I188:J188"/>
    <mergeCell ref="K188:L188"/>
  </mergeCells>
  <dataValidations count="1">
    <dataValidation type="whole" operator="greaterThanOrEqual" allowBlank="1" showInputMessage="1" showErrorMessage="1" errorTitle="Error" error="Favor Ingrese sólo Números." sqref="E12:AS15 E20:AN23 E28:AN33 E38:AN43 E48:AN53 E58:AN63 C67:E85 F92:AO98 D101:D103 F108:AN110 F114:AI115 D119:J120 B124:B135 E139:F139 E143:M144 C147:F152 E156:I161 F166:AM169 F174:AG175 C179:D180 E185:V185 E191:O195" xr:uid="{00000000-0002-0000-0700-000000000000}">
      <formula1>0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Z200"/>
  <sheetViews>
    <sheetView workbookViewId="0">
      <selection activeCell="E10" sqref="E10:F10"/>
    </sheetView>
  </sheetViews>
  <sheetFormatPr baseColWidth="10" defaultColWidth="11.42578125" defaultRowHeight="14.25" x14ac:dyDescent="0.2"/>
  <cols>
    <col min="1" max="1" width="44.7109375" style="2" customWidth="1"/>
    <col min="2" max="2" width="31.140625" style="2" customWidth="1"/>
    <col min="3" max="3" width="14.140625" style="2" customWidth="1"/>
    <col min="4" max="4" width="12.42578125" style="2" customWidth="1"/>
    <col min="5" max="6" width="10.42578125" style="2" customWidth="1"/>
    <col min="7" max="7" width="11.85546875" style="2" customWidth="1"/>
    <col min="8" max="8" width="11" style="2" customWidth="1"/>
    <col min="9" max="22" width="11.42578125" style="2" customWidth="1"/>
    <col min="23" max="25" width="13.5703125" style="2" customWidth="1"/>
    <col min="26" max="26" width="13" style="2" customWidth="1"/>
    <col min="27" max="37" width="11.42578125" style="2" customWidth="1"/>
    <col min="38" max="40" width="11.42578125" style="2"/>
    <col min="41" max="41" width="11.42578125" style="2" customWidth="1"/>
    <col min="42" max="43" width="11.42578125" style="2"/>
    <col min="44" max="44" width="11.42578125" style="2" customWidth="1"/>
    <col min="45" max="72" width="11.42578125" style="2"/>
    <col min="73" max="74" width="15.42578125" style="2" customWidth="1"/>
    <col min="75" max="75" width="15.7109375" style="2" customWidth="1"/>
    <col min="76" max="77" width="15.7109375" style="3" customWidth="1"/>
    <col min="78" max="78" width="15.42578125" style="3" customWidth="1"/>
    <col min="79" max="104" width="15.42578125" style="4" hidden="1" customWidth="1"/>
    <col min="105" max="105" width="11.42578125" style="2" customWidth="1"/>
    <col min="106" max="16384" width="11.42578125" style="2"/>
  </cols>
  <sheetData>
    <row r="1" spans="1:91" ht="16.350000000000001" customHeight="1" x14ac:dyDescent="0.2">
      <c r="A1" s="1" t="s">
        <v>0</v>
      </c>
    </row>
    <row r="2" spans="1:91" ht="16.350000000000001" customHeight="1" x14ac:dyDescent="0.2">
      <c r="A2" s="1" t="str">
        <f>CONCATENATE("COMUNA: ",[9]NOMBRE!B2," - ","( ",[9]NOMBRE!C2,[9]NOMBRE!D2,[9]NOMBRE!E2,[9]NOMBRE!F2,[9]NOMBRE!G2," )")</f>
        <v>COMUNA: LINARES - ( 07401 )</v>
      </c>
    </row>
    <row r="3" spans="1:91" ht="16.350000000000001" customHeight="1" x14ac:dyDescent="0.2">
      <c r="A3" s="1" t="str">
        <f>CONCATENATE("ESTABLECIMIENTO/ESTRATEGIA: ",[9]NOMBRE!B3," - ","( ",[9]NOMBRE!C3,[9]NOMBRE!D3,[9]NOMBRE!E3,[9]NOMBRE!F3,[9]NOMBRE!G3,[9]NOMBRE!H3," )")</f>
        <v>ESTABLECIMIENTO/ESTRATEGIA: HOSPITAL PRESIDENTE CARLOS IBAÑEZ DEL CAMPO - ( 116108 )</v>
      </c>
    </row>
    <row r="4" spans="1:91" ht="16.350000000000001" customHeight="1" x14ac:dyDescent="0.2">
      <c r="A4" s="1" t="str">
        <f>CONCATENATE("MES: ",[9]NOMBRE!B6," - ","( ",[9]NOMBRE!C6,[9]NOMBRE!D6," )")</f>
        <v>MES: AGOSTO - ( 08 )</v>
      </c>
    </row>
    <row r="5" spans="1:91" ht="16.350000000000001" customHeight="1" x14ac:dyDescent="0.2">
      <c r="A5" s="1" t="str">
        <f>CONCATENATE("AÑO: ",[9]NOMBRE!B7)</f>
        <v>AÑO: 2021</v>
      </c>
      <c r="AP5" s="5"/>
    </row>
    <row r="6" spans="1:91" ht="15" x14ac:dyDescent="0.2">
      <c r="A6" s="1910" t="s">
        <v>1</v>
      </c>
      <c r="B6" s="1910"/>
      <c r="C6" s="1910"/>
      <c r="D6" s="1910"/>
      <c r="E6" s="1910"/>
      <c r="F6" s="1910"/>
      <c r="G6" s="1910"/>
      <c r="H6" s="1910"/>
      <c r="I6" s="1910"/>
      <c r="J6" s="1910"/>
      <c r="K6" s="1910"/>
      <c r="L6" s="1910"/>
      <c r="M6" s="1910"/>
      <c r="N6" s="1910"/>
      <c r="O6" s="1910"/>
      <c r="P6" s="6"/>
      <c r="Q6" s="6"/>
      <c r="R6" s="6"/>
      <c r="S6" s="6"/>
      <c r="T6" s="7"/>
      <c r="U6" s="7"/>
      <c r="V6" s="7"/>
      <c r="W6" s="7"/>
      <c r="X6" s="7"/>
      <c r="Y6" s="7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</row>
    <row r="7" spans="1:91" ht="32.1" customHeight="1" x14ac:dyDescent="0.2">
      <c r="A7" s="9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BX7" s="2"/>
      <c r="BY7" s="2"/>
      <c r="BZ7" s="2"/>
    </row>
    <row r="8" spans="1:91" ht="32.1" customHeight="1" x14ac:dyDescent="0.2">
      <c r="A8" s="10" t="s"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1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X8" s="2"/>
      <c r="BY8" s="2"/>
      <c r="BZ8" s="2"/>
      <c r="CG8" s="13"/>
      <c r="CH8" s="13"/>
      <c r="CI8" s="13"/>
      <c r="CJ8" s="13"/>
      <c r="CK8" s="13"/>
      <c r="CL8" s="13"/>
      <c r="CM8" s="13"/>
    </row>
    <row r="9" spans="1:91" ht="32.1" customHeight="1" x14ac:dyDescent="0.2">
      <c r="A9" s="1817" t="s">
        <v>4</v>
      </c>
      <c r="B9" s="1796" t="s">
        <v>5</v>
      </c>
      <c r="C9" s="1797"/>
      <c r="D9" s="1798"/>
      <c r="E9" s="1808" t="s">
        <v>6</v>
      </c>
      <c r="F9" s="1869"/>
      <c r="G9" s="1869"/>
      <c r="H9" s="1869"/>
      <c r="I9" s="1869"/>
      <c r="J9" s="1869"/>
      <c r="K9" s="1869"/>
      <c r="L9" s="1869"/>
      <c r="M9" s="1869"/>
      <c r="N9" s="1869"/>
      <c r="O9" s="1869"/>
      <c r="P9" s="1869"/>
      <c r="Q9" s="1869"/>
      <c r="R9" s="1869"/>
      <c r="S9" s="1869"/>
      <c r="T9" s="1869"/>
      <c r="U9" s="1869"/>
      <c r="V9" s="1869"/>
      <c r="W9" s="1869"/>
      <c r="X9" s="1869"/>
      <c r="Y9" s="1869"/>
      <c r="Z9" s="1869"/>
      <c r="AA9" s="1869"/>
      <c r="AB9" s="1869"/>
      <c r="AC9" s="1869"/>
      <c r="AD9" s="1869"/>
      <c r="AE9" s="1869"/>
      <c r="AF9" s="1869"/>
      <c r="AG9" s="1869"/>
      <c r="AH9" s="1869"/>
      <c r="AI9" s="1869"/>
      <c r="AJ9" s="1869"/>
      <c r="AK9" s="1869"/>
      <c r="AL9" s="1809"/>
      <c r="AM9" s="1819" t="s">
        <v>7</v>
      </c>
      <c r="AN9" s="1808" t="s">
        <v>8</v>
      </c>
      <c r="AO9" s="1869"/>
      <c r="AP9" s="1869"/>
      <c r="AQ9" s="1809"/>
      <c r="AR9" s="1819" t="s">
        <v>9</v>
      </c>
      <c r="AS9" s="1819" t="s">
        <v>10</v>
      </c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CG9" s="13"/>
      <c r="CH9" s="13"/>
      <c r="CI9" s="13"/>
      <c r="CJ9" s="13"/>
      <c r="CK9" s="13"/>
      <c r="CL9" s="13"/>
      <c r="CM9" s="13"/>
    </row>
    <row r="10" spans="1:91" ht="16.350000000000001" customHeight="1" x14ac:dyDescent="0.2">
      <c r="A10" s="1821"/>
      <c r="B10" s="1799"/>
      <c r="C10" s="1800"/>
      <c r="D10" s="1801"/>
      <c r="E10" s="1808" t="s">
        <v>11</v>
      </c>
      <c r="F10" s="1809"/>
      <c r="G10" s="1808" t="s">
        <v>12</v>
      </c>
      <c r="H10" s="1809"/>
      <c r="I10" s="1808" t="s">
        <v>13</v>
      </c>
      <c r="J10" s="1809"/>
      <c r="K10" s="1808" t="s">
        <v>14</v>
      </c>
      <c r="L10" s="1809"/>
      <c r="M10" s="1808" t="s">
        <v>15</v>
      </c>
      <c r="N10" s="1809"/>
      <c r="O10" s="1828" t="s">
        <v>16</v>
      </c>
      <c r="P10" s="1816"/>
      <c r="Q10" s="1828" t="s">
        <v>17</v>
      </c>
      <c r="R10" s="1816"/>
      <c r="S10" s="1828" t="s">
        <v>18</v>
      </c>
      <c r="T10" s="1816"/>
      <c r="U10" s="1828" t="s">
        <v>19</v>
      </c>
      <c r="V10" s="1816"/>
      <c r="W10" s="1828" t="s">
        <v>20</v>
      </c>
      <c r="X10" s="1816"/>
      <c r="Y10" s="1828" t="s">
        <v>21</v>
      </c>
      <c r="Z10" s="1816"/>
      <c r="AA10" s="1828" t="s">
        <v>22</v>
      </c>
      <c r="AB10" s="1816"/>
      <c r="AC10" s="1828" t="s">
        <v>23</v>
      </c>
      <c r="AD10" s="1816"/>
      <c r="AE10" s="1828" t="s">
        <v>24</v>
      </c>
      <c r="AF10" s="1816"/>
      <c r="AG10" s="1829" t="s">
        <v>25</v>
      </c>
      <c r="AH10" s="1829"/>
      <c r="AI10" s="1828" t="s">
        <v>26</v>
      </c>
      <c r="AJ10" s="1816"/>
      <c r="AK10" s="1829" t="s">
        <v>27</v>
      </c>
      <c r="AL10" s="1816"/>
      <c r="AM10" s="1845"/>
      <c r="AN10" s="1906" t="s">
        <v>28</v>
      </c>
      <c r="AO10" s="1864" t="s">
        <v>29</v>
      </c>
      <c r="AP10" s="1864" t="s">
        <v>30</v>
      </c>
      <c r="AQ10" s="1908" t="s">
        <v>31</v>
      </c>
      <c r="AR10" s="1845"/>
      <c r="AS10" s="1845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CG10" s="13"/>
      <c r="CH10" s="13"/>
      <c r="CI10" s="13"/>
      <c r="CJ10" s="13"/>
      <c r="CK10" s="13"/>
      <c r="CL10" s="13"/>
      <c r="CM10" s="13"/>
    </row>
    <row r="11" spans="1:91" ht="32.1" customHeight="1" x14ac:dyDescent="0.2">
      <c r="A11" s="1818"/>
      <c r="B11" s="14" t="s">
        <v>32</v>
      </c>
      <c r="C11" s="15" t="s">
        <v>33</v>
      </c>
      <c r="D11" s="427" t="s">
        <v>34</v>
      </c>
      <c r="E11" s="442" t="s">
        <v>33</v>
      </c>
      <c r="F11" s="423" t="s">
        <v>34</v>
      </c>
      <c r="G11" s="442" t="s">
        <v>33</v>
      </c>
      <c r="H11" s="423" t="s">
        <v>34</v>
      </c>
      <c r="I11" s="442" t="s">
        <v>33</v>
      </c>
      <c r="J11" s="423" t="s">
        <v>34</v>
      </c>
      <c r="K11" s="442" t="s">
        <v>33</v>
      </c>
      <c r="L11" s="423" t="s">
        <v>34</v>
      </c>
      <c r="M11" s="442" t="s">
        <v>33</v>
      </c>
      <c r="N11" s="423" t="s">
        <v>34</v>
      </c>
      <c r="O11" s="442" t="s">
        <v>33</v>
      </c>
      <c r="P11" s="423" t="s">
        <v>34</v>
      </c>
      <c r="Q11" s="442" t="s">
        <v>33</v>
      </c>
      <c r="R11" s="423" t="s">
        <v>34</v>
      </c>
      <c r="S11" s="442" t="s">
        <v>33</v>
      </c>
      <c r="T11" s="423" t="s">
        <v>34</v>
      </c>
      <c r="U11" s="442" t="s">
        <v>33</v>
      </c>
      <c r="V11" s="423" t="s">
        <v>34</v>
      </c>
      <c r="W11" s="442" t="s">
        <v>33</v>
      </c>
      <c r="X11" s="423" t="s">
        <v>34</v>
      </c>
      <c r="Y11" s="442" t="s">
        <v>33</v>
      </c>
      <c r="Z11" s="423" t="s">
        <v>34</v>
      </c>
      <c r="AA11" s="442" t="s">
        <v>33</v>
      </c>
      <c r="AB11" s="423" t="s">
        <v>34</v>
      </c>
      <c r="AC11" s="442" t="s">
        <v>33</v>
      </c>
      <c r="AD11" s="423" t="s">
        <v>34</v>
      </c>
      <c r="AE11" s="442" t="s">
        <v>33</v>
      </c>
      <c r="AF11" s="423" t="s">
        <v>34</v>
      </c>
      <c r="AG11" s="436" t="s">
        <v>33</v>
      </c>
      <c r="AH11" s="422" t="s">
        <v>34</v>
      </c>
      <c r="AI11" s="442" t="s">
        <v>33</v>
      </c>
      <c r="AJ11" s="423" t="s">
        <v>34</v>
      </c>
      <c r="AK11" s="436" t="s">
        <v>33</v>
      </c>
      <c r="AL11" s="423" t="s">
        <v>34</v>
      </c>
      <c r="AM11" s="1820"/>
      <c r="AN11" s="1907"/>
      <c r="AO11" s="1865"/>
      <c r="AP11" s="1865"/>
      <c r="AQ11" s="1909"/>
      <c r="AR11" s="1820"/>
      <c r="AS11" s="1820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CG11" s="13"/>
      <c r="CH11" s="13"/>
      <c r="CI11" s="13"/>
      <c r="CJ11" s="13"/>
      <c r="CK11" s="13"/>
      <c r="CL11" s="13"/>
      <c r="CM11" s="13"/>
    </row>
    <row r="12" spans="1:91" ht="16.350000000000001" customHeight="1" x14ac:dyDescent="0.2">
      <c r="A12" s="474" t="s">
        <v>35</v>
      </c>
      <c r="B12" s="475">
        <f>SUM(C12+D12)</f>
        <v>3020</v>
      </c>
      <c r="C12" s="468">
        <f>SUM(E12+G12+I12+K12+M12+O12+Q12+S12+U12+W12+Y12+AA12+AC12+AE12+AG12+AI12+AK12)</f>
        <v>1569</v>
      </c>
      <c r="D12" s="446">
        <f t="shared" ref="C12:D15" si="0">SUM(F12+H12+J12+L12+N12+P12+R12+T12+V12+X12+Z12+AB12+AD12+AF12+AH12+AJ12+AL12)</f>
        <v>1451</v>
      </c>
      <c r="E12" s="476">
        <v>155</v>
      </c>
      <c r="F12" s="477">
        <v>151</v>
      </c>
      <c r="G12" s="476">
        <v>78</v>
      </c>
      <c r="H12" s="477">
        <v>89</v>
      </c>
      <c r="I12" s="476">
        <v>62</v>
      </c>
      <c r="J12" s="477">
        <v>51</v>
      </c>
      <c r="K12" s="476">
        <v>61</v>
      </c>
      <c r="L12" s="477">
        <v>67</v>
      </c>
      <c r="M12" s="476">
        <v>82</v>
      </c>
      <c r="N12" s="477">
        <v>88</v>
      </c>
      <c r="O12" s="476">
        <v>106</v>
      </c>
      <c r="P12" s="477">
        <v>84</v>
      </c>
      <c r="Q12" s="476">
        <v>78</v>
      </c>
      <c r="R12" s="477">
        <v>105</v>
      </c>
      <c r="S12" s="476">
        <v>83</v>
      </c>
      <c r="T12" s="477">
        <v>82</v>
      </c>
      <c r="U12" s="476">
        <v>75</v>
      </c>
      <c r="V12" s="477">
        <v>82</v>
      </c>
      <c r="W12" s="476">
        <v>93</v>
      </c>
      <c r="X12" s="477">
        <v>51</v>
      </c>
      <c r="Y12" s="476">
        <v>103</v>
      </c>
      <c r="Z12" s="477">
        <v>73</v>
      </c>
      <c r="AA12" s="476">
        <v>100</v>
      </c>
      <c r="AB12" s="477">
        <v>93</v>
      </c>
      <c r="AC12" s="476">
        <v>117</v>
      </c>
      <c r="AD12" s="477">
        <v>78</v>
      </c>
      <c r="AE12" s="476">
        <v>98</v>
      </c>
      <c r="AF12" s="477">
        <v>75</v>
      </c>
      <c r="AG12" s="476">
        <v>87</v>
      </c>
      <c r="AH12" s="477">
        <v>82</v>
      </c>
      <c r="AI12" s="476">
        <v>94</v>
      </c>
      <c r="AJ12" s="477">
        <v>62</v>
      </c>
      <c r="AK12" s="476">
        <v>97</v>
      </c>
      <c r="AL12" s="477">
        <v>138</v>
      </c>
      <c r="AM12" s="478">
        <v>2880</v>
      </c>
      <c r="AN12" s="476">
        <v>89</v>
      </c>
      <c r="AO12" s="479"/>
      <c r="AP12" s="479">
        <v>126</v>
      </c>
      <c r="AQ12" s="477">
        <v>253</v>
      </c>
      <c r="AR12" s="478">
        <v>280</v>
      </c>
      <c r="AS12" s="478">
        <v>3359</v>
      </c>
      <c r="AT12" s="480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12"/>
      <c r="BF12" s="12"/>
      <c r="BG12" s="12"/>
      <c r="CG12" s="13">
        <v>0</v>
      </c>
      <c r="CH12" s="13">
        <v>0</v>
      </c>
      <c r="CI12" s="13">
        <v>0</v>
      </c>
      <c r="CJ12" s="13">
        <v>0</v>
      </c>
      <c r="CK12" s="13"/>
      <c r="CL12" s="13"/>
      <c r="CM12" s="13"/>
    </row>
    <row r="13" spans="1:91" ht="16.350000000000001" customHeight="1" x14ac:dyDescent="0.2">
      <c r="A13" s="30" t="s">
        <v>36</v>
      </c>
      <c r="B13" s="31">
        <f>SUM(C13+D13)</f>
        <v>335</v>
      </c>
      <c r="C13" s="32">
        <f t="shared" si="0"/>
        <v>0</v>
      </c>
      <c r="D13" s="481">
        <f t="shared" si="0"/>
        <v>335</v>
      </c>
      <c r="E13" s="34"/>
      <c r="F13" s="35"/>
      <c r="G13" s="34"/>
      <c r="H13" s="35"/>
      <c r="I13" s="34"/>
      <c r="J13" s="35"/>
      <c r="K13" s="34"/>
      <c r="L13" s="35">
        <v>32</v>
      </c>
      <c r="M13" s="34"/>
      <c r="N13" s="35">
        <v>58</v>
      </c>
      <c r="O13" s="34"/>
      <c r="P13" s="35">
        <v>89</v>
      </c>
      <c r="Q13" s="34"/>
      <c r="R13" s="35">
        <v>68</v>
      </c>
      <c r="S13" s="34"/>
      <c r="T13" s="35">
        <v>42</v>
      </c>
      <c r="U13" s="34"/>
      <c r="V13" s="35">
        <v>20</v>
      </c>
      <c r="W13" s="34"/>
      <c r="X13" s="35">
        <v>11</v>
      </c>
      <c r="Y13" s="34"/>
      <c r="Z13" s="35">
        <v>11</v>
      </c>
      <c r="AA13" s="34"/>
      <c r="AB13" s="35">
        <v>1</v>
      </c>
      <c r="AC13" s="34"/>
      <c r="AD13" s="35">
        <v>1</v>
      </c>
      <c r="AE13" s="34"/>
      <c r="AF13" s="35"/>
      <c r="AG13" s="34"/>
      <c r="AH13" s="35">
        <v>2</v>
      </c>
      <c r="AI13" s="34"/>
      <c r="AJ13" s="35"/>
      <c r="AK13" s="34"/>
      <c r="AL13" s="35"/>
      <c r="AM13" s="36">
        <v>323</v>
      </c>
      <c r="AN13" s="34">
        <v>8</v>
      </c>
      <c r="AO13" s="37">
        <v>0</v>
      </c>
      <c r="AP13" s="37">
        <v>2</v>
      </c>
      <c r="AQ13" s="35">
        <v>17</v>
      </c>
      <c r="AR13" s="36">
        <v>16</v>
      </c>
      <c r="AS13" s="36">
        <v>532</v>
      </c>
      <c r="AT13" s="480" t="s">
        <v>242</v>
      </c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12"/>
      <c r="BF13" s="12"/>
      <c r="BG13" s="12"/>
      <c r="CD13" s="4" t="s">
        <v>242</v>
      </c>
      <c r="CG13" s="13">
        <v>0</v>
      </c>
      <c r="CH13" s="13">
        <v>0</v>
      </c>
      <c r="CI13" s="13">
        <v>0</v>
      </c>
      <c r="CJ13" s="13">
        <v>1</v>
      </c>
      <c r="CK13" s="13"/>
      <c r="CL13" s="13"/>
      <c r="CM13" s="13"/>
    </row>
    <row r="14" spans="1:91" ht="16.350000000000001" customHeight="1" x14ac:dyDescent="0.2">
      <c r="A14" s="38" t="s">
        <v>37</v>
      </c>
      <c r="B14" s="39">
        <f>SUM(C14+D14)</f>
        <v>173</v>
      </c>
      <c r="C14" s="40">
        <f t="shared" si="0"/>
        <v>0</v>
      </c>
      <c r="D14" s="41">
        <f t="shared" si="0"/>
        <v>173</v>
      </c>
      <c r="E14" s="34"/>
      <c r="F14" s="35"/>
      <c r="G14" s="34"/>
      <c r="H14" s="35"/>
      <c r="I14" s="34"/>
      <c r="J14" s="35">
        <v>1</v>
      </c>
      <c r="K14" s="34"/>
      <c r="L14" s="35">
        <v>3</v>
      </c>
      <c r="M14" s="34"/>
      <c r="N14" s="35">
        <v>21</v>
      </c>
      <c r="O14" s="34"/>
      <c r="P14" s="35">
        <v>39</v>
      </c>
      <c r="Q14" s="34"/>
      <c r="R14" s="35">
        <v>36</v>
      </c>
      <c r="S14" s="34"/>
      <c r="T14" s="35">
        <v>32</v>
      </c>
      <c r="U14" s="34"/>
      <c r="V14" s="35">
        <v>10</v>
      </c>
      <c r="W14" s="34"/>
      <c r="X14" s="35">
        <v>9</v>
      </c>
      <c r="Y14" s="34"/>
      <c r="Z14" s="35">
        <v>8</v>
      </c>
      <c r="AA14" s="34"/>
      <c r="AB14" s="35">
        <v>4</v>
      </c>
      <c r="AC14" s="34"/>
      <c r="AD14" s="35">
        <v>1</v>
      </c>
      <c r="AE14" s="34"/>
      <c r="AF14" s="35">
        <v>6</v>
      </c>
      <c r="AG14" s="34"/>
      <c r="AH14" s="35">
        <v>1</v>
      </c>
      <c r="AI14" s="34"/>
      <c r="AJ14" s="35">
        <v>1</v>
      </c>
      <c r="AK14" s="34"/>
      <c r="AL14" s="35">
        <v>1</v>
      </c>
      <c r="AM14" s="36">
        <v>170</v>
      </c>
      <c r="AN14" s="42"/>
      <c r="AO14" s="43"/>
      <c r="AP14" s="43"/>
      <c r="AQ14" s="44"/>
      <c r="AR14" s="45"/>
      <c r="AS14" s="45"/>
      <c r="AT14" s="480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12"/>
      <c r="BF14" s="12"/>
      <c r="BG14" s="12"/>
      <c r="CG14" s="13">
        <v>0</v>
      </c>
      <c r="CH14" s="13">
        <v>0</v>
      </c>
      <c r="CI14" s="13"/>
      <c r="CJ14" s="13"/>
      <c r="CK14" s="13"/>
      <c r="CL14" s="13"/>
      <c r="CM14" s="13"/>
    </row>
    <row r="15" spans="1:91" ht="16.350000000000001" customHeight="1" x14ac:dyDescent="0.2">
      <c r="A15" s="46" t="s">
        <v>38</v>
      </c>
      <c r="B15" s="47">
        <f>SUM(C15+D15)</f>
        <v>0</v>
      </c>
      <c r="C15" s="48">
        <f>SUM(E15+G15+I15+K15+M15+O15+Q15+S15+U15+W15+Y15+AA15+AC15+AE15+AG15+AI15+AK15)</f>
        <v>0</v>
      </c>
      <c r="D15" s="49">
        <f t="shared" si="0"/>
        <v>0</v>
      </c>
      <c r="E15" s="50"/>
      <c r="F15" s="51"/>
      <c r="G15" s="50"/>
      <c r="H15" s="51"/>
      <c r="I15" s="50"/>
      <c r="J15" s="51"/>
      <c r="K15" s="50"/>
      <c r="L15" s="51"/>
      <c r="M15" s="50"/>
      <c r="N15" s="51"/>
      <c r="O15" s="50"/>
      <c r="P15" s="51"/>
      <c r="Q15" s="50"/>
      <c r="R15" s="51"/>
      <c r="S15" s="50"/>
      <c r="T15" s="51"/>
      <c r="U15" s="50"/>
      <c r="V15" s="51"/>
      <c r="W15" s="50"/>
      <c r="X15" s="51"/>
      <c r="Y15" s="50"/>
      <c r="Z15" s="51"/>
      <c r="AA15" s="50"/>
      <c r="AB15" s="51"/>
      <c r="AC15" s="50"/>
      <c r="AD15" s="51"/>
      <c r="AE15" s="50"/>
      <c r="AF15" s="51"/>
      <c r="AG15" s="50"/>
      <c r="AH15" s="51"/>
      <c r="AI15" s="50"/>
      <c r="AJ15" s="51"/>
      <c r="AK15" s="50"/>
      <c r="AL15" s="51"/>
      <c r="AM15" s="52"/>
      <c r="AN15" s="53"/>
      <c r="AO15" s="54"/>
      <c r="AP15" s="54"/>
      <c r="AQ15" s="55"/>
      <c r="AR15" s="56"/>
      <c r="AS15" s="56"/>
      <c r="AT15" s="480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12"/>
      <c r="BF15" s="12"/>
      <c r="BG15" s="12"/>
      <c r="CG15" s="13">
        <v>0</v>
      </c>
      <c r="CH15" s="13">
        <v>0</v>
      </c>
      <c r="CI15" s="13">
        <v>0</v>
      </c>
      <c r="CJ15" s="13">
        <v>0</v>
      </c>
      <c r="CK15" s="13"/>
      <c r="CL15" s="13"/>
      <c r="CM15" s="13"/>
    </row>
    <row r="16" spans="1:91" ht="32.1" customHeight="1" x14ac:dyDescent="0.2">
      <c r="A16" s="57" t="s">
        <v>39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X16" s="2"/>
      <c r="BY16" s="2"/>
      <c r="BZ16" s="2"/>
      <c r="CG16" s="13"/>
      <c r="CH16" s="13"/>
      <c r="CI16" s="13"/>
      <c r="CJ16" s="13"/>
      <c r="CK16" s="13"/>
      <c r="CL16" s="13"/>
      <c r="CM16" s="13"/>
    </row>
    <row r="17" spans="1:91" ht="16.350000000000001" customHeight="1" x14ac:dyDescent="0.2">
      <c r="A17" s="1817" t="s">
        <v>40</v>
      </c>
      <c r="B17" s="1796" t="s">
        <v>5</v>
      </c>
      <c r="C17" s="1797"/>
      <c r="D17" s="1798"/>
      <c r="E17" s="1808" t="s">
        <v>6</v>
      </c>
      <c r="F17" s="1869"/>
      <c r="G17" s="1869"/>
      <c r="H17" s="1869"/>
      <c r="I17" s="1869"/>
      <c r="J17" s="1869"/>
      <c r="K17" s="1869"/>
      <c r="L17" s="1869"/>
      <c r="M17" s="1869"/>
      <c r="N17" s="1869"/>
      <c r="O17" s="1869"/>
      <c r="P17" s="1869"/>
      <c r="Q17" s="1869"/>
      <c r="R17" s="1869"/>
      <c r="S17" s="1869"/>
      <c r="T17" s="1869"/>
      <c r="U17" s="1869"/>
      <c r="V17" s="1869"/>
      <c r="W17" s="1869"/>
      <c r="X17" s="1869"/>
      <c r="Y17" s="1869"/>
      <c r="Z17" s="1869"/>
      <c r="AA17" s="1869"/>
      <c r="AB17" s="1869"/>
      <c r="AC17" s="1869"/>
      <c r="AD17" s="1869"/>
      <c r="AE17" s="1869"/>
      <c r="AF17" s="1869"/>
      <c r="AG17" s="1869"/>
      <c r="AH17" s="1869"/>
      <c r="AI17" s="1869"/>
      <c r="AJ17" s="1869"/>
      <c r="AK17" s="1869"/>
      <c r="AL17" s="1809"/>
      <c r="AM17" s="1819" t="s">
        <v>7</v>
      </c>
      <c r="AN17" s="1819" t="s">
        <v>10</v>
      </c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CG17" s="13"/>
      <c r="CH17" s="13"/>
      <c r="CI17" s="13"/>
      <c r="CJ17" s="13"/>
      <c r="CK17" s="13"/>
      <c r="CL17" s="13"/>
      <c r="CM17" s="13"/>
    </row>
    <row r="18" spans="1:91" ht="16.350000000000001" customHeight="1" x14ac:dyDescent="0.2">
      <c r="A18" s="1821"/>
      <c r="B18" s="1799"/>
      <c r="C18" s="1800"/>
      <c r="D18" s="1801"/>
      <c r="E18" s="1808" t="s">
        <v>11</v>
      </c>
      <c r="F18" s="1809"/>
      <c r="G18" s="1808" t="s">
        <v>12</v>
      </c>
      <c r="H18" s="1809"/>
      <c r="I18" s="1808" t="s">
        <v>13</v>
      </c>
      <c r="J18" s="1809"/>
      <c r="K18" s="1808" t="s">
        <v>14</v>
      </c>
      <c r="L18" s="1809"/>
      <c r="M18" s="1808" t="s">
        <v>15</v>
      </c>
      <c r="N18" s="1809"/>
      <c r="O18" s="1828" t="s">
        <v>16</v>
      </c>
      <c r="P18" s="1816"/>
      <c r="Q18" s="1828" t="s">
        <v>17</v>
      </c>
      <c r="R18" s="1816"/>
      <c r="S18" s="1828" t="s">
        <v>18</v>
      </c>
      <c r="T18" s="1816"/>
      <c r="U18" s="1828" t="s">
        <v>19</v>
      </c>
      <c r="V18" s="1816"/>
      <c r="W18" s="1828" t="s">
        <v>20</v>
      </c>
      <c r="X18" s="1816"/>
      <c r="Y18" s="1828" t="s">
        <v>21</v>
      </c>
      <c r="Z18" s="1816"/>
      <c r="AA18" s="1828" t="s">
        <v>22</v>
      </c>
      <c r="AB18" s="1816"/>
      <c r="AC18" s="1828" t="s">
        <v>23</v>
      </c>
      <c r="AD18" s="1816"/>
      <c r="AE18" s="1828" t="s">
        <v>24</v>
      </c>
      <c r="AF18" s="1816"/>
      <c r="AG18" s="1828" t="s">
        <v>25</v>
      </c>
      <c r="AH18" s="1816"/>
      <c r="AI18" s="1828" t="s">
        <v>26</v>
      </c>
      <c r="AJ18" s="1816"/>
      <c r="AK18" s="1828" t="s">
        <v>27</v>
      </c>
      <c r="AL18" s="1816"/>
      <c r="AM18" s="1845"/>
      <c r="AN18" s="1845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CG18" s="13"/>
      <c r="CH18" s="13"/>
      <c r="CI18" s="13"/>
      <c r="CJ18" s="13"/>
      <c r="CK18" s="13"/>
      <c r="CL18" s="13"/>
      <c r="CM18" s="13"/>
    </row>
    <row r="19" spans="1:91" ht="16.350000000000001" customHeight="1" x14ac:dyDescent="0.2">
      <c r="A19" s="1818"/>
      <c r="B19" s="405" t="s">
        <v>32</v>
      </c>
      <c r="C19" s="465" t="s">
        <v>41</v>
      </c>
      <c r="D19" s="429" t="s">
        <v>34</v>
      </c>
      <c r="E19" s="406" t="s">
        <v>41</v>
      </c>
      <c r="F19" s="429" t="s">
        <v>34</v>
      </c>
      <c r="G19" s="406" t="s">
        <v>41</v>
      </c>
      <c r="H19" s="429" t="s">
        <v>34</v>
      </c>
      <c r="I19" s="406" t="s">
        <v>41</v>
      </c>
      <c r="J19" s="429" t="s">
        <v>34</v>
      </c>
      <c r="K19" s="406" t="s">
        <v>41</v>
      </c>
      <c r="L19" s="429" t="s">
        <v>34</v>
      </c>
      <c r="M19" s="406" t="s">
        <v>41</v>
      </c>
      <c r="N19" s="429" t="s">
        <v>34</v>
      </c>
      <c r="O19" s="406" t="s">
        <v>41</v>
      </c>
      <c r="P19" s="429" t="s">
        <v>34</v>
      </c>
      <c r="Q19" s="406" t="s">
        <v>41</v>
      </c>
      <c r="R19" s="429" t="s">
        <v>34</v>
      </c>
      <c r="S19" s="406" t="s">
        <v>41</v>
      </c>
      <c r="T19" s="429" t="s">
        <v>34</v>
      </c>
      <c r="U19" s="406" t="s">
        <v>41</v>
      </c>
      <c r="V19" s="429" t="s">
        <v>34</v>
      </c>
      <c r="W19" s="406" t="s">
        <v>41</v>
      </c>
      <c r="X19" s="429" t="s">
        <v>34</v>
      </c>
      <c r="Y19" s="406" t="s">
        <v>41</v>
      </c>
      <c r="Z19" s="429" t="s">
        <v>34</v>
      </c>
      <c r="AA19" s="406" t="s">
        <v>41</v>
      </c>
      <c r="AB19" s="429" t="s">
        <v>34</v>
      </c>
      <c r="AC19" s="406" t="s">
        <v>41</v>
      </c>
      <c r="AD19" s="429" t="s">
        <v>34</v>
      </c>
      <c r="AE19" s="406" t="s">
        <v>41</v>
      </c>
      <c r="AF19" s="429" t="s">
        <v>34</v>
      </c>
      <c r="AG19" s="406" t="s">
        <v>41</v>
      </c>
      <c r="AH19" s="429" t="s">
        <v>34</v>
      </c>
      <c r="AI19" s="406" t="s">
        <v>41</v>
      </c>
      <c r="AJ19" s="429" t="s">
        <v>34</v>
      </c>
      <c r="AK19" s="406" t="s">
        <v>41</v>
      </c>
      <c r="AL19" s="429" t="s">
        <v>34</v>
      </c>
      <c r="AM19" s="1820"/>
      <c r="AN19" s="1820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CG19" s="13"/>
      <c r="CH19" s="13"/>
      <c r="CI19" s="13"/>
      <c r="CJ19" s="13"/>
      <c r="CK19" s="13"/>
      <c r="CL19" s="13"/>
      <c r="CM19" s="13"/>
    </row>
    <row r="20" spans="1:91" ht="16.350000000000001" customHeight="1" x14ac:dyDescent="0.2">
      <c r="A20" s="62" t="s">
        <v>42</v>
      </c>
      <c r="B20" s="63">
        <f>SUM(C20+D20)</f>
        <v>0</v>
      </c>
      <c r="C20" s="64">
        <f t="shared" ref="C20:D23" si="1">SUM(E20+G20+I20+K20+M20+O20+Q20+S20+U20+W20+Y20+AA20+AC20+AE20+AG20+AI20+AK20)</f>
        <v>0</v>
      </c>
      <c r="D20" s="65">
        <f t="shared" si="1"/>
        <v>0</v>
      </c>
      <c r="E20" s="66"/>
      <c r="F20" s="67"/>
      <c r="G20" s="66"/>
      <c r="H20" s="67"/>
      <c r="I20" s="66"/>
      <c r="J20" s="68"/>
      <c r="K20" s="66"/>
      <c r="L20" s="68"/>
      <c r="M20" s="66"/>
      <c r="N20" s="68"/>
      <c r="O20" s="69"/>
      <c r="P20" s="68"/>
      <c r="Q20" s="69"/>
      <c r="R20" s="68"/>
      <c r="S20" s="69"/>
      <c r="T20" s="68"/>
      <c r="U20" s="69"/>
      <c r="V20" s="68"/>
      <c r="W20" s="69"/>
      <c r="X20" s="68"/>
      <c r="Y20" s="69"/>
      <c r="Z20" s="68"/>
      <c r="AA20" s="69"/>
      <c r="AB20" s="68"/>
      <c r="AC20" s="69"/>
      <c r="AD20" s="68"/>
      <c r="AE20" s="69"/>
      <c r="AF20" s="68"/>
      <c r="AG20" s="69"/>
      <c r="AH20" s="68"/>
      <c r="AI20" s="69"/>
      <c r="AJ20" s="68"/>
      <c r="AK20" s="69"/>
      <c r="AL20" s="68"/>
      <c r="AM20" s="70"/>
      <c r="AN20" s="70"/>
      <c r="AO20" s="71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CG20" s="13">
        <v>0</v>
      </c>
      <c r="CH20" s="13">
        <v>0</v>
      </c>
      <c r="CI20" s="13"/>
      <c r="CJ20" s="13"/>
      <c r="CK20" s="13"/>
      <c r="CL20" s="13"/>
      <c r="CM20" s="13"/>
    </row>
    <row r="21" spans="1:91" ht="16.350000000000001" customHeight="1" x14ac:dyDescent="0.2">
      <c r="A21" s="72" t="s">
        <v>43</v>
      </c>
      <c r="B21" s="63">
        <f>SUM(C21+D21)</f>
        <v>0</v>
      </c>
      <c r="C21" s="64">
        <f t="shared" si="1"/>
        <v>0</v>
      </c>
      <c r="D21" s="73">
        <f t="shared" si="1"/>
        <v>0</v>
      </c>
      <c r="E21" s="34"/>
      <c r="F21" s="74"/>
      <c r="G21" s="34"/>
      <c r="H21" s="74"/>
      <c r="I21" s="34"/>
      <c r="J21" s="35"/>
      <c r="K21" s="34"/>
      <c r="L21" s="35"/>
      <c r="M21" s="34"/>
      <c r="N21" s="35"/>
      <c r="O21" s="75"/>
      <c r="P21" s="35"/>
      <c r="Q21" s="75"/>
      <c r="R21" s="35"/>
      <c r="S21" s="75"/>
      <c r="T21" s="35"/>
      <c r="U21" s="75"/>
      <c r="V21" s="35"/>
      <c r="W21" s="75"/>
      <c r="X21" s="35"/>
      <c r="Y21" s="75"/>
      <c r="Z21" s="35"/>
      <c r="AA21" s="75"/>
      <c r="AB21" s="35"/>
      <c r="AC21" s="75"/>
      <c r="AD21" s="35"/>
      <c r="AE21" s="75"/>
      <c r="AF21" s="35"/>
      <c r="AG21" s="75"/>
      <c r="AH21" s="35"/>
      <c r="AI21" s="75"/>
      <c r="AJ21" s="35"/>
      <c r="AK21" s="75"/>
      <c r="AL21" s="35"/>
      <c r="AM21" s="36"/>
      <c r="AN21" s="36"/>
      <c r="AO21" s="71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CG21" s="13">
        <v>0</v>
      </c>
      <c r="CH21" s="13">
        <v>0</v>
      </c>
      <c r="CI21" s="13"/>
      <c r="CJ21" s="13"/>
      <c r="CK21" s="13"/>
      <c r="CL21" s="13"/>
      <c r="CM21" s="13"/>
    </row>
    <row r="22" spans="1:91" ht="16.350000000000001" customHeight="1" x14ac:dyDescent="0.2">
      <c r="A22" s="72" t="s">
        <v>44</v>
      </c>
      <c r="B22" s="63">
        <f>SUM(C22+D22)</f>
        <v>0</v>
      </c>
      <c r="C22" s="64">
        <f t="shared" si="1"/>
        <v>0</v>
      </c>
      <c r="D22" s="73">
        <f t="shared" si="1"/>
        <v>0</v>
      </c>
      <c r="E22" s="34"/>
      <c r="F22" s="74"/>
      <c r="G22" s="34"/>
      <c r="H22" s="74"/>
      <c r="I22" s="34"/>
      <c r="J22" s="35"/>
      <c r="K22" s="34"/>
      <c r="L22" s="35"/>
      <c r="M22" s="34"/>
      <c r="N22" s="35"/>
      <c r="O22" s="75"/>
      <c r="P22" s="35"/>
      <c r="Q22" s="75"/>
      <c r="R22" s="35"/>
      <c r="S22" s="75"/>
      <c r="T22" s="35"/>
      <c r="U22" s="75"/>
      <c r="V22" s="35"/>
      <c r="W22" s="75"/>
      <c r="X22" s="35"/>
      <c r="Y22" s="75"/>
      <c r="Z22" s="35"/>
      <c r="AA22" s="75"/>
      <c r="AB22" s="35"/>
      <c r="AC22" s="75"/>
      <c r="AD22" s="35"/>
      <c r="AE22" s="75"/>
      <c r="AF22" s="35"/>
      <c r="AG22" s="75"/>
      <c r="AH22" s="35"/>
      <c r="AI22" s="75"/>
      <c r="AJ22" s="35"/>
      <c r="AK22" s="75"/>
      <c r="AL22" s="35"/>
      <c r="AM22" s="36"/>
      <c r="AN22" s="36"/>
      <c r="AO22" s="71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CG22" s="13">
        <v>0</v>
      </c>
      <c r="CH22" s="13">
        <v>0</v>
      </c>
      <c r="CI22" s="13"/>
      <c r="CJ22" s="13"/>
      <c r="CK22" s="13"/>
      <c r="CL22" s="13"/>
      <c r="CM22" s="13"/>
    </row>
    <row r="23" spans="1:91" ht="16.350000000000001" customHeight="1" x14ac:dyDescent="0.2">
      <c r="A23" s="76" t="s">
        <v>45</v>
      </c>
      <c r="B23" s="77">
        <f>SUM(C23+D23)</f>
        <v>0</v>
      </c>
      <c r="C23" s="78">
        <f t="shared" si="1"/>
        <v>0</v>
      </c>
      <c r="D23" s="49">
        <f t="shared" si="1"/>
        <v>0</v>
      </c>
      <c r="E23" s="50"/>
      <c r="F23" s="79"/>
      <c r="G23" s="50"/>
      <c r="H23" s="79"/>
      <c r="I23" s="50"/>
      <c r="J23" s="51"/>
      <c r="K23" s="50"/>
      <c r="L23" s="51"/>
      <c r="M23" s="50"/>
      <c r="N23" s="51"/>
      <c r="O23" s="80"/>
      <c r="P23" s="51"/>
      <c r="Q23" s="80"/>
      <c r="R23" s="51"/>
      <c r="S23" s="80"/>
      <c r="T23" s="51"/>
      <c r="U23" s="80"/>
      <c r="V23" s="51"/>
      <c r="W23" s="80"/>
      <c r="X23" s="51"/>
      <c r="Y23" s="80"/>
      <c r="Z23" s="51"/>
      <c r="AA23" s="80"/>
      <c r="AB23" s="51"/>
      <c r="AC23" s="80"/>
      <c r="AD23" s="51"/>
      <c r="AE23" s="80"/>
      <c r="AF23" s="51"/>
      <c r="AG23" s="80"/>
      <c r="AH23" s="51"/>
      <c r="AI23" s="80"/>
      <c r="AJ23" s="51"/>
      <c r="AK23" s="80"/>
      <c r="AL23" s="51"/>
      <c r="AM23" s="52"/>
      <c r="AN23" s="52"/>
      <c r="AO23" s="71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CG23" s="13">
        <v>0</v>
      </c>
      <c r="CH23" s="13">
        <v>0</v>
      </c>
      <c r="CI23" s="13"/>
      <c r="CJ23" s="13"/>
      <c r="CK23" s="13"/>
      <c r="CL23" s="13"/>
      <c r="CM23" s="13"/>
    </row>
    <row r="24" spans="1:91" ht="32.1" customHeight="1" x14ac:dyDescent="0.2">
      <c r="A24" s="81" t="s">
        <v>46</v>
      </c>
      <c r="B24" s="81"/>
      <c r="C24" s="81"/>
      <c r="D24" s="81"/>
      <c r="E24" s="81"/>
      <c r="F24" s="81"/>
      <c r="G24" s="11"/>
      <c r="H24" s="11"/>
      <c r="I24" s="11"/>
      <c r="J24" s="11"/>
      <c r="K24" s="11"/>
      <c r="L24" s="82"/>
      <c r="M24" s="11"/>
      <c r="N24" s="11"/>
      <c r="O24" s="8"/>
      <c r="P24" s="8"/>
      <c r="Q24" s="8"/>
      <c r="R24" s="8"/>
      <c r="S24" s="8"/>
      <c r="T24" s="8"/>
      <c r="U24" s="8"/>
      <c r="V24" s="8"/>
      <c r="W24" s="8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4"/>
      <c r="AN24" s="85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X24" s="2"/>
      <c r="BY24" s="2"/>
      <c r="BZ24" s="2"/>
      <c r="CG24" s="13"/>
      <c r="CH24" s="13"/>
      <c r="CI24" s="13"/>
      <c r="CJ24" s="13"/>
      <c r="CK24" s="13"/>
      <c r="CL24" s="13"/>
      <c r="CM24" s="13"/>
    </row>
    <row r="25" spans="1:91" ht="16.350000000000001" customHeight="1" x14ac:dyDescent="0.2">
      <c r="A25" s="1822" t="s">
        <v>40</v>
      </c>
      <c r="B25" s="1796" t="s">
        <v>5</v>
      </c>
      <c r="C25" s="1797"/>
      <c r="D25" s="1798"/>
      <c r="E25" s="1808" t="s">
        <v>6</v>
      </c>
      <c r="F25" s="1869"/>
      <c r="G25" s="1869"/>
      <c r="H25" s="1869"/>
      <c r="I25" s="1869"/>
      <c r="J25" s="1869"/>
      <c r="K25" s="1869"/>
      <c r="L25" s="1869"/>
      <c r="M25" s="1869"/>
      <c r="N25" s="1869"/>
      <c r="O25" s="1869"/>
      <c r="P25" s="1869"/>
      <c r="Q25" s="1869"/>
      <c r="R25" s="1869"/>
      <c r="S25" s="1869"/>
      <c r="T25" s="1869"/>
      <c r="U25" s="1869"/>
      <c r="V25" s="1869"/>
      <c r="W25" s="1869"/>
      <c r="X25" s="1869"/>
      <c r="Y25" s="1869"/>
      <c r="Z25" s="1869"/>
      <c r="AA25" s="1869"/>
      <c r="AB25" s="1869"/>
      <c r="AC25" s="1869"/>
      <c r="AD25" s="1869"/>
      <c r="AE25" s="1869"/>
      <c r="AF25" s="1869"/>
      <c r="AG25" s="1869"/>
      <c r="AH25" s="1869"/>
      <c r="AI25" s="1869"/>
      <c r="AJ25" s="1869"/>
      <c r="AK25" s="1869"/>
      <c r="AL25" s="1809"/>
      <c r="AM25" s="1819" t="s">
        <v>7</v>
      </c>
      <c r="AN25" s="1819" t="s">
        <v>10</v>
      </c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CG25" s="13"/>
      <c r="CH25" s="13"/>
      <c r="CI25" s="13"/>
      <c r="CJ25" s="13"/>
      <c r="CK25" s="13"/>
      <c r="CL25" s="13"/>
      <c r="CM25" s="13"/>
    </row>
    <row r="26" spans="1:91" ht="16.350000000000001" customHeight="1" x14ac:dyDescent="0.2">
      <c r="A26" s="1826"/>
      <c r="B26" s="1799"/>
      <c r="C26" s="1800"/>
      <c r="D26" s="1801"/>
      <c r="E26" s="1808" t="s">
        <v>11</v>
      </c>
      <c r="F26" s="1809"/>
      <c r="G26" s="1808" t="s">
        <v>12</v>
      </c>
      <c r="H26" s="1809"/>
      <c r="I26" s="1808" t="s">
        <v>13</v>
      </c>
      <c r="J26" s="1809"/>
      <c r="K26" s="1808" t="s">
        <v>14</v>
      </c>
      <c r="L26" s="1809"/>
      <c r="M26" s="1808" t="s">
        <v>15</v>
      </c>
      <c r="N26" s="1809"/>
      <c r="O26" s="1828" t="s">
        <v>16</v>
      </c>
      <c r="P26" s="1816"/>
      <c r="Q26" s="1828" t="s">
        <v>17</v>
      </c>
      <c r="R26" s="1816"/>
      <c r="S26" s="1828" t="s">
        <v>18</v>
      </c>
      <c r="T26" s="1816"/>
      <c r="U26" s="1828" t="s">
        <v>19</v>
      </c>
      <c r="V26" s="1816"/>
      <c r="W26" s="1828" t="s">
        <v>20</v>
      </c>
      <c r="X26" s="1816"/>
      <c r="Y26" s="1828" t="s">
        <v>21</v>
      </c>
      <c r="Z26" s="1816"/>
      <c r="AA26" s="1828" t="s">
        <v>22</v>
      </c>
      <c r="AB26" s="1816"/>
      <c r="AC26" s="1828" t="s">
        <v>23</v>
      </c>
      <c r="AD26" s="1816"/>
      <c r="AE26" s="1828" t="s">
        <v>24</v>
      </c>
      <c r="AF26" s="1816"/>
      <c r="AG26" s="1828" t="s">
        <v>25</v>
      </c>
      <c r="AH26" s="1816"/>
      <c r="AI26" s="1828" t="s">
        <v>26</v>
      </c>
      <c r="AJ26" s="1816"/>
      <c r="AK26" s="1828" t="s">
        <v>27</v>
      </c>
      <c r="AL26" s="1816"/>
      <c r="AM26" s="1845"/>
      <c r="AN26" s="1845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CG26" s="13"/>
      <c r="CH26" s="13"/>
      <c r="CI26" s="13"/>
      <c r="CJ26" s="13"/>
      <c r="CK26" s="13"/>
      <c r="CL26" s="13"/>
      <c r="CM26" s="13"/>
    </row>
    <row r="27" spans="1:91" ht="16.350000000000001" customHeight="1" x14ac:dyDescent="0.2">
      <c r="A27" s="1824"/>
      <c r="B27" s="405" t="s">
        <v>32</v>
      </c>
      <c r="C27" s="15" t="s">
        <v>41</v>
      </c>
      <c r="D27" s="427" t="s">
        <v>34</v>
      </c>
      <c r="E27" s="421" t="s">
        <v>41</v>
      </c>
      <c r="F27" s="423" t="s">
        <v>34</v>
      </c>
      <c r="G27" s="421" t="s">
        <v>41</v>
      </c>
      <c r="H27" s="423" t="s">
        <v>34</v>
      </c>
      <c r="I27" s="421" t="s">
        <v>41</v>
      </c>
      <c r="J27" s="423" t="s">
        <v>34</v>
      </c>
      <c r="K27" s="421" t="s">
        <v>41</v>
      </c>
      <c r="L27" s="423" t="s">
        <v>34</v>
      </c>
      <c r="M27" s="421" t="s">
        <v>41</v>
      </c>
      <c r="N27" s="423" t="s">
        <v>34</v>
      </c>
      <c r="O27" s="421" t="s">
        <v>41</v>
      </c>
      <c r="P27" s="423" t="s">
        <v>34</v>
      </c>
      <c r="Q27" s="421" t="s">
        <v>41</v>
      </c>
      <c r="R27" s="423" t="s">
        <v>34</v>
      </c>
      <c r="S27" s="421" t="s">
        <v>41</v>
      </c>
      <c r="T27" s="423" t="s">
        <v>34</v>
      </c>
      <c r="U27" s="421" t="s">
        <v>41</v>
      </c>
      <c r="V27" s="423" t="s">
        <v>34</v>
      </c>
      <c r="W27" s="421" t="s">
        <v>41</v>
      </c>
      <c r="X27" s="423" t="s">
        <v>34</v>
      </c>
      <c r="Y27" s="421" t="s">
        <v>41</v>
      </c>
      <c r="Z27" s="423" t="s">
        <v>34</v>
      </c>
      <c r="AA27" s="421" t="s">
        <v>41</v>
      </c>
      <c r="AB27" s="423" t="s">
        <v>34</v>
      </c>
      <c r="AC27" s="421" t="s">
        <v>41</v>
      </c>
      <c r="AD27" s="423" t="s">
        <v>34</v>
      </c>
      <c r="AE27" s="421" t="s">
        <v>41</v>
      </c>
      <c r="AF27" s="423" t="s">
        <v>34</v>
      </c>
      <c r="AG27" s="421" t="s">
        <v>41</v>
      </c>
      <c r="AH27" s="423" t="s">
        <v>34</v>
      </c>
      <c r="AI27" s="421" t="s">
        <v>41</v>
      </c>
      <c r="AJ27" s="423" t="s">
        <v>34</v>
      </c>
      <c r="AK27" s="421" t="s">
        <v>41</v>
      </c>
      <c r="AL27" s="423" t="s">
        <v>34</v>
      </c>
      <c r="AM27" s="1820"/>
      <c r="AN27" s="1820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CG27" s="13"/>
      <c r="CH27" s="13"/>
      <c r="CI27" s="13"/>
      <c r="CJ27" s="13"/>
      <c r="CK27" s="13"/>
      <c r="CL27" s="13"/>
      <c r="CM27" s="13"/>
    </row>
    <row r="28" spans="1:91" ht="16.350000000000001" customHeight="1" x14ac:dyDescent="0.2">
      <c r="A28" s="466" t="s">
        <v>42</v>
      </c>
      <c r="B28" s="467">
        <f t="shared" ref="B28:B33" si="2">SUM(C28+D28)</f>
        <v>0</v>
      </c>
      <c r="C28" s="482">
        <f t="shared" ref="C28:D33" si="3">SUM(E28+G28+I28+K28+M28+O28+Q28+S28+U28+W28+Y28+AA28+AC28+AE28+AG28+AI28+AK28)</f>
        <v>0</v>
      </c>
      <c r="D28" s="483">
        <f t="shared" si="3"/>
        <v>0</v>
      </c>
      <c r="E28" s="476"/>
      <c r="F28" s="484"/>
      <c r="G28" s="476"/>
      <c r="H28" s="484"/>
      <c r="I28" s="476"/>
      <c r="J28" s="477"/>
      <c r="K28" s="476"/>
      <c r="L28" s="477"/>
      <c r="M28" s="476"/>
      <c r="N28" s="477"/>
      <c r="O28" s="485"/>
      <c r="P28" s="477"/>
      <c r="Q28" s="485"/>
      <c r="R28" s="477"/>
      <c r="S28" s="485"/>
      <c r="T28" s="477"/>
      <c r="U28" s="485"/>
      <c r="V28" s="477"/>
      <c r="W28" s="485"/>
      <c r="X28" s="477"/>
      <c r="Y28" s="485"/>
      <c r="Z28" s="477"/>
      <c r="AA28" s="485"/>
      <c r="AB28" s="477"/>
      <c r="AC28" s="485"/>
      <c r="AD28" s="477"/>
      <c r="AE28" s="485"/>
      <c r="AF28" s="477"/>
      <c r="AG28" s="485"/>
      <c r="AH28" s="477"/>
      <c r="AI28" s="485"/>
      <c r="AJ28" s="477"/>
      <c r="AK28" s="485"/>
      <c r="AL28" s="477"/>
      <c r="AM28" s="478"/>
      <c r="AN28" s="478"/>
      <c r="AO28" s="71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CG28" s="13">
        <v>0</v>
      </c>
      <c r="CH28" s="13">
        <v>0</v>
      </c>
      <c r="CI28" s="13"/>
      <c r="CJ28" s="13"/>
      <c r="CK28" s="13"/>
      <c r="CL28" s="13"/>
      <c r="CM28" s="13"/>
    </row>
    <row r="29" spans="1:91" ht="16.350000000000001" customHeight="1" x14ac:dyDescent="0.2">
      <c r="A29" s="30" t="s">
        <v>43</v>
      </c>
      <c r="B29" s="63">
        <f t="shared" si="2"/>
        <v>0</v>
      </c>
      <c r="C29" s="64">
        <f t="shared" si="3"/>
        <v>0</v>
      </c>
      <c r="D29" s="73">
        <f t="shared" si="3"/>
        <v>0</v>
      </c>
      <c r="E29" s="34"/>
      <c r="F29" s="74"/>
      <c r="G29" s="34"/>
      <c r="H29" s="74"/>
      <c r="I29" s="34"/>
      <c r="J29" s="35"/>
      <c r="K29" s="34"/>
      <c r="L29" s="35"/>
      <c r="M29" s="34"/>
      <c r="N29" s="35"/>
      <c r="O29" s="75"/>
      <c r="P29" s="35"/>
      <c r="Q29" s="75"/>
      <c r="R29" s="35"/>
      <c r="S29" s="75"/>
      <c r="T29" s="35"/>
      <c r="U29" s="75"/>
      <c r="V29" s="35"/>
      <c r="W29" s="75"/>
      <c r="X29" s="35"/>
      <c r="Y29" s="75"/>
      <c r="Z29" s="35"/>
      <c r="AA29" s="75"/>
      <c r="AB29" s="35"/>
      <c r="AC29" s="75"/>
      <c r="AD29" s="35"/>
      <c r="AE29" s="75"/>
      <c r="AF29" s="35"/>
      <c r="AG29" s="75"/>
      <c r="AH29" s="35"/>
      <c r="AI29" s="75"/>
      <c r="AJ29" s="35"/>
      <c r="AK29" s="75"/>
      <c r="AL29" s="35"/>
      <c r="AM29" s="36"/>
      <c r="AN29" s="36"/>
      <c r="AO29" s="71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CG29" s="13">
        <v>0</v>
      </c>
      <c r="CH29" s="13">
        <v>0</v>
      </c>
      <c r="CI29" s="13"/>
      <c r="CJ29" s="13"/>
      <c r="CK29" s="13"/>
      <c r="CL29" s="13"/>
      <c r="CM29" s="13"/>
    </row>
    <row r="30" spans="1:91" ht="16.350000000000001" customHeight="1" x14ac:dyDescent="0.2">
      <c r="A30" s="30" t="s">
        <v>44</v>
      </c>
      <c r="B30" s="63">
        <f t="shared" si="2"/>
        <v>0</v>
      </c>
      <c r="C30" s="64">
        <f t="shared" si="3"/>
        <v>0</v>
      </c>
      <c r="D30" s="73">
        <f t="shared" si="3"/>
        <v>0</v>
      </c>
      <c r="E30" s="34"/>
      <c r="F30" s="74"/>
      <c r="G30" s="34"/>
      <c r="H30" s="74"/>
      <c r="I30" s="34"/>
      <c r="J30" s="35"/>
      <c r="K30" s="34"/>
      <c r="L30" s="35"/>
      <c r="M30" s="34"/>
      <c r="N30" s="35"/>
      <c r="O30" s="75"/>
      <c r="P30" s="35"/>
      <c r="Q30" s="75"/>
      <c r="R30" s="35"/>
      <c r="S30" s="75"/>
      <c r="T30" s="35"/>
      <c r="U30" s="75"/>
      <c r="V30" s="35"/>
      <c r="W30" s="75"/>
      <c r="X30" s="35"/>
      <c r="Y30" s="75"/>
      <c r="Z30" s="35"/>
      <c r="AA30" s="75"/>
      <c r="AB30" s="35"/>
      <c r="AC30" s="75"/>
      <c r="AD30" s="35"/>
      <c r="AE30" s="75"/>
      <c r="AF30" s="35"/>
      <c r="AG30" s="75"/>
      <c r="AH30" s="35"/>
      <c r="AI30" s="75"/>
      <c r="AJ30" s="35"/>
      <c r="AK30" s="75"/>
      <c r="AL30" s="35"/>
      <c r="AM30" s="36"/>
      <c r="AN30" s="36"/>
      <c r="AO30" s="71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CG30" s="13">
        <v>0</v>
      </c>
      <c r="CH30" s="13">
        <v>0</v>
      </c>
      <c r="CI30" s="13"/>
      <c r="CJ30" s="13"/>
      <c r="CK30" s="13"/>
      <c r="CL30" s="13"/>
      <c r="CM30" s="13"/>
    </row>
    <row r="31" spans="1:91" ht="16.350000000000001" customHeight="1" x14ac:dyDescent="0.2">
      <c r="A31" s="30" t="s">
        <v>47</v>
      </c>
      <c r="B31" s="63">
        <f t="shared" si="2"/>
        <v>0</v>
      </c>
      <c r="C31" s="64">
        <f t="shared" si="3"/>
        <v>0</v>
      </c>
      <c r="D31" s="73">
        <f t="shared" si="3"/>
        <v>0</v>
      </c>
      <c r="E31" s="34"/>
      <c r="F31" s="74"/>
      <c r="G31" s="34"/>
      <c r="H31" s="74"/>
      <c r="I31" s="34"/>
      <c r="J31" s="35"/>
      <c r="K31" s="34"/>
      <c r="L31" s="35"/>
      <c r="M31" s="34"/>
      <c r="N31" s="35"/>
      <c r="O31" s="75"/>
      <c r="P31" s="35"/>
      <c r="Q31" s="75"/>
      <c r="R31" s="35"/>
      <c r="S31" s="75"/>
      <c r="T31" s="35"/>
      <c r="U31" s="75"/>
      <c r="V31" s="35"/>
      <c r="W31" s="75"/>
      <c r="X31" s="35"/>
      <c r="Y31" s="75"/>
      <c r="Z31" s="35"/>
      <c r="AA31" s="75"/>
      <c r="AB31" s="35"/>
      <c r="AC31" s="75"/>
      <c r="AD31" s="35"/>
      <c r="AE31" s="75"/>
      <c r="AF31" s="35"/>
      <c r="AG31" s="75"/>
      <c r="AH31" s="35"/>
      <c r="AI31" s="75"/>
      <c r="AJ31" s="35"/>
      <c r="AK31" s="75"/>
      <c r="AL31" s="35"/>
      <c r="AM31" s="36"/>
      <c r="AN31" s="36"/>
      <c r="AO31" s="71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CG31" s="13">
        <v>0</v>
      </c>
      <c r="CH31" s="13">
        <v>0</v>
      </c>
      <c r="CI31" s="13"/>
      <c r="CJ31" s="13"/>
      <c r="CK31" s="13"/>
      <c r="CL31" s="13"/>
      <c r="CM31" s="13"/>
    </row>
    <row r="32" spans="1:91" ht="16.350000000000001" customHeight="1" x14ac:dyDescent="0.2">
      <c r="A32" s="30" t="s">
        <v>48</v>
      </c>
      <c r="B32" s="63">
        <f t="shared" si="2"/>
        <v>0</v>
      </c>
      <c r="C32" s="64">
        <f t="shared" si="3"/>
        <v>0</v>
      </c>
      <c r="D32" s="73">
        <f t="shared" si="3"/>
        <v>0</v>
      </c>
      <c r="E32" s="34"/>
      <c r="F32" s="74"/>
      <c r="G32" s="34"/>
      <c r="H32" s="74"/>
      <c r="I32" s="34"/>
      <c r="J32" s="35"/>
      <c r="K32" s="34"/>
      <c r="L32" s="35"/>
      <c r="M32" s="34"/>
      <c r="N32" s="35"/>
      <c r="O32" s="75"/>
      <c r="P32" s="35"/>
      <c r="Q32" s="75"/>
      <c r="R32" s="35"/>
      <c r="S32" s="75"/>
      <c r="T32" s="35"/>
      <c r="U32" s="75"/>
      <c r="V32" s="35"/>
      <c r="W32" s="75"/>
      <c r="X32" s="35"/>
      <c r="Y32" s="75"/>
      <c r="Z32" s="35"/>
      <c r="AA32" s="75"/>
      <c r="AB32" s="35"/>
      <c r="AC32" s="75"/>
      <c r="AD32" s="35"/>
      <c r="AE32" s="75"/>
      <c r="AF32" s="35"/>
      <c r="AG32" s="75"/>
      <c r="AH32" s="35"/>
      <c r="AI32" s="75"/>
      <c r="AJ32" s="35"/>
      <c r="AK32" s="75"/>
      <c r="AL32" s="35"/>
      <c r="AM32" s="36"/>
      <c r="AN32" s="36"/>
      <c r="AO32" s="71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CG32" s="13">
        <v>0</v>
      </c>
      <c r="CH32" s="13">
        <v>0</v>
      </c>
      <c r="CI32" s="13"/>
      <c r="CJ32" s="13"/>
      <c r="CK32" s="13"/>
      <c r="CL32" s="13"/>
      <c r="CM32" s="13"/>
    </row>
    <row r="33" spans="1:91" ht="16.350000000000001" customHeight="1" x14ac:dyDescent="0.2">
      <c r="A33" s="93" t="s">
        <v>49</v>
      </c>
      <c r="B33" s="77">
        <f t="shared" si="2"/>
        <v>0</v>
      </c>
      <c r="C33" s="78">
        <f t="shared" si="3"/>
        <v>0</v>
      </c>
      <c r="D33" s="49">
        <f t="shared" si="3"/>
        <v>0</v>
      </c>
      <c r="E33" s="50"/>
      <c r="F33" s="79"/>
      <c r="G33" s="50"/>
      <c r="H33" s="79"/>
      <c r="I33" s="50"/>
      <c r="J33" s="51"/>
      <c r="K33" s="50"/>
      <c r="L33" s="51"/>
      <c r="M33" s="50"/>
      <c r="N33" s="51"/>
      <c r="O33" s="80"/>
      <c r="P33" s="51"/>
      <c r="Q33" s="80"/>
      <c r="R33" s="51"/>
      <c r="S33" s="80"/>
      <c r="T33" s="51"/>
      <c r="U33" s="80"/>
      <c r="V33" s="51"/>
      <c r="W33" s="80"/>
      <c r="X33" s="51"/>
      <c r="Y33" s="80"/>
      <c r="Z33" s="51"/>
      <c r="AA33" s="80"/>
      <c r="AB33" s="51"/>
      <c r="AC33" s="80"/>
      <c r="AD33" s="51"/>
      <c r="AE33" s="80"/>
      <c r="AF33" s="51"/>
      <c r="AG33" s="80"/>
      <c r="AH33" s="51"/>
      <c r="AI33" s="80"/>
      <c r="AJ33" s="51"/>
      <c r="AK33" s="80"/>
      <c r="AL33" s="51"/>
      <c r="AM33" s="52"/>
      <c r="AN33" s="52"/>
      <c r="AO33" s="71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CG33" s="13">
        <v>0</v>
      </c>
      <c r="CH33" s="13">
        <v>0</v>
      </c>
      <c r="CI33" s="13"/>
      <c r="CJ33" s="13"/>
      <c r="CK33" s="13"/>
      <c r="CL33" s="13"/>
      <c r="CM33" s="13"/>
    </row>
    <row r="34" spans="1:91" ht="32.1" customHeight="1" x14ac:dyDescent="0.2">
      <c r="A34" s="81" t="s">
        <v>50</v>
      </c>
      <c r="B34" s="81"/>
      <c r="C34" s="81"/>
      <c r="D34" s="81"/>
      <c r="E34" s="81"/>
      <c r="F34" s="81"/>
      <c r="G34" s="11"/>
      <c r="H34" s="11"/>
      <c r="I34" s="11"/>
      <c r="J34" s="11"/>
      <c r="K34" s="81"/>
      <c r="L34" s="82"/>
      <c r="M34" s="11"/>
      <c r="N34" s="11"/>
      <c r="O34" s="8"/>
      <c r="P34" s="8"/>
      <c r="Q34" s="8"/>
      <c r="R34" s="8"/>
      <c r="S34" s="8"/>
      <c r="T34" s="8"/>
      <c r="U34" s="8"/>
      <c r="V34" s="8"/>
      <c r="W34" s="8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4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X34" s="2"/>
      <c r="BY34" s="2"/>
      <c r="BZ34" s="2"/>
      <c r="CG34" s="13"/>
      <c r="CH34" s="13"/>
      <c r="CI34" s="13"/>
      <c r="CJ34" s="13"/>
      <c r="CK34" s="13"/>
      <c r="CL34" s="13"/>
      <c r="CM34" s="13"/>
    </row>
    <row r="35" spans="1:91" ht="16.350000000000001" customHeight="1" x14ac:dyDescent="0.2">
      <c r="A35" s="1822" t="s">
        <v>40</v>
      </c>
      <c r="B35" s="1796" t="s">
        <v>5</v>
      </c>
      <c r="C35" s="1797"/>
      <c r="D35" s="1798"/>
      <c r="E35" s="1808" t="s">
        <v>6</v>
      </c>
      <c r="F35" s="1869"/>
      <c r="G35" s="1869"/>
      <c r="H35" s="1869"/>
      <c r="I35" s="1869"/>
      <c r="J35" s="1869"/>
      <c r="K35" s="1869"/>
      <c r="L35" s="1869"/>
      <c r="M35" s="1869"/>
      <c r="N35" s="1869"/>
      <c r="O35" s="1869"/>
      <c r="P35" s="1869"/>
      <c r="Q35" s="1869"/>
      <c r="R35" s="1869"/>
      <c r="S35" s="1869"/>
      <c r="T35" s="1869"/>
      <c r="U35" s="1869"/>
      <c r="V35" s="1869"/>
      <c r="W35" s="1869"/>
      <c r="X35" s="1869"/>
      <c r="Y35" s="1869"/>
      <c r="Z35" s="1869"/>
      <c r="AA35" s="1869"/>
      <c r="AB35" s="1869"/>
      <c r="AC35" s="1869"/>
      <c r="AD35" s="1869"/>
      <c r="AE35" s="1869"/>
      <c r="AF35" s="1869"/>
      <c r="AG35" s="1869"/>
      <c r="AH35" s="1869"/>
      <c r="AI35" s="1869"/>
      <c r="AJ35" s="1869"/>
      <c r="AK35" s="1869"/>
      <c r="AL35" s="1809"/>
      <c r="AM35" s="1819" t="s">
        <v>7</v>
      </c>
      <c r="AN35" s="1819" t="s">
        <v>10</v>
      </c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CG35" s="13"/>
      <c r="CH35" s="13"/>
      <c r="CI35" s="13"/>
      <c r="CJ35" s="13"/>
      <c r="CK35" s="13"/>
      <c r="CL35" s="13"/>
      <c r="CM35" s="13"/>
    </row>
    <row r="36" spans="1:91" ht="16.350000000000001" customHeight="1" x14ac:dyDescent="0.2">
      <c r="A36" s="1826"/>
      <c r="B36" s="1799"/>
      <c r="C36" s="1800"/>
      <c r="D36" s="1801"/>
      <c r="E36" s="1808" t="s">
        <v>11</v>
      </c>
      <c r="F36" s="1809"/>
      <c r="G36" s="1808" t="s">
        <v>12</v>
      </c>
      <c r="H36" s="1809"/>
      <c r="I36" s="1808" t="s">
        <v>13</v>
      </c>
      <c r="J36" s="1809"/>
      <c r="K36" s="1808" t="s">
        <v>14</v>
      </c>
      <c r="L36" s="1809"/>
      <c r="M36" s="1808" t="s">
        <v>15</v>
      </c>
      <c r="N36" s="1809"/>
      <c r="O36" s="1828" t="s">
        <v>16</v>
      </c>
      <c r="P36" s="1816"/>
      <c r="Q36" s="1828" t="s">
        <v>17</v>
      </c>
      <c r="R36" s="1816"/>
      <c r="S36" s="1828" t="s">
        <v>18</v>
      </c>
      <c r="T36" s="1816"/>
      <c r="U36" s="1828" t="s">
        <v>19</v>
      </c>
      <c r="V36" s="1816"/>
      <c r="W36" s="1828" t="s">
        <v>20</v>
      </c>
      <c r="X36" s="1816"/>
      <c r="Y36" s="1828" t="s">
        <v>21</v>
      </c>
      <c r="Z36" s="1816"/>
      <c r="AA36" s="1828" t="s">
        <v>22</v>
      </c>
      <c r="AB36" s="1816"/>
      <c r="AC36" s="1828" t="s">
        <v>23</v>
      </c>
      <c r="AD36" s="1816"/>
      <c r="AE36" s="1828" t="s">
        <v>24</v>
      </c>
      <c r="AF36" s="1816"/>
      <c r="AG36" s="1828" t="s">
        <v>25</v>
      </c>
      <c r="AH36" s="1816"/>
      <c r="AI36" s="1828" t="s">
        <v>26</v>
      </c>
      <c r="AJ36" s="1816"/>
      <c r="AK36" s="1828" t="s">
        <v>27</v>
      </c>
      <c r="AL36" s="1816"/>
      <c r="AM36" s="1845"/>
      <c r="AN36" s="1845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CG36" s="13"/>
      <c r="CH36" s="13"/>
      <c r="CI36" s="13"/>
      <c r="CJ36" s="13"/>
      <c r="CK36" s="13"/>
      <c r="CL36" s="13"/>
      <c r="CM36" s="13"/>
    </row>
    <row r="37" spans="1:91" ht="16.350000000000001" customHeight="1" x14ac:dyDescent="0.2">
      <c r="A37" s="1824"/>
      <c r="B37" s="405" t="s">
        <v>32</v>
      </c>
      <c r="C37" s="15" t="s">
        <v>41</v>
      </c>
      <c r="D37" s="427" t="s">
        <v>34</v>
      </c>
      <c r="E37" s="428" t="s">
        <v>41</v>
      </c>
      <c r="F37" s="429" t="s">
        <v>34</v>
      </c>
      <c r="G37" s="428" t="s">
        <v>41</v>
      </c>
      <c r="H37" s="429" t="s">
        <v>34</v>
      </c>
      <c r="I37" s="428" t="s">
        <v>41</v>
      </c>
      <c r="J37" s="429" t="s">
        <v>34</v>
      </c>
      <c r="K37" s="428" t="s">
        <v>41</v>
      </c>
      <c r="L37" s="429" t="s">
        <v>34</v>
      </c>
      <c r="M37" s="428" t="s">
        <v>41</v>
      </c>
      <c r="N37" s="429" t="s">
        <v>34</v>
      </c>
      <c r="O37" s="428" t="s">
        <v>41</v>
      </c>
      <c r="P37" s="429" t="s">
        <v>34</v>
      </c>
      <c r="Q37" s="428" t="s">
        <v>41</v>
      </c>
      <c r="R37" s="429" t="s">
        <v>34</v>
      </c>
      <c r="S37" s="428" t="s">
        <v>41</v>
      </c>
      <c r="T37" s="429" t="s">
        <v>34</v>
      </c>
      <c r="U37" s="428" t="s">
        <v>41</v>
      </c>
      <c r="V37" s="429" t="s">
        <v>34</v>
      </c>
      <c r="W37" s="428" t="s">
        <v>41</v>
      </c>
      <c r="X37" s="429" t="s">
        <v>34</v>
      </c>
      <c r="Y37" s="428" t="s">
        <v>41</v>
      </c>
      <c r="Z37" s="429" t="s">
        <v>34</v>
      </c>
      <c r="AA37" s="428" t="s">
        <v>41</v>
      </c>
      <c r="AB37" s="429" t="s">
        <v>34</v>
      </c>
      <c r="AC37" s="428" t="s">
        <v>41</v>
      </c>
      <c r="AD37" s="429" t="s">
        <v>34</v>
      </c>
      <c r="AE37" s="428" t="s">
        <v>41</v>
      </c>
      <c r="AF37" s="429" t="s">
        <v>34</v>
      </c>
      <c r="AG37" s="428" t="s">
        <v>41</v>
      </c>
      <c r="AH37" s="429" t="s">
        <v>34</v>
      </c>
      <c r="AI37" s="428" t="s">
        <v>41</v>
      </c>
      <c r="AJ37" s="429" t="s">
        <v>34</v>
      </c>
      <c r="AK37" s="428" t="s">
        <v>41</v>
      </c>
      <c r="AL37" s="429" t="s">
        <v>34</v>
      </c>
      <c r="AM37" s="1820"/>
      <c r="AN37" s="1820"/>
      <c r="AO37" s="95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CG37" s="13"/>
      <c r="CH37" s="13"/>
      <c r="CI37" s="13"/>
      <c r="CJ37" s="13"/>
      <c r="CK37" s="13"/>
      <c r="CL37" s="13"/>
      <c r="CM37" s="13"/>
    </row>
    <row r="38" spans="1:91" ht="16.350000000000001" customHeight="1" x14ac:dyDescent="0.2">
      <c r="A38" s="466" t="s">
        <v>42</v>
      </c>
      <c r="B38" s="467">
        <f t="shared" ref="B38:B43" si="4">SUM(C38+D38)</f>
        <v>0</v>
      </c>
      <c r="C38" s="482">
        <f t="shared" ref="C38:D43" si="5">SUM(E38+G38+I38+K38+M38+O38+Q38+S38+U38+W38+Y38+AA38+AC38+AE38+AG38+AI38+AK38)</f>
        <v>0</v>
      </c>
      <c r="D38" s="483">
        <f t="shared" si="5"/>
        <v>0</v>
      </c>
      <c r="E38" s="66"/>
      <c r="F38" s="67"/>
      <c r="G38" s="66"/>
      <c r="H38" s="67"/>
      <c r="I38" s="66"/>
      <c r="J38" s="68"/>
      <c r="K38" s="66"/>
      <c r="L38" s="68"/>
      <c r="M38" s="66"/>
      <c r="N38" s="68"/>
      <c r="O38" s="69"/>
      <c r="P38" s="68"/>
      <c r="Q38" s="69"/>
      <c r="R38" s="68"/>
      <c r="S38" s="69"/>
      <c r="T38" s="68"/>
      <c r="U38" s="69"/>
      <c r="V38" s="68"/>
      <c r="W38" s="69"/>
      <c r="X38" s="68"/>
      <c r="Y38" s="69"/>
      <c r="Z38" s="68"/>
      <c r="AA38" s="69"/>
      <c r="AB38" s="68"/>
      <c r="AC38" s="69"/>
      <c r="AD38" s="68"/>
      <c r="AE38" s="69"/>
      <c r="AF38" s="68"/>
      <c r="AG38" s="69"/>
      <c r="AH38" s="68"/>
      <c r="AI38" s="69"/>
      <c r="AJ38" s="68"/>
      <c r="AK38" s="69"/>
      <c r="AL38" s="68"/>
      <c r="AM38" s="36"/>
      <c r="AN38" s="478"/>
      <c r="AO38" s="71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CG38" s="13">
        <v>0</v>
      </c>
      <c r="CH38" s="13">
        <v>0</v>
      </c>
      <c r="CI38" s="13"/>
      <c r="CJ38" s="13"/>
      <c r="CK38" s="13"/>
      <c r="CL38" s="13"/>
      <c r="CM38" s="13"/>
    </row>
    <row r="39" spans="1:91" ht="16.350000000000001" customHeight="1" x14ac:dyDescent="0.2">
      <c r="A39" s="30" t="s">
        <v>43</v>
      </c>
      <c r="B39" s="63">
        <f t="shared" si="4"/>
        <v>0</v>
      </c>
      <c r="C39" s="64">
        <f t="shared" si="5"/>
        <v>0</v>
      </c>
      <c r="D39" s="73">
        <f t="shared" si="5"/>
        <v>0</v>
      </c>
      <c r="E39" s="34"/>
      <c r="F39" s="74"/>
      <c r="G39" s="34"/>
      <c r="H39" s="74"/>
      <c r="I39" s="34"/>
      <c r="J39" s="35"/>
      <c r="K39" s="34"/>
      <c r="L39" s="35"/>
      <c r="M39" s="34"/>
      <c r="N39" s="35"/>
      <c r="O39" s="75"/>
      <c r="P39" s="35"/>
      <c r="Q39" s="75"/>
      <c r="R39" s="35"/>
      <c r="S39" s="75"/>
      <c r="T39" s="35"/>
      <c r="U39" s="75"/>
      <c r="V39" s="35"/>
      <c r="W39" s="75"/>
      <c r="X39" s="35"/>
      <c r="Y39" s="75"/>
      <c r="Z39" s="35"/>
      <c r="AA39" s="75"/>
      <c r="AB39" s="35"/>
      <c r="AC39" s="75"/>
      <c r="AD39" s="35"/>
      <c r="AE39" s="75"/>
      <c r="AF39" s="35"/>
      <c r="AG39" s="75"/>
      <c r="AH39" s="35"/>
      <c r="AI39" s="75"/>
      <c r="AJ39" s="35"/>
      <c r="AK39" s="75"/>
      <c r="AL39" s="35"/>
      <c r="AM39" s="36"/>
      <c r="AN39" s="36"/>
      <c r="AO39" s="71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CG39" s="13">
        <v>0</v>
      </c>
      <c r="CH39" s="13">
        <v>0</v>
      </c>
      <c r="CI39" s="13"/>
      <c r="CJ39" s="13"/>
      <c r="CK39" s="13"/>
      <c r="CL39" s="13"/>
      <c r="CM39" s="13"/>
    </row>
    <row r="40" spans="1:91" ht="16.350000000000001" customHeight="1" x14ac:dyDescent="0.2">
      <c r="A40" s="30" t="s">
        <v>44</v>
      </c>
      <c r="B40" s="63">
        <f t="shared" si="4"/>
        <v>0</v>
      </c>
      <c r="C40" s="64">
        <f t="shared" si="5"/>
        <v>0</v>
      </c>
      <c r="D40" s="73">
        <f t="shared" si="5"/>
        <v>0</v>
      </c>
      <c r="E40" s="34"/>
      <c r="F40" s="74"/>
      <c r="G40" s="34"/>
      <c r="H40" s="74"/>
      <c r="I40" s="34"/>
      <c r="J40" s="35"/>
      <c r="K40" s="34"/>
      <c r="L40" s="35"/>
      <c r="M40" s="34"/>
      <c r="N40" s="35"/>
      <c r="O40" s="75"/>
      <c r="P40" s="35"/>
      <c r="Q40" s="75"/>
      <c r="R40" s="35"/>
      <c r="S40" s="75"/>
      <c r="T40" s="35"/>
      <c r="U40" s="75"/>
      <c r="V40" s="35"/>
      <c r="W40" s="75"/>
      <c r="X40" s="35"/>
      <c r="Y40" s="75"/>
      <c r="Z40" s="35"/>
      <c r="AA40" s="75"/>
      <c r="AB40" s="35"/>
      <c r="AC40" s="75"/>
      <c r="AD40" s="35"/>
      <c r="AE40" s="75"/>
      <c r="AF40" s="35"/>
      <c r="AG40" s="75"/>
      <c r="AH40" s="35"/>
      <c r="AI40" s="75"/>
      <c r="AJ40" s="35"/>
      <c r="AK40" s="75"/>
      <c r="AL40" s="35"/>
      <c r="AM40" s="36"/>
      <c r="AN40" s="36"/>
      <c r="AO40" s="71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CG40" s="13">
        <v>0</v>
      </c>
      <c r="CH40" s="13">
        <v>0</v>
      </c>
      <c r="CI40" s="13"/>
      <c r="CJ40" s="13"/>
      <c r="CK40" s="13"/>
      <c r="CL40" s="13"/>
      <c r="CM40" s="13"/>
    </row>
    <row r="41" spans="1:91" ht="16.350000000000001" customHeight="1" x14ac:dyDescent="0.2">
      <c r="A41" s="30" t="s">
        <v>47</v>
      </c>
      <c r="B41" s="63">
        <f t="shared" si="4"/>
        <v>0</v>
      </c>
      <c r="C41" s="64">
        <f t="shared" si="5"/>
        <v>0</v>
      </c>
      <c r="D41" s="73">
        <f t="shared" si="5"/>
        <v>0</v>
      </c>
      <c r="E41" s="34"/>
      <c r="F41" s="74"/>
      <c r="G41" s="34"/>
      <c r="H41" s="74"/>
      <c r="I41" s="34"/>
      <c r="J41" s="35"/>
      <c r="K41" s="34"/>
      <c r="L41" s="35"/>
      <c r="M41" s="34"/>
      <c r="N41" s="35"/>
      <c r="O41" s="75"/>
      <c r="P41" s="35"/>
      <c r="Q41" s="75"/>
      <c r="R41" s="35"/>
      <c r="S41" s="75"/>
      <c r="T41" s="35"/>
      <c r="U41" s="75"/>
      <c r="V41" s="35"/>
      <c r="W41" s="75"/>
      <c r="X41" s="35"/>
      <c r="Y41" s="75"/>
      <c r="Z41" s="35"/>
      <c r="AA41" s="75"/>
      <c r="AB41" s="35"/>
      <c r="AC41" s="75"/>
      <c r="AD41" s="35"/>
      <c r="AE41" s="75"/>
      <c r="AF41" s="35"/>
      <c r="AG41" s="75"/>
      <c r="AH41" s="35"/>
      <c r="AI41" s="75"/>
      <c r="AJ41" s="35"/>
      <c r="AK41" s="75"/>
      <c r="AL41" s="35"/>
      <c r="AM41" s="36"/>
      <c r="AN41" s="36"/>
      <c r="AO41" s="71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CG41" s="13">
        <v>0</v>
      </c>
      <c r="CH41" s="13">
        <v>0</v>
      </c>
      <c r="CI41" s="13"/>
      <c r="CJ41" s="13"/>
      <c r="CK41" s="13"/>
      <c r="CL41" s="13"/>
      <c r="CM41" s="13"/>
    </row>
    <row r="42" spans="1:91" ht="16.350000000000001" customHeight="1" x14ac:dyDescent="0.2">
      <c r="A42" s="30" t="s">
        <v>48</v>
      </c>
      <c r="B42" s="63">
        <f t="shared" si="4"/>
        <v>0</v>
      </c>
      <c r="C42" s="64">
        <f t="shared" si="5"/>
        <v>0</v>
      </c>
      <c r="D42" s="73">
        <f t="shared" si="5"/>
        <v>0</v>
      </c>
      <c r="E42" s="34"/>
      <c r="F42" s="74"/>
      <c r="G42" s="34"/>
      <c r="H42" s="74"/>
      <c r="I42" s="34"/>
      <c r="J42" s="35"/>
      <c r="K42" s="34"/>
      <c r="L42" s="35"/>
      <c r="M42" s="34"/>
      <c r="N42" s="35"/>
      <c r="O42" s="75"/>
      <c r="P42" s="35"/>
      <c r="Q42" s="75"/>
      <c r="R42" s="35"/>
      <c r="S42" s="75"/>
      <c r="T42" s="35"/>
      <c r="U42" s="75"/>
      <c r="V42" s="35"/>
      <c r="W42" s="75"/>
      <c r="X42" s="35"/>
      <c r="Y42" s="75"/>
      <c r="Z42" s="35"/>
      <c r="AA42" s="75"/>
      <c r="AB42" s="35"/>
      <c r="AC42" s="75"/>
      <c r="AD42" s="35"/>
      <c r="AE42" s="75"/>
      <c r="AF42" s="35"/>
      <c r="AG42" s="75"/>
      <c r="AH42" s="35"/>
      <c r="AI42" s="75"/>
      <c r="AJ42" s="35"/>
      <c r="AK42" s="75"/>
      <c r="AL42" s="35"/>
      <c r="AM42" s="36"/>
      <c r="AN42" s="36"/>
      <c r="AO42" s="71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CG42" s="13">
        <v>0</v>
      </c>
      <c r="CH42" s="13">
        <v>0</v>
      </c>
      <c r="CI42" s="13"/>
      <c r="CJ42" s="13"/>
      <c r="CK42" s="13"/>
      <c r="CL42" s="13"/>
      <c r="CM42" s="13"/>
    </row>
    <row r="43" spans="1:91" ht="16.350000000000001" customHeight="1" x14ac:dyDescent="0.2">
      <c r="A43" s="93" t="s">
        <v>49</v>
      </c>
      <c r="B43" s="77">
        <f t="shared" si="4"/>
        <v>0</v>
      </c>
      <c r="C43" s="78">
        <f t="shared" si="5"/>
        <v>0</v>
      </c>
      <c r="D43" s="49">
        <f t="shared" si="5"/>
        <v>0</v>
      </c>
      <c r="E43" s="50"/>
      <c r="F43" s="79"/>
      <c r="G43" s="50"/>
      <c r="H43" s="79"/>
      <c r="I43" s="50"/>
      <c r="J43" s="51"/>
      <c r="K43" s="50"/>
      <c r="L43" s="51"/>
      <c r="M43" s="50"/>
      <c r="N43" s="51"/>
      <c r="O43" s="80"/>
      <c r="P43" s="51"/>
      <c r="Q43" s="80"/>
      <c r="R43" s="51"/>
      <c r="S43" s="80"/>
      <c r="T43" s="51"/>
      <c r="U43" s="80"/>
      <c r="V43" s="51"/>
      <c r="W43" s="80"/>
      <c r="X43" s="51"/>
      <c r="Y43" s="80"/>
      <c r="Z43" s="51"/>
      <c r="AA43" s="80"/>
      <c r="AB43" s="51"/>
      <c r="AC43" s="80"/>
      <c r="AD43" s="51"/>
      <c r="AE43" s="80"/>
      <c r="AF43" s="51"/>
      <c r="AG43" s="80"/>
      <c r="AH43" s="51"/>
      <c r="AI43" s="80"/>
      <c r="AJ43" s="51"/>
      <c r="AK43" s="80"/>
      <c r="AL43" s="51"/>
      <c r="AM43" s="52"/>
      <c r="AN43" s="52"/>
      <c r="AO43" s="71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CG43" s="13">
        <v>0</v>
      </c>
      <c r="CH43" s="13">
        <v>0</v>
      </c>
      <c r="CI43" s="13"/>
      <c r="CJ43" s="13"/>
      <c r="CK43" s="13"/>
      <c r="CL43" s="13"/>
      <c r="CM43" s="13"/>
    </row>
    <row r="44" spans="1:91" ht="32.1" customHeight="1" x14ac:dyDescent="0.2">
      <c r="A44" s="81" t="s">
        <v>51</v>
      </c>
      <c r="B44" s="81"/>
      <c r="C44" s="81"/>
      <c r="D44" s="81"/>
      <c r="E44" s="81"/>
      <c r="F44" s="81"/>
      <c r="G44" s="81"/>
      <c r="H44" s="11"/>
      <c r="I44" s="11"/>
      <c r="J44" s="11"/>
      <c r="K44" s="11"/>
      <c r="L44" s="82"/>
      <c r="M44" s="11"/>
      <c r="N44" s="11"/>
      <c r="O44" s="8"/>
      <c r="P44" s="8"/>
      <c r="Q44" s="8"/>
      <c r="R44" s="8"/>
      <c r="S44" s="8"/>
      <c r="T44" s="8"/>
      <c r="U44" s="8"/>
      <c r="V44" s="8"/>
      <c r="W44" s="8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4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X44" s="2"/>
      <c r="BY44" s="2"/>
      <c r="BZ44" s="2"/>
      <c r="CG44" s="13"/>
      <c r="CH44" s="13"/>
      <c r="CI44" s="13"/>
      <c r="CJ44" s="13"/>
      <c r="CK44" s="13"/>
      <c r="CL44" s="13"/>
      <c r="CM44" s="13"/>
    </row>
    <row r="45" spans="1:91" ht="16.350000000000001" customHeight="1" x14ac:dyDescent="0.2">
      <c r="A45" s="1822" t="s">
        <v>40</v>
      </c>
      <c r="B45" s="1796" t="s">
        <v>5</v>
      </c>
      <c r="C45" s="1797"/>
      <c r="D45" s="1798"/>
      <c r="E45" s="1808" t="s">
        <v>6</v>
      </c>
      <c r="F45" s="1869"/>
      <c r="G45" s="1869"/>
      <c r="H45" s="1869"/>
      <c r="I45" s="1869"/>
      <c r="J45" s="1869"/>
      <c r="K45" s="1869"/>
      <c r="L45" s="1869"/>
      <c r="M45" s="1869"/>
      <c r="N45" s="1869"/>
      <c r="O45" s="1869"/>
      <c r="P45" s="1869"/>
      <c r="Q45" s="1869"/>
      <c r="R45" s="1869"/>
      <c r="S45" s="1869"/>
      <c r="T45" s="1869"/>
      <c r="U45" s="1869"/>
      <c r="V45" s="1869"/>
      <c r="W45" s="1869"/>
      <c r="X45" s="1869"/>
      <c r="Y45" s="1869"/>
      <c r="Z45" s="1869"/>
      <c r="AA45" s="1869"/>
      <c r="AB45" s="1869"/>
      <c r="AC45" s="1869"/>
      <c r="AD45" s="1869"/>
      <c r="AE45" s="1869"/>
      <c r="AF45" s="1869"/>
      <c r="AG45" s="1869"/>
      <c r="AH45" s="1869"/>
      <c r="AI45" s="1869"/>
      <c r="AJ45" s="1869"/>
      <c r="AK45" s="1869"/>
      <c r="AL45" s="1809"/>
      <c r="AM45" s="1819" t="s">
        <v>7</v>
      </c>
      <c r="AN45" s="1819" t="s">
        <v>10</v>
      </c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CG45" s="13"/>
      <c r="CH45" s="13"/>
      <c r="CI45" s="13"/>
      <c r="CJ45" s="13"/>
      <c r="CK45" s="13"/>
      <c r="CL45" s="13"/>
      <c r="CM45" s="13"/>
    </row>
    <row r="46" spans="1:91" ht="16.350000000000001" customHeight="1" x14ac:dyDescent="0.2">
      <c r="A46" s="1826"/>
      <c r="B46" s="1799"/>
      <c r="C46" s="1800"/>
      <c r="D46" s="1801"/>
      <c r="E46" s="1808" t="s">
        <v>11</v>
      </c>
      <c r="F46" s="1809"/>
      <c r="G46" s="1808" t="s">
        <v>12</v>
      </c>
      <c r="H46" s="1809"/>
      <c r="I46" s="1808" t="s">
        <v>13</v>
      </c>
      <c r="J46" s="1809"/>
      <c r="K46" s="1808" t="s">
        <v>14</v>
      </c>
      <c r="L46" s="1809"/>
      <c r="M46" s="1808" t="s">
        <v>15</v>
      </c>
      <c r="N46" s="1809"/>
      <c r="O46" s="1828" t="s">
        <v>16</v>
      </c>
      <c r="P46" s="1816"/>
      <c r="Q46" s="1828" t="s">
        <v>17</v>
      </c>
      <c r="R46" s="1816"/>
      <c r="S46" s="1828" t="s">
        <v>18</v>
      </c>
      <c r="T46" s="1816"/>
      <c r="U46" s="1828" t="s">
        <v>19</v>
      </c>
      <c r="V46" s="1816"/>
      <c r="W46" s="1828" t="s">
        <v>20</v>
      </c>
      <c r="X46" s="1816"/>
      <c r="Y46" s="1828" t="s">
        <v>21</v>
      </c>
      <c r="Z46" s="1816"/>
      <c r="AA46" s="1828" t="s">
        <v>22</v>
      </c>
      <c r="AB46" s="1816"/>
      <c r="AC46" s="1828" t="s">
        <v>23</v>
      </c>
      <c r="AD46" s="1816"/>
      <c r="AE46" s="1828" t="s">
        <v>24</v>
      </c>
      <c r="AF46" s="1816"/>
      <c r="AG46" s="1828" t="s">
        <v>25</v>
      </c>
      <c r="AH46" s="1816"/>
      <c r="AI46" s="1828" t="s">
        <v>26</v>
      </c>
      <c r="AJ46" s="1816"/>
      <c r="AK46" s="1828" t="s">
        <v>27</v>
      </c>
      <c r="AL46" s="1816"/>
      <c r="AM46" s="1845"/>
      <c r="AN46" s="1845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CG46" s="13"/>
      <c r="CH46" s="13"/>
      <c r="CI46" s="13"/>
      <c r="CJ46" s="13"/>
      <c r="CK46" s="13"/>
      <c r="CL46" s="13"/>
      <c r="CM46" s="13"/>
    </row>
    <row r="47" spans="1:91" ht="16.350000000000001" customHeight="1" x14ac:dyDescent="0.2">
      <c r="A47" s="1824"/>
      <c r="B47" s="405" t="s">
        <v>32</v>
      </c>
      <c r="C47" s="15" t="s">
        <v>41</v>
      </c>
      <c r="D47" s="427" t="s">
        <v>34</v>
      </c>
      <c r="E47" s="421" t="s">
        <v>41</v>
      </c>
      <c r="F47" s="423" t="s">
        <v>34</v>
      </c>
      <c r="G47" s="421" t="s">
        <v>41</v>
      </c>
      <c r="H47" s="423" t="s">
        <v>34</v>
      </c>
      <c r="I47" s="421" t="s">
        <v>41</v>
      </c>
      <c r="J47" s="423" t="s">
        <v>34</v>
      </c>
      <c r="K47" s="421" t="s">
        <v>41</v>
      </c>
      <c r="L47" s="423" t="s">
        <v>34</v>
      </c>
      <c r="M47" s="421" t="s">
        <v>41</v>
      </c>
      <c r="N47" s="423" t="s">
        <v>34</v>
      </c>
      <c r="O47" s="421" t="s">
        <v>41</v>
      </c>
      <c r="P47" s="423" t="s">
        <v>34</v>
      </c>
      <c r="Q47" s="421" t="s">
        <v>41</v>
      </c>
      <c r="R47" s="423" t="s">
        <v>34</v>
      </c>
      <c r="S47" s="421" t="s">
        <v>41</v>
      </c>
      <c r="T47" s="423" t="s">
        <v>34</v>
      </c>
      <c r="U47" s="421" t="s">
        <v>41</v>
      </c>
      <c r="V47" s="423" t="s">
        <v>34</v>
      </c>
      <c r="W47" s="421" t="s">
        <v>41</v>
      </c>
      <c r="X47" s="423" t="s">
        <v>34</v>
      </c>
      <c r="Y47" s="421" t="s">
        <v>41</v>
      </c>
      <c r="Z47" s="423" t="s">
        <v>34</v>
      </c>
      <c r="AA47" s="421" t="s">
        <v>41</v>
      </c>
      <c r="AB47" s="423" t="s">
        <v>34</v>
      </c>
      <c r="AC47" s="421" t="s">
        <v>41</v>
      </c>
      <c r="AD47" s="423" t="s">
        <v>34</v>
      </c>
      <c r="AE47" s="421" t="s">
        <v>41</v>
      </c>
      <c r="AF47" s="423" t="s">
        <v>34</v>
      </c>
      <c r="AG47" s="421" t="s">
        <v>41</v>
      </c>
      <c r="AH47" s="423" t="s">
        <v>34</v>
      </c>
      <c r="AI47" s="421" t="s">
        <v>41</v>
      </c>
      <c r="AJ47" s="423" t="s">
        <v>34</v>
      </c>
      <c r="AK47" s="421" t="s">
        <v>41</v>
      </c>
      <c r="AL47" s="423" t="s">
        <v>34</v>
      </c>
      <c r="AM47" s="1820"/>
      <c r="AN47" s="1820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CG47" s="13"/>
      <c r="CH47" s="13"/>
      <c r="CI47" s="13"/>
      <c r="CJ47" s="13"/>
      <c r="CK47" s="13"/>
      <c r="CL47" s="13"/>
      <c r="CM47" s="13"/>
    </row>
    <row r="48" spans="1:91" ht="16.350000000000001" customHeight="1" x14ac:dyDescent="0.2">
      <c r="A48" s="466" t="s">
        <v>42</v>
      </c>
      <c r="B48" s="467">
        <f t="shared" ref="B48:B53" si="6">SUM(C48+D48)</f>
        <v>0</v>
      </c>
      <c r="C48" s="482">
        <f t="shared" ref="C48:D53" si="7">SUM(E48+G48+I48+K48+M48+O48+Q48+S48+U48+W48+Y48+AA48+AC48+AE48+AG48+AI48+AK48)</f>
        <v>0</v>
      </c>
      <c r="D48" s="483">
        <f t="shared" si="7"/>
        <v>0</v>
      </c>
      <c r="E48" s="476"/>
      <c r="F48" s="484"/>
      <c r="G48" s="476"/>
      <c r="H48" s="484"/>
      <c r="I48" s="476"/>
      <c r="J48" s="477"/>
      <c r="K48" s="476"/>
      <c r="L48" s="477"/>
      <c r="M48" s="476"/>
      <c r="N48" s="477"/>
      <c r="O48" s="485"/>
      <c r="P48" s="477"/>
      <c r="Q48" s="485"/>
      <c r="R48" s="477"/>
      <c r="S48" s="485"/>
      <c r="T48" s="477"/>
      <c r="U48" s="485"/>
      <c r="V48" s="477"/>
      <c r="W48" s="485"/>
      <c r="X48" s="477"/>
      <c r="Y48" s="485"/>
      <c r="Z48" s="477"/>
      <c r="AA48" s="485"/>
      <c r="AB48" s="477"/>
      <c r="AC48" s="485"/>
      <c r="AD48" s="477"/>
      <c r="AE48" s="485"/>
      <c r="AF48" s="477"/>
      <c r="AG48" s="485"/>
      <c r="AH48" s="477"/>
      <c r="AI48" s="485"/>
      <c r="AJ48" s="477"/>
      <c r="AK48" s="485"/>
      <c r="AL48" s="477"/>
      <c r="AM48" s="478"/>
      <c r="AN48" s="478"/>
      <c r="AO48" s="71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CG48" s="13">
        <v>0</v>
      </c>
      <c r="CH48" s="13">
        <v>0</v>
      </c>
      <c r="CI48" s="13"/>
      <c r="CJ48" s="13"/>
      <c r="CK48" s="13"/>
      <c r="CL48" s="13"/>
      <c r="CM48" s="13"/>
    </row>
    <row r="49" spans="1:104" ht="16.350000000000001" customHeight="1" x14ac:dyDescent="0.2">
      <c r="A49" s="30" t="s">
        <v>43</v>
      </c>
      <c r="B49" s="63">
        <f t="shared" si="6"/>
        <v>0</v>
      </c>
      <c r="C49" s="64">
        <f t="shared" si="7"/>
        <v>0</v>
      </c>
      <c r="D49" s="73">
        <f t="shared" si="7"/>
        <v>0</v>
      </c>
      <c r="E49" s="34"/>
      <c r="F49" s="74"/>
      <c r="G49" s="34"/>
      <c r="H49" s="74"/>
      <c r="I49" s="34"/>
      <c r="J49" s="35"/>
      <c r="K49" s="34"/>
      <c r="L49" s="35"/>
      <c r="M49" s="34"/>
      <c r="N49" s="35"/>
      <c r="O49" s="75"/>
      <c r="P49" s="35"/>
      <c r="Q49" s="75"/>
      <c r="R49" s="35"/>
      <c r="S49" s="75"/>
      <c r="T49" s="35"/>
      <c r="U49" s="75"/>
      <c r="V49" s="35"/>
      <c r="W49" s="75"/>
      <c r="X49" s="35"/>
      <c r="Y49" s="75"/>
      <c r="Z49" s="35"/>
      <c r="AA49" s="75"/>
      <c r="AB49" s="35"/>
      <c r="AC49" s="75"/>
      <c r="AD49" s="35"/>
      <c r="AE49" s="75"/>
      <c r="AF49" s="35"/>
      <c r="AG49" s="75"/>
      <c r="AH49" s="35"/>
      <c r="AI49" s="75"/>
      <c r="AJ49" s="35"/>
      <c r="AK49" s="75"/>
      <c r="AL49" s="35"/>
      <c r="AM49" s="36"/>
      <c r="AN49" s="36"/>
      <c r="AO49" s="71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CG49" s="13">
        <v>0</v>
      </c>
      <c r="CH49" s="13">
        <v>0</v>
      </c>
      <c r="CI49" s="13"/>
      <c r="CJ49" s="13"/>
      <c r="CK49" s="13"/>
      <c r="CL49" s="13"/>
      <c r="CM49" s="13"/>
    </row>
    <row r="50" spans="1:104" ht="16.350000000000001" customHeight="1" x14ac:dyDescent="0.2">
      <c r="A50" s="30" t="s">
        <v>44</v>
      </c>
      <c r="B50" s="63">
        <f t="shared" si="6"/>
        <v>0</v>
      </c>
      <c r="C50" s="64">
        <f t="shared" si="7"/>
        <v>0</v>
      </c>
      <c r="D50" s="73">
        <f t="shared" si="7"/>
        <v>0</v>
      </c>
      <c r="E50" s="34"/>
      <c r="F50" s="74"/>
      <c r="G50" s="34"/>
      <c r="H50" s="74"/>
      <c r="I50" s="34"/>
      <c r="J50" s="35"/>
      <c r="K50" s="34"/>
      <c r="L50" s="35"/>
      <c r="M50" s="34"/>
      <c r="N50" s="35"/>
      <c r="O50" s="75"/>
      <c r="P50" s="35"/>
      <c r="Q50" s="75"/>
      <c r="R50" s="35"/>
      <c r="S50" s="75"/>
      <c r="T50" s="35"/>
      <c r="U50" s="75"/>
      <c r="V50" s="35"/>
      <c r="W50" s="75"/>
      <c r="X50" s="35"/>
      <c r="Y50" s="75"/>
      <c r="Z50" s="35"/>
      <c r="AA50" s="75"/>
      <c r="AB50" s="35"/>
      <c r="AC50" s="75"/>
      <c r="AD50" s="35"/>
      <c r="AE50" s="75"/>
      <c r="AF50" s="35"/>
      <c r="AG50" s="75"/>
      <c r="AH50" s="35"/>
      <c r="AI50" s="75"/>
      <c r="AJ50" s="35"/>
      <c r="AK50" s="75"/>
      <c r="AL50" s="35"/>
      <c r="AM50" s="36"/>
      <c r="AN50" s="36"/>
      <c r="AO50" s="71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CG50" s="13">
        <v>0</v>
      </c>
      <c r="CH50" s="13">
        <v>0</v>
      </c>
      <c r="CI50" s="13"/>
      <c r="CJ50" s="13"/>
      <c r="CK50" s="13"/>
      <c r="CL50" s="13"/>
      <c r="CM50" s="13"/>
    </row>
    <row r="51" spans="1:104" ht="16.350000000000001" customHeight="1" x14ac:dyDescent="0.2">
      <c r="A51" s="30" t="s">
        <v>47</v>
      </c>
      <c r="B51" s="63">
        <f t="shared" si="6"/>
        <v>0</v>
      </c>
      <c r="C51" s="64">
        <f t="shared" si="7"/>
        <v>0</v>
      </c>
      <c r="D51" s="73">
        <f t="shared" si="7"/>
        <v>0</v>
      </c>
      <c r="E51" s="34"/>
      <c r="F51" s="74"/>
      <c r="G51" s="34"/>
      <c r="H51" s="74"/>
      <c r="I51" s="34"/>
      <c r="J51" s="35"/>
      <c r="K51" s="34"/>
      <c r="L51" s="35"/>
      <c r="M51" s="34"/>
      <c r="N51" s="35"/>
      <c r="O51" s="75"/>
      <c r="P51" s="35"/>
      <c r="Q51" s="75"/>
      <c r="R51" s="35"/>
      <c r="S51" s="75"/>
      <c r="T51" s="35"/>
      <c r="U51" s="75"/>
      <c r="V51" s="35"/>
      <c r="W51" s="75"/>
      <c r="X51" s="35"/>
      <c r="Y51" s="75"/>
      <c r="Z51" s="35"/>
      <c r="AA51" s="75"/>
      <c r="AB51" s="35"/>
      <c r="AC51" s="75"/>
      <c r="AD51" s="35"/>
      <c r="AE51" s="75"/>
      <c r="AF51" s="35"/>
      <c r="AG51" s="75"/>
      <c r="AH51" s="35"/>
      <c r="AI51" s="75"/>
      <c r="AJ51" s="35"/>
      <c r="AK51" s="75"/>
      <c r="AL51" s="35"/>
      <c r="AM51" s="36"/>
      <c r="AN51" s="36"/>
      <c r="AO51" s="71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CG51" s="13">
        <v>0</v>
      </c>
      <c r="CH51" s="13">
        <v>0</v>
      </c>
      <c r="CI51" s="13"/>
      <c r="CJ51" s="13"/>
      <c r="CK51" s="13"/>
      <c r="CL51" s="13"/>
      <c r="CM51" s="13"/>
    </row>
    <row r="52" spans="1:104" ht="16.350000000000001" customHeight="1" x14ac:dyDescent="0.2">
      <c r="A52" s="30" t="s">
        <v>48</v>
      </c>
      <c r="B52" s="63">
        <f t="shared" si="6"/>
        <v>0</v>
      </c>
      <c r="C52" s="64">
        <f t="shared" si="7"/>
        <v>0</v>
      </c>
      <c r="D52" s="73">
        <f t="shared" si="7"/>
        <v>0</v>
      </c>
      <c r="E52" s="34"/>
      <c r="F52" s="74"/>
      <c r="G52" s="34"/>
      <c r="H52" s="74"/>
      <c r="I52" s="34"/>
      <c r="J52" s="35"/>
      <c r="K52" s="34"/>
      <c r="L52" s="35"/>
      <c r="M52" s="34"/>
      <c r="N52" s="35"/>
      <c r="O52" s="75"/>
      <c r="P52" s="35"/>
      <c r="Q52" s="75"/>
      <c r="R52" s="35"/>
      <c r="S52" s="75"/>
      <c r="T52" s="35"/>
      <c r="U52" s="75"/>
      <c r="V52" s="35"/>
      <c r="W52" s="75"/>
      <c r="X52" s="35"/>
      <c r="Y52" s="75"/>
      <c r="Z52" s="35"/>
      <c r="AA52" s="75"/>
      <c r="AB52" s="35"/>
      <c r="AC52" s="75"/>
      <c r="AD52" s="35"/>
      <c r="AE52" s="75"/>
      <c r="AF52" s="35"/>
      <c r="AG52" s="75"/>
      <c r="AH52" s="35"/>
      <c r="AI52" s="75"/>
      <c r="AJ52" s="35"/>
      <c r="AK52" s="75"/>
      <c r="AL52" s="35"/>
      <c r="AM52" s="36"/>
      <c r="AN52" s="36"/>
      <c r="AO52" s="71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CG52" s="13">
        <v>0</v>
      </c>
      <c r="CH52" s="13">
        <v>0</v>
      </c>
      <c r="CI52" s="13"/>
      <c r="CJ52" s="13"/>
      <c r="CK52" s="13"/>
      <c r="CL52" s="13"/>
      <c r="CM52" s="13"/>
    </row>
    <row r="53" spans="1:104" ht="16.350000000000001" customHeight="1" x14ac:dyDescent="0.2">
      <c r="A53" s="93" t="s">
        <v>49</v>
      </c>
      <c r="B53" s="77">
        <f t="shared" si="6"/>
        <v>0</v>
      </c>
      <c r="C53" s="78">
        <f t="shared" si="7"/>
        <v>0</v>
      </c>
      <c r="D53" s="49">
        <f t="shared" si="7"/>
        <v>0</v>
      </c>
      <c r="E53" s="50"/>
      <c r="F53" s="79"/>
      <c r="G53" s="50"/>
      <c r="H53" s="79"/>
      <c r="I53" s="50"/>
      <c r="J53" s="51"/>
      <c r="K53" s="50"/>
      <c r="L53" s="51"/>
      <c r="M53" s="50"/>
      <c r="N53" s="51"/>
      <c r="O53" s="80"/>
      <c r="P53" s="51"/>
      <c r="Q53" s="80"/>
      <c r="R53" s="51"/>
      <c r="S53" s="80"/>
      <c r="T53" s="51"/>
      <c r="U53" s="80"/>
      <c r="V53" s="51"/>
      <c r="W53" s="80"/>
      <c r="X53" s="51"/>
      <c r="Y53" s="80"/>
      <c r="Z53" s="51"/>
      <c r="AA53" s="80"/>
      <c r="AB53" s="51"/>
      <c r="AC53" s="80"/>
      <c r="AD53" s="51"/>
      <c r="AE53" s="80"/>
      <c r="AF53" s="51"/>
      <c r="AG53" s="80"/>
      <c r="AH53" s="51"/>
      <c r="AI53" s="80"/>
      <c r="AJ53" s="51"/>
      <c r="AK53" s="80"/>
      <c r="AL53" s="51"/>
      <c r="AM53" s="52"/>
      <c r="AN53" s="52"/>
      <c r="AO53" s="71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CG53" s="13">
        <v>0</v>
      </c>
      <c r="CH53" s="13">
        <v>0</v>
      </c>
      <c r="CI53" s="13"/>
      <c r="CJ53" s="13"/>
      <c r="CK53" s="13"/>
      <c r="CL53" s="13"/>
      <c r="CM53" s="13"/>
    </row>
    <row r="54" spans="1:104" s="100" customFormat="1" ht="32.1" customHeight="1" x14ac:dyDescent="0.2">
      <c r="A54" s="96" t="s">
        <v>52</v>
      </c>
      <c r="B54" s="96"/>
      <c r="C54" s="96"/>
      <c r="D54" s="96"/>
      <c r="E54" s="96"/>
      <c r="F54" s="96"/>
      <c r="G54" s="96"/>
      <c r="H54" s="96"/>
      <c r="I54" s="96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8"/>
      <c r="AP54" s="8"/>
      <c r="AQ54" s="8"/>
      <c r="AR54" s="85"/>
      <c r="AS54" s="85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98"/>
      <c r="CB54" s="98"/>
      <c r="CC54" s="98"/>
      <c r="CD54" s="98"/>
      <c r="CE54" s="98"/>
      <c r="CF54" s="98"/>
      <c r="CG54" s="99"/>
      <c r="CH54" s="99"/>
      <c r="CI54" s="99"/>
      <c r="CJ54" s="99"/>
      <c r="CK54" s="99"/>
      <c r="CL54" s="99"/>
      <c r="CM54" s="99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</row>
    <row r="55" spans="1:104" ht="16.350000000000001" customHeight="1" x14ac:dyDescent="0.2">
      <c r="A55" s="1797" t="s">
        <v>53</v>
      </c>
      <c r="B55" s="1893" t="s">
        <v>54</v>
      </c>
      <c r="C55" s="1894"/>
      <c r="D55" s="1895"/>
      <c r="E55" s="1899" t="s">
        <v>6</v>
      </c>
      <c r="F55" s="1900"/>
      <c r="G55" s="1900"/>
      <c r="H55" s="1900"/>
      <c r="I55" s="1900"/>
      <c r="J55" s="1900"/>
      <c r="K55" s="1900"/>
      <c r="L55" s="1900"/>
      <c r="M55" s="1900"/>
      <c r="N55" s="1900"/>
      <c r="O55" s="1900"/>
      <c r="P55" s="1900"/>
      <c r="Q55" s="1900"/>
      <c r="R55" s="1900"/>
      <c r="S55" s="1900"/>
      <c r="T55" s="1900"/>
      <c r="U55" s="1900"/>
      <c r="V55" s="1900"/>
      <c r="W55" s="1900"/>
      <c r="X55" s="1900"/>
      <c r="Y55" s="1900"/>
      <c r="Z55" s="1900"/>
      <c r="AA55" s="1900"/>
      <c r="AB55" s="1900"/>
      <c r="AC55" s="1900"/>
      <c r="AD55" s="1900"/>
      <c r="AE55" s="1900"/>
      <c r="AF55" s="1900"/>
      <c r="AG55" s="1900"/>
      <c r="AH55" s="1900"/>
      <c r="AI55" s="1900"/>
      <c r="AJ55" s="1900"/>
      <c r="AK55" s="1900"/>
      <c r="AL55" s="1901"/>
      <c r="AM55" s="1902" t="s">
        <v>55</v>
      </c>
      <c r="AN55" s="1903"/>
      <c r="AO55" s="7"/>
      <c r="AP55" s="7"/>
      <c r="AQ55" s="7"/>
      <c r="AR55" s="101"/>
      <c r="AS55" s="101"/>
      <c r="AT55" s="7"/>
      <c r="BX55" s="2"/>
      <c r="BY55" s="2"/>
      <c r="CG55" s="13"/>
      <c r="CH55" s="13"/>
      <c r="CI55" s="13"/>
      <c r="CJ55" s="13"/>
      <c r="CK55" s="13"/>
      <c r="CL55" s="13"/>
      <c r="CM55" s="13"/>
    </row>
    <row r="56" spans="1:104" ht="16.350000000000001" customHeight="1" x14ac:dyDescent="0.2">
      <c r="A56" s="1892"/>
      <c r="B56" s="1896"/>
      <c r="C56" s="1897"/>
      <c r="D56" s="1898"/>
      <c r="E56" s="1808" t="s">
        <v>11</v>
      </c>
      <c r="F56" s="1809"/>
      <c r="G56" s="1808" t="s">
        <v>12</v>
      </c>
      <c r="H56" s="1809"/>
      <c r="I56" s="1808" t="s">
        <v>13</v>
      </c>
      <c r="J56" s="1809"/>
      <c r="K56" s="1808" t="s">
        <v>14</v>
      </c>
      <c r="L56" s="1809"/>
      <c r="M56" s="1808" t="s">
        <v>15</v>
      </c>
      <c r="N56" s="1809"/>
      <c r="O56" s="1828" t="s">
        <v>16</v>
      </c>
      <c r="P56" s="1816"/>
      <c r="Q56" s="1828" t="s">
        <v>17</v>
      </c>
      <c r="R56" s="1816"/>
      <c r="S56" s="1828" t="s">
        <v>18</v>
      </c>
      <c r="T56" s="1816"/>
      <c r="U56" s="1828" t="s">
        <v>19</v>
      </c>
      <c r="V56" s="1829"/>
      <c r="W56" s="1828" t="s">
        <v>20</v>
      </c>
      <c r="X56" s="1816"/>
      <c r="Y56" s="1828" t="s">
        <v>21</v>
      </c>
      <c r="Z56" s="1816"/>
      <c r="AA56" s="1828" t="s">
        <v>22</v>
      </c>
      <c r="AB56" s="1816"/>
      <c r="AC56" s="1828" t="s">
        <v>23</v>
      </c>
      <c r="AD56" s="1816"/>
      <c r="AE56" s="1828" t="s">
        <v>24</v>
      </c>
      <c r="AF56" s="1816"/>
      <c r="AG56" s="1828" t="s">
        <v>25</v>
      </c>
      <c r="AH56" s="1816"/>
      <c r="AI56" s="1828" t="s">
        <v>26</v>
      </c>
      <c r="AJ56" s="1816"/>
      <c r="AK56" s="1828" t="s">
        <v>27</v>
      </c>
      <c r="AL56" s="1816"/>
      <c r="AM56" s="1904"/>
      <c r="AN56" s="1905"/>
      <c r="AO56" s="101"/>
      <c r="AP56" s="101"/>
      <c r="AQ56" s="101"/>
      <c r="AR56" s="101"/>
      <c r="AS56" s="101"/>
      <c r="AT56" s="101"/>
      <c r="AU56" s="12"/>
      <c r="AV56" s="12"/>
      <c r="AW56" s="12"/>
      <c r="AX56" s="12"/>
      <c r="AY56" s="12"/>
      <c r="AZ56" s="12"/>
      <c r="BA56" s="12"/>
      <c r="BB56" s="12"/>
      <c r="BC56" s="12"/>
      <c r="BX56" s="2"/>
      <c r="BY56" s="2"/>
      <c r="CG56" s="13"/>
      <c r="CH56" s="13"/>
      <c r="CI56" s="13"/>
      <c r="CJ56" s="13"/>
      <c r="CK56" s="13"/>
      <c r="CL56" s="13"/>
      <c r="CM56" s="13"/>
    </row>
    <row r="57" spans="1:104" ht="32.1" customHeight="1" x14ac:dyDescent="0.2">
      <c r="A57" s="1800"/>
      <c r="B57" s="442" t="s">
        <v>32</v>
      </c>
      <c r="C57" s="438" t="s">
        <v>33</v>
      </c>
      <c r="D57" s="429" t="s">
        <v>34</v>
      </c>
      <c r="E57" s="406" t="s">
        <v>33</v>
      </c>
      <c r="F57" s="429" t="s">
        <v>34</v>
      </c>
      <c r="G57" s="406" t="s">
        <v>33</v>
      </c>
      <c r="H57" s="429" t="s">
        <v>34</v>
      </c>
      <c r="I57" s="406" t="s">
        <v>33</v>
      </c>
      <c r="J57" s="429" t="s">
        <v>34</v>
      </c>
      <c r="K57" s="406" t="s">
        <v>33</v>
      </c>
      <c r="L57" s="429" t="s">
        <v>34</v>
      </c>
      <c r="M57" s="406" t="s">
        <v>33</v>
      </c>
      <c r="N57" s="429" t="s">
        <v>34</v>
      </c>
      <c r="O57" s="406" t="s">
        <v>33</v>
      </c>
      <c r="P57" s="429" t="s">
        <v>34</v>
      </c>
      <c r="Q57" s="406" t="s">
        <v>33</v>
      </c>
      <c r="R57" s="429" t="s">
        <v>34</v>
      </c>
      <c r="S57" s="406" t="s">
        <v>33</v>
      </c>
      <c r="T57" s="429" t="s">
        <v>34</v>
      </c>
      <c r="U57" s="406" t="s">
        <v>33</v>
      </c>
      <c r="V57" s="441" t="s">
        <v>34</v>
      </c>
      <c r="W57" s="406" t="s">
        <v>33</v>
      </c>
      <c r="X57" s="429" t="s">
        <v>34</v>
      </c>
      <c r="Y57" s="406" t="s">
        <v>33</v>
      </c>
      <c r="Z57" s="429" t="s">
        <v>34</v>
      </c>
      <c r="AA57" s="406" t="s">
        <v>33</v>
      </c>
      <c r="AB57" s="429" t="s">
        <v>34</v>
      </c>
      <c r="AC57" s="406" t="s">
        <v>33</v>
      </c>
      <c r="AD57" s="429" t="s">
        <v>34</v>
      </c>
      <c r="AE57" s="406" t="s">
        <v>33</v>
      </c>
      <c r="AF57" s="429" t="s">
        <v>34</v>
      </c>
      <c r="AG57" s="406" t="s">
        <v>33</v>
      </c>
      <c r="AH57" s="429" t="s">
        <v>34</v>
      </c>
      <c r="AI57" s="406" t="s">
        <v>33</v>
      </c>
      <c r="AJ57" s="429" t="s">
        <v>34</v>
      </c>
      <c r="AK57" s="406" t="s">
        <v>33</v>
      </c>
      <c r="AL57" s="429" t="s">
        <v>34</v>
      </c>
      <c r="AM57" s="104" t="s">
        <v>56</v>
      </c>
      <c r="AN57" s="429" t="s">
        <v>57</v>
      </c>
      <c r="AO57" s="101"/>
      <c r="AP57" s="101"/>
      <c r="AQ57" s="101"/>
      <c r="AR57" s="101"/>
      <c r="AS57" s="101"/>
      <c r="AT57" s="101"/>
      <c r="AU57" s="12"/>
      <c r="AV57" s="12"/>
      <c r="AW57" s="12"/>
      <c r="AX57" s="12"/>
      <c r="AY57" s="12"/>
      <c r="AZ57" s="12"/>
      <c r="BA57" s="12"/>
      <c r="BB57" s="12"/>
      <c r="BC57" s="12"/>
      <c r="BX57" s="2"/>
      <c r="BY57" s="2"/>
      <c r="CG57" s="13"/>
      <c r="CH57" s="13"/>
      <c r="CI57" s="13"/>
      <c r="CJ57" s="13"/>
      <c r="CK57" s="13"/>
      <c r="CL57" s="13"/>
      <c r="CM57" s="13"/>
    </row>
    <row r="58" spans="1:104" ht="16.350000000000001" customHeight="1" x14ac:dyDescent="0.2">
      <c r="A58" s="486" t="s">
        <v>58</v>
      </c>
      <c r="B58" s="467">
        <f t="shared" ref="B58:B63" si="8">SUM(C58+D58)</f>
        <v>40</v>
      </c>
      <c r="C58" s="482">
        <f t="shared" ref="C58:D63" si="9">SUM(E58+G58+I58+K58+M58+O58+Q58+S58+U58+W58+Y58+AA58+AC58+AE58+AG58+AI58+AK58)</f>
        <v>22</v>
      </c>
      <c r="D58" s="483">
        <f t="shared" si="9"/>
        <v>18</v>
      </c>
      <c r="E58" s="476"/>
      <c r="F58" s="484"/>
      <c r="G58" s="476">
        <v>1</v>
      </c>
      <c r="H58" s="477"/>
      <c r="I58" s="476">
        <v>1</v>
      </c>
      <c r="J58" s="477">
        <v>1</v>
      </c>
      <c r="K58" s="476"/>
      <c r="L58" s="477">
        <v>1</v>
      </c>
      <c r="M58" s="476">
        <v>2</v>
      </c>
      <c r="N58" s="477">
        <v>2</v>
      </c>
      <c r="O58" s="476">
        <v>1</v>
      </c>
      <c r="P58" s="477"/>
      <c r="Q58" s="476">
        <v>1</v>
      </c>
      <c r="R58" s="477">
        <v>2</v>
      </c>
      <c r="S58" s="476">
        <v>1</v>
      </c>
      <c r="T58" s="477"/>
      <c r="U58" s="476"/>
      <c r="V58" s="447"/>
      <c r="W58" s="476">
        <v>2</v>
      </c>
      <c r="X58" s="477"/>
      <c r="Y58" s="476">
        <v>1</v>
      </c>
      <c r="Z58" s="477">
        <v>2</v>
      </c>
      <c r="AA58" s="476">
        <v>2</v>
      </c>
      <c r="AB58" s="477">
        <v>2</v>
      </c>
      <c r="AC58" s="476">
        <v>2</v>
      </c>
      <c r="AD58" s="477">
        <v>1</v>
      </c>
      <c r="AE58" s="476">
        <v>3</v>
      </c>
      <c r="AF58" s="477">
        <v>1</v>
      </c>
      <c r="AG58" s="476">
        <v>3</v>
      </c>
      <c r="AH58" s="477">
        <v>1</v>
      </c>
      <c r="AI58" s="476">
        <v>1</v>
      </c>
      <c r="AJ58" s="477">
        <v>1</v>
      </c>
      <c r="AK58" s="485">
        <v>1</v>
      </c>
      <c r="AL58" s="477">
        <v>4</v>
      </c>
      <c r="AM58" s="485"/>
      <c r="AN58" s="477">
        <v>40</v>
      </c>
      <c r="AO58" s="487" t="str">
        <f>CA58</f>
        <v/>
      </c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12"/>
      <c r="BB58" s="12"/>
      <c r="BC58" s="12"/>
      <c r="BX58" s="2"/>
      <c r="BY58" s="2"/>
      <c r="CA58" s="488" t="str">
        <f>IF(CG58=1,"* La suma de las Herramientas de Categorización debe ser igual al total. ","")</f>
        <v/>
      </c>
      <c r="CG58" s="489">
        <f>IF(B58&lt;&gt;(AM58+AN58),1,0)</f>
        <v>0</v>
      </c>
      <c r="CH58" s="13"/>
      <c r="CI58" s="13"/>
      <c r="CJ58" s="13"/>
      <c r="CK58" s="13"/>
      <c r="CL58" s="13"/>
      <c r="CM58" s="13"/>
    </row>
    <row r="59" spans="1:104" ht="16.350000000000001" customHeight="1" x14ac:dyDescent="0.2">
      <c r="A59" s="109" t="s">
        <v>59</v>
      </c>
      <c r="B59" s="63">
        <f t="shared" si="8"/>
        <v>426</v>
      </c>
      <c r="C59" s="64">
        <f t="shared" si="9"/>
        <v>228</v>
      </c>
      <c r="D59" s="73">
        <f t="shared" si="9"/>
        <v>198</v>
      </c>
      <c r="E59" s="34">
        <v>13</v>
      </c>
      <c r="F59" s="74">
        <v>9</v>
      </c>
      <c r="G59" s="34">
        <v>3</v>
      </c>
      <c r="H59" s="35">
        <v>7</v>
      </c>
      <c r="I59" s="34">
        <v>3</v>
      </c>
      <c r="J59" s="35">
        <v>5</v>
      </c>
      <c r="K59" s="34">
        <v>9</v>
      </c>
      <c r="L59" s="35">
        <v>12</v>
      </c>
      <c r="M59" s="34">
        <v>13</v>
      </c>
      <c r="N59" s="35">
        <v>14</v>
      </c>
      <c r="O59" s="34">
        <v>17</v>
      </c>
      <c r="P59" s="35">
        <v>7</v>
      </c>
      <c r="Q59" s="34">
        <v>16</v>
      </c>
      <c r="R59" s="35">
        <v>15</v>
      </c>
      <c r="S59" s="34">
        <v>11</v>
      </c>
      <c r="T59" s="35">
        <v>11</v>
      </c>
      <c r="U59" s="34">
        <v>12</v>
      </c>
      <c r="V59" s="110">
        <v>8</v>
      </c>
      <c r="W59" s="34">
        <v>11</v>
      </c>
      <c r="X59" s="35">
        <v>4</v>
      </c>
      <c r="Y59" s="34">
        <v>21</v>
      </c>
      <c r="Z59" s="35">
        <v>7</v>
      </c>
      <c r="AA59" s="34">
        <v>15</v>
      </c>
      <c r="AB59" s="35">
        <v>17</v>
      </c>
      <c r="AC59" s="34">
        <v>21</v>
      </c>
      <c r="AD59" s="35">
        <v>15</v>
      </c>
      <c r="AE59" s="34">
        <v>12</v>
      </c>
      <c r="AF59" s="35">
        <v>12</v>
      </c>
      <c r="AG59" s="34">
        <v>16</v>
      </c>
      <c r="AH59" s="35">
        <v>11</v>
      </c>
      <c r="AI59" s="34">
        <v>15</v>
      </c>
      <c r="AJ59" s="35">
        <v>15</v>
      </c>
      <c r="AK59" s="75">
        <v>20</v>
      </c>
      <c r="AL59" s="35">
        <v>29</v>
      </c>
      <c r="AM59" s="75"/>
      <c r="AN59" s="35">
        <v>426</v>
      </c>
      <c r="AO59" s="487" t="str">
        <f>CA59</f>
        <v/>
      </c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12"/>
      <c r="BB59" s="12"/>
      <c r="BC59" s="12"/>
      <c r="BX59" s="2"/>
      <c r="BY59" s="2"/>
      <c r="CA59" s="488" t="str">
        <f>IF(CG59=1,"* La suma de las Herramientas de Categorización debe ser igual al total. ","")</f>
        <v/>
      </c>
      <c r="CG59" s="489">
        <f>IF(B59&lt;&gt;(AM59+AN59),1,0)</f>
        <v>0</v>
      </c>
      <c r="CH59" s="13"/>
      <c r="CI59" s="13"/>
      <c r="CJ59" s="13"/>
      <c r="CK59" s="13"/>
      <c r="CL59" s="13"/>
      <c r="CM59" s="13"/>
    </row>
    <row r="60" spans="1:104" ht="16.350000000000001" customHeight="1" x14ac:dyDescent="0.2">
      <c r="A60" s="109" t="s">
        <v>60</v>
      </c>
      <c r="B60" s="63">
        <f t="shared" si="8"/>
        <v>1966</v>
      </c>
      <c r="C60" s="64">
        <f t="shared" si="9"/>
        <v>1029</v>
      </c>
      <c r="D60" s="73">
        <f t="shared" si="9"/>
        <v>937</v>
      </c>
      <c r="E60" s="34">
        <v>98</v>
      </c>
      <c r="F60" s="74">
        <v>101</v>
      </c>
      <c r="G60" s="34">
        <v>46</v>
      </c>
      <c r="H60" s="35">
        <v>50</v>
      </c>
      <c r="I60" s="34">
        <v>34</v>
      </c>
      <c r="J60" s="35">
        <v>28</v>
      </c>
      <c r="K60" s="34">
        <v>37</v>
      </c>
      <c r="L60" s="35">
        <v>35</v>
      </c>
      <c r="M60" s="34">
        <v>53</v>
      </c>
      <c r="N60" s="35">
        <v>48</v>
      </c>
      <c r="O60" s="34">
        <v>70</v>
      </c>
      <c r="P60" s="35">
        <v>56</v>
      </c>
      <c r="Q60" s="34">
        <v>51</v>
      </c>
      <c r="R60" s="35">
        <v>63</v>
      </c>
      <c r="S60" s="34">
        <v>53</v>
      </c>
      <c r="T60" s="35">
        <v>48</v>
      </c>
      <c r="U60" s="34">
        <v>46</v>
      </c>
      <c r="V60" s="110">
        <v>53</v>
      </c>
      <c r="W60" s="34">
        <v>57</v>
      </c>
      <c r="X60" s="35">
        <v>37</v>
      </c>
      <c r="Y60" s="34">
        <v>68</v>
      </c>
      <c r="Z60" s="35">
        <v>49</v>
      </c>
      <c r="AA60" s="34">
        <v>63</v>
      </c>
      <c r="AB60" s="35">
        <v>67</v>
      </c>
      <c r="AC60" s="34">
        <v>77</v>
      </c>
      <c r="AD60" s="35">
        <v>52</v>
      </c>
      <c r="AE60" s="34">
        <v>68</v>
      </c>
      <c r="AF60" s="35">
        <v>46</v>
      </c>
      <c r="AG60" s="34">
        <v>66</v>
      </c>
      <c r="AH60" s="35">
        <v>60</v>
      </c>
      <c r="AI60" s="34">
        <v>69</v>
      </c>
      <c r="AJ60" s="35">
        <v>45</v>
      </c>
      <c r="AK60" s="75">
        <v>73</v>
      </c>
      <c r="AL60" s="35">
        <v>99</v>
      </c>
      <c r="AM60" s="75"/>
      <c r="AN60" s="35">
        <v>1966</v>
      </c>
      <c r="AO60" s="487" t="str">
        <f>CA60</f>
        <v/>
      </c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12"/>
      <c r="BB60" s="12"/>
      <c r="BC60" s="12"/>
      <c r="BX60" s="2"/>
      <c r="BY60" s="2"/>
      <c r="CA60" s="488" t="str">
        <f>IF(CG60=1,"* La suma de las Herramientas de Categorización debe ser igual al total. ","")</f>
        <v/>
      </c>
      <c r="CG60" s="489">
        <f>IF(B60&lt;&gt;(AM60+AN60),1,0)</f>
        <v>0</v>
      </c>
      <c r="CH60" s="13"/>
      <c r="CI60" s="13"/>
      <c r="CJ60" s="13"/>
      <c r="CK60" s="13"/>
      <c r="CL60" s="13"/>
      <c r="CM60" s="13"/>
    </row>
    <row r="61" spans="1:104" ht="16.350000000000001" customHeight="1" x14ac:dyDescent="0.2">
      <c r="A61" s="109" t="s">
        <v>61</v>
      </c>
      <c r="B61" s="63">
        <f t="shared" si="8"/>
        <v>541</v>
      </c>
      <c r="C61" s="64">
        <f t="shared" si="9"/>
        <v>268</v>
      </c>
      <c r="D61" s="73">
        <f t="shared" si="9"/>
        <v>273</v>
      </c>
      <c r="E61" s="34">
        <v>43</v>
      </c>
      <c r="F61" s="74">
        <v>38</v>
      </c>
      <c r="G61" s="34">
        <v>28</v>
      </c>
      <c r="H61" s="35">
        <v>32</v>
      </c>
      <c r="I61" s="34">
        <v>23</v>
      </c>
      <c r="J61" s="35">
        <v>17</v>
      </c>
      <c r="K61" s="34">
        <v>14</v>
      </c>
      <c r="L61" s="35">
        <v>15</v>
      </c>
      <c r="M61" s="34">
        <v>12</v>
      </c>
      <c r="N61" s="35">
        <v>22</v>
      </c>
      <c r="O61" s="34">
        <v>16</v>
      </c>
      <c r="P61" s="35">
        <v>20</v>
      </c>
      <c r="Q61" s="34">
        <v>9</v>
      </c>
      <c r="R61" s="35">
        <v>21</v>
      </c>
      <c r="S61" s="34">
        <v>16</v>
      </c>
      <c r="T61" s="35">
        <v>20</v>
      </c>
      <c r="U61" s="34">
        <v>16</v>
      </c>
      <c r="V61" s="110">
        <v>20</v>
      </c>
      <c r="W61" s="34">
        <v>20</v>
      </c>
      <c r="X61" s="35">
        <v>10</v>
      </c>
      <c r="Y61" s="34">
        <v>10</v>
      </c>
      <c r="Z61" s="35">
        <v>14</v>
      </c>
      <c r="AA61" s="34">
        <v>17</v>
      </c>
      <c r="AB61" s="35">
        <v>6</v>
      </c>
      <c r="AC61" s="34">
        <v>16</v>
      </c>
      <c r="AD61" s="35">
        <v>10</v>
      </c>
      <c r="AE61" s="34">
        <v>15</v>
      </c>
      <c r="AF61" s="35">
        <v>13</v>
      </c>
      <c r="AG61" s="34">
        <v>2</v>
      </c>
      <c r="AH61" s="35">
        <v>9</v>
      </c>
      <c r="AI61" s="34">
        <v>8</v>
      </c>
      <c r="AJ61" s="35"/>
      <c r="AK61" s="75">
        <v>3</v>
      </c>
      <c r="AL61" s="35">
        <v>6</v>
      </c>
      <c r="AM61" s="75"/>
      <c r="AN61" s="35">
        <v>541</v>
      </c>
      <c r="AO61" s="487" t="str">
        <f>CA61</f>
        <v/>
      </c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12"/>
      <c r="BB61" s="12"/>
      <c r="BC61" s="12"/>
      <c r="BX61" s="2"/>
      <c r="BY61" s="2"/>
      <c r="CA61" s="488" t="str">
        <f>IF(CG61=1,"* La suma de las Herramientas de Categorización debe ser igual al total. ","")</f>
        <v/>
      </c>
      <c r="CG61" s="489">
        <f>IF(B61&lt;&gt;(AM61+AN61),1,0)</f>
        <v>0</v>
      </c>
      <c r="CH61" s="13"/>
      <c r="CI61" s="13"/>
      <c r="CJ61" s="13"/>
      <c r="CK61" s="13"/>
      <c r="CL61" s="13"/>
      <c r="CM61" s="13"/>
    </row>
    <row r="62" spans="1:104" ht="16.350000000000001" customHeight="1" x14ac:dyDescent="0.2">
      <c r="A62" s="111" t="s">
        <v>62</v>
      </c>
      <c r="B62" s="112">
        <f t="shared" si="8"/>
        <v>47</v>
      </c>
      <c r="C62" s="113">
        <f t="shared" si="9"/>
        <v>22</v>
      </c>
      <c r="D62" s="114">
        <f t="shared" si="9"/>
        <v>25</v>
      </c>
      <c r="E62" s="115">
        <v>1</v>
      </c>
      <c r="F62" s="116">
        <v>3</v>
      </c>
      <c r="G62" s="115"/>
      <c r="H62" s="117"/>
      <c r="I62" s="115">
        <v>1</v>
      </c>
      <c r="J62" s="117"/>
      <c r="K62" s="115">
        <v>1</v>
      </c>
      <c r="L62" s="117">
        <v>4</v>
      </c>
      <c r="M62" s="115">
        <v>2</v>
      </c>
      <c r="N62" s="117">
        <v>2</v>
      </c>
      <c r="O62" s="115">
        <v>2</v>
      </c>
      <c r="P62" s="117">
        <v>1</v>
      </c>
      <c r="Q62" s="115">
        <v>1</v>
      </c>
      <c r="R62" s="117">
        <v>4</v>
      </c>
      <c r="S62" s="115">
        <v>2</v>
      </c>
      <c r="T62" s="117">
        <v>3</v>
      </c>
      <c r="U62" s="115">
        <v>1</v>
      </c>
      <c r="V62" s="118">
        <v>1</v>
      </c>
      <c r="W62" s="115">
        <v>3</v>
      </c>
      <c r="X62" s="117"/>
      <c r="Y62" s="115">
        <v>3</v>
      </c>
      <c r="Z62" s="117">
        <v>1</v>
      </c>
      <c r="AA62" s="115">
        <v>3</v>
      </c>
      <c r="AB62" s="117">
        <v>1</v>
      </c>
      <c r="AC62" s="115">
        <v>1</v>
      </c>
      <c r="AD62" s="117"/>
      <c r="AE62" s="115"/>
      <c r="AF62" s="117">
        <v>3</v>
      </c>
      <c r="AG62" s="115"/>
      <c r="AH62" s="117">
        <v>1</v>
      </c>
      <c r="AI62" s="115">
        <v>1</v>
      </c>
      <c r="AJ62" s="117">
        <v>1</v>
      </c>
      <c r="AK62" s="119"/>
      <c r="AL62" s="117"/>
      <c r="AM62" s="119"/>
      <c r="AN62" s="117">
        <v>47</v>
      </c>
      <c r="AO62" s="487" t="str">
        <f>CA62</f>
        <v/>
      </c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12"/>
      <c r="BB62" s="12"/>
      <c r="BC62" s="12"/>
      <c r="BX62" s="2"/>
      <c r="BY62" s="2"/>
      <c r="CA62" s="488" t="str">
        <f>IF(CG62=1,"* La suma de las Herramientas de Categorización debe ser igual al total. ","")</f>
        <v/>
      </c>
      <c r="CG62" s="489">
        <f>IF(B62&lt;&gt;(AM62+AN62),1,0)</f>
        <v>0</v>
      </c>
      <c r="CH62" s="13"/>
      <c r="CI62" s="13"/>
      <c r="CJ62" s="13"/>
      <c r="CK62" s="13"/>
      <c r="CL62" s="13"/>
      <c r="CM62" s="13"/>
    </row>
    <row r="63" spans="1:104" ht="16.350000000000001" customHeight="1" x14ac:dyDescent="0.2">
      <c r="A63" s="120" t="s">
        <v>63</v>
      </c>
      <c r="B63" s="77">
        <f t="shared" si="8"/>
        <v>0</v>
      </c>
      <c r="C63" s="78">
        <f t="shared" si="9"/>
        <v>0</v>
      </c>
      <c r="D63" s="49">
        <f t="shared" si="9"/>
        <v>0</v>
      </c>
      <c r="E63" s="50"/>
      <c r="F63" s="79"/>
      <c r="G63" s="50"/>
      <c r="H63" s="51"/>
      <c r="I63" s="50"/>
      <c r="J63" s="51"/>
      <c r="K63" s="50"/>
      <c r="L63" s="51"/>
      <c r="M63" s="50"/>
      <c r="N63" s="51"/>
      <c r="O63" s="50"/>
      <c r="P63" s="51"/>
      <c r="Q63" s="50"/>
      <c r="R63" s="51"/>
      <c r="S63" s="50"/>
      <c r="T63" s="51"/>
      <c r="U63" s="50"/>
      <c r="V63" s="121"/>
      <c r="W63" s="50"/>
      <c r="X63" s="51"/>
      <c r="Y63" s="50"/>
      <c r="Z63" s="51"/>
      <c r="AA63" s="50"/>
      <c r="AB63" s="51"/>
      <c r="AC63" s="50"/>
      <c r="AD63" s="51"/>
      <c r="AE63" s="50"/>
      <c r="AF63" s="51"/>
      <c r="AG63" s="50"/>
      <c r="AH63" s="51"/>
      <c r="AI63" s="50"/>
      <c r="AJ63" s="51"/>
      <c r="AK63" s="80"/>
      <c r="AL63" s="51"/>
      <c r="AM63" s="54"/>
      <c r="AN63" s="54"/>
      <c r="AO63" s="71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12"/>
      <c r="BB63" s="12"/>
      <c r="BC63" s="12"/>
      <c r="BX63" s="2"/>
      <c r="BY63" s="2"/>
      <c r="CG63" s="13">
        <v>0</v>
      </c>
      <c r="CH63" s="13"/>
      <c r="CI63" s="13"/>
      <c r="CJ63" s="13"/>
      <c r="CK63" s="13"/>
      <c r="CL63" s="13"/>
      <c r="CM63" s="13"/>
    </row>
    <row r="64" spans="1:104" ht="16.350000000000001" customHeight="1" x14ac:dyDescent="0.2">
      <c r="A64" s="428" t="s">
        <v>54</v>
      </c>
      <c r="B64" s="407">
        <f t="shared" ref="B64:AL64" si="10">SUM(B58:B63)</f>
        <v>3020</v>
      </c>
      <c r="C64" s="490">
        <f t="shared" si="10"/>
        <v>1569</v>
      </c>
      <c r="D64" s="124">
        <f t="shared" si="10"/>
        <v>1451</v>
      </c>
      <c r="E64" s="408">
        <f t="shared" si="10"/>
        <v>155</v>
      </c>
      <c r="F64" s="126">
        <f t="shared" si="10"/>
        <v>151</v>
      </c>
      <c r="G64" s="408">
        <f t="shared" si="10"/>
        <v>78</v>
      </c>
      <c r="H64" s="491">
        <f t="shared" si="10"/>
        <v>89</v>
      </c>
      <c r="I64" s="408">
        <f t="shared" si="10"/>
        <v>62</v>
      </c>
      <c r="J64" s="491">
        <f t="shared" si="10"/>
        <v>51</v>
      </c>
      <c r="K64" s="408">
        <f t="shared" si="10"/>
        <v>61</v>
      </c>
      <c r="L64" s="491">
        <f t="shared" si="10"/>
        <v>67</v>
      </c>
      <c r="M64" s="408">
        <f t="shared" si="10"/>
        <v>82</v>
      </c>
      <c r="N64" s="491">
        <f t="shared" si="10"/>
        <v>88</v>
      </c>
      <c r="O64" s="408">
        <f t="shared" si="10"/>
        <v>106</v>
      </c>
      <c r="P64" s="491">
        <f t="shared" si="10"/>
        <v>84</v>
      </c>
      <c r="Q64" s="408">
        <f t="shared" si="10"/>
        <v>78</v>
      </c>
      <c r="R64" s="491">
        <f t="shared" si="10"/>
        <v>105</v>
      </c>
      <c r="S64" s="408">
        <f t="shared" si="10"/>
        <v>83</v>
      </c>
      <c r="T64" s="491">
        <f t="shared" si="10"/>
        <v>82</v>
      </c>
      <c r="U64" s="128">
        <f t="shared" si="10"/>
        <v>75</v>
      </c>
      <c r="V64" s="492">
        <f t="shared" si="10"/>
        <v>82</v>
      </c>
      <c r="W64" s="408">
        <f t="shared" si="10"/>
        <v>93</v>
      </c>
      <c r="X64" s="491">
        <f t="shared" si="10"/>
        <v>51</v>
      </c>
      <c r="Y64" s="408">
        <f t="shared" si="10"/>
        <v>103</v>
      </c>
      <c r="Z64" s="491">
        <f t="shared" si="10"/>
        <v>73</v>
      </c>
      <c r="AA64" s="408">
        <f t="shared" si="10"/>
        <v>100</v>
      </c>
      <c r="AB64" s="491">
        <f t="shared" si="10"/>
        <v>93</v>
      </c>
      <c r="AC64" s="408">
        <f t="shared" si="10"/>
        <v>117</v>
      </c>
      <c r="AD64" s="491">
        <f t="shared" si="10"/>
        <v>78</v>
      </c>
      <c r="AE64" s="408">
        <f t="shared" si="10"/>
        <v>98</v>
      </c>
      <c r="AF64" s="491">
        <f t="shared" si="10"/>
        <v>75</v>
      </c>
      <c r="AG64" s="408">
        <f t="shared" si="10"/>
        <v>87</v>
      </c>
      <c r="AH64" s="491">
        <f t="shared" si="10"/>
        <v>82</v>
      </c>
      <c r="AI64" s="408">
        <f t="shared" si="10"/>
        <v>94</v>
      </c>
      <c r="AJ64" s="491">
        <f t="shared" si="10"/>
        <v>62</v>
      </c>
      <c r="AK64" s="130">
        <f t="shared" si="10"/>
        <v>97</v>
      </c>
      <c r="AL64" s="491">
        <f t="shared" si="10"/>
        <v>138</v>
      </c>
      <c r="AM64" s="130">
        <f>SUM(AM58:AM62)</f>
        <v>0</v>
      </c>
      <c r="AN64" s="491">
        <f>SUM(AN58:AN62)</f>
        <v>3020</v>
      </c>
      <c r="AO64" s="13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7"/>
      <c r="BE64" s="7"/>
      <c r="BX64" s="2"/>
      <c r="BY64" s="2"/>
      <c r="CG64" s="13"/>
      <c r="CH64" s="13"/>
      <c r="CI64" s="13"/>
      <c r="CJ64" s="13"/>
      <c r="CK64" s="13"/>
      <c r="CL64" s="13"/>
      <c r="CM64" s="13"/>
    </row>
    <row r="65" spans="1:91" ht="32.1" customHeight="1" x14ac:dyDescent="0.2">
      <c r="A65" s="96" t="s">
        <v>64</v>
      </c>
      <c r="B65" s="132"/>
      <c r="C65" s="132"/>
      <c r="D65" s="132"/>
      <c r="E65" s="132"/>
      <c r="F65" s="132"/>
      <c r="G65" s="132"/>
      <c r="H65" s="132"/>
      <c r="I65" s="82"/>
      <c r="J65" s="82"/>
      <c r="K65" s="82"/>
      <c r="L65" s="82"/>
      <c r="M65" s="82"/>
      <c r="N65" s="82"/>
      <c r="O65" s="82"/>
      <c r="P65" s="8"/>
      <c r="Q65" s="8"/>
      <c r="R65" s="8"/>
      <c r="S65" s="8"/>
      <c r="T65" s="8"/>
      <c r="U65" s="8"/>
      <c r="V65" s="8"/>
      <c r="W65" s="8"/>
      <c r="X65" s="8"/>
      <c r="Y65" s="8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X65" s="2"/>
      <c r="BY65" s="2"/>
      <c r="BZ65" s="2"/>
      <c r="CG65" s="13"/>
      <c r="CH65" s="13"/>
      <c r="CI65" s="13"/>
      <c r="CJ65" s="13"/>
      <c r="CK65" s="13"/>
      <c r="CL65" s="13"/>
      <c r="CM65" s="13"/>
    </row>
    <row r="66" spans="1:91" ht="32.1" customHeight="1" x14ac:dyDescent="0.2">
      <c r="A66" s="421" t="s">
        <v>65</v>
      </c>
      <c r="B66" s="445" t="s">
        <v>5</v>
      </c>
      <c r="C66" s="445" t="s">
        <v>66</v>
      </c>
      <c r="D66" s="445" t="s">
        <v>67</v>
      </c>
      <c r="E66" s="445" t="s">
        <v>68</v>
      </c>
      <c r="F66" s="1"/>
      <c r="G66" s="8"/>
      <c r="H66" s="8"/>
      <c r="I66" s="8"/>
      <c r="J66" s="8"/>
      <c r="K66" s="8"/>
      <c r="L66" s="8"/>
      <c r="M66" s="8"/>
      <c r="N66" s="97" t="s">
        <v>69</v>
      </c>
      <c r="O66" s="8"/>
      <c r="P66" s="8"/>
      <c r="Q66" s="8"/>
      <c r="R66" s="7"/>
      <c r="S66" s="7"/>
      <c r="T66" s="7"/>
      <c r="U66" s="7"/>
      <c r="V66" s="7"/>
      <c r="W66" s="7"/>
      <c r="X66" s="8"/>
      <c r="Y66" s="8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CG66" s="13"/>
      <c r="CH66" s="13"/>
      <c r="CI66" s="13"/>
      <c r="CJ66" s="13"/>
      <c r="CK66" s="13"/>
      <c r="CL66" s="13"/>
      <c r="CM66" s="13"/>
    </row>
    <row r="67" spans="1:91" ht="16.350000000000001" customHeight="1" x14ac:dyDescent="0.2">
      <c r="A67" s="493" t="s">
        <v>70</v>
      </c>
      <c r="B67" s="494">
        <f t="shared" ref="B67:B85" si="11">SUM(C67:E67)</f>
        <v>0</v>
      </c>
      <c r="C67" s="478"/>
      <c r="D67" s="478"/>
      <c r="E67" s="478"/>
      <c r="F67" s="136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7"/>
      <c r="S67" s="7"/>
      <c r="T67" s="7"/>
      <c r="U67" s="7"/>
      <c r="V67" s="7"/>
      <c r="W67" s="7"/>
      <c r="X67" s="8"/>
      <c r="Y67" s="8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CG67" s="13"/>
      <c r="CH67" s="13"/>
      <c r="CI67" s="13"/>
      <c r="CJ67" s="13"/>
      <c r="CK67" s="13"/>
      <c r="CL67" s="13"/>
      <c r="CM67" s="13"/>
    </row>
    <row r="68" spans="1:91" ht="16.350000000000001" customHeight="1" x14ac:dyDescent="0.2">
      <c r="A68" s="137" t="s">
        <v>71</v>
      </c>
      <c r="B68" s="138">
        <f t="shared" si="11"/>
        <v>0</v>
      </c>
      <c r="C68" s="36"/>
      <c r="D68" s="36"/>
      <c r="E68" s="36"/>
      <c r="F68" s="136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7"/>
      <c r="S68" s="7"/>
      <c r="T68" s="7"/>
      <c r="U68" s="7"/>
      <c r="V68" s="7"/>
      <c r="W68" s="7"/>
      <c r="X68" s="8"/>
      <c r="Y68" s="8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CG68" s="13"/>
      <c r="CH68" s="13"/>
      <c r="CI68" s="13"/>
      <c r="CJ68" s="13"/>
      <c r="CK68" s="13"/>
      <c r="CL68" s="13"/>
      <c r="CM68" s="13"/>
    </row>
    <row r="69" spans="1:91" ht="16.350000000000001" customHeight="1" x14ac:dyDescent="0.2">
      <c r="A69" s="137" t="s">
        <v>72</v>
      </c>
      <c r="B69" s="138">
        <f t="shared" si="11"/>
        <v>0</v>
      </c>
      <c r="C69" s="36"/>
      <c r="D69" s="36"/>
      <c r="E69" s="36"/>
      <c r="F69" s="136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7"/>
      <c r="S69" s="7"/>
      <c r="T69" s="7"/>
      <c r="U69" s="7"/>
      <c r="V69" s="7"/>
      <c r="W69" s="7"/>
      <c r="X69" s="8"/>
      <c r="Y69" s="8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CG69" s="13"/>
      <c r="CH69" s="13"/>
      <c r="CI69" s="13"/>
      <c r="CJ69" s="13"/>
      <c r="CK69" s="13"/>
      <c r="CL69" s="13"/>
      <c r="CM69" s="13"/>
    </row>
    <row r="70" spans="1:91" ht="16.350000000000001" customHeight="1" x14ac:dyDescent="0.2">
      <c r="A70" s="137" t="s">
        <v>73</v>
      </c>
      <c r="B70" s="138">
        <f t="shared" si="11"/>
        <v>133</v>
      </c>
      <c r="C70" s="36">
        <v>133</v>
      </c>
      <c r="D70" s="36"/>
      <c r="E70" s="36"/>
      <c r="F70" s="136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7"/>
      <c r="S70" s="7"/>
      <c r="T70" s="7"/>
      <c r="U70" s="7"/>
      <c r="V70" s="7"/>
      <c r="W70" s="7"/>
      <c r="X70" s="8"/>
      <c r="Y70" s="8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CG70" s="13"/>
      <c r="CH70" s="13"/>
      <c r="CI70" s="13"/>
      <c r="CJ70" s="13"/>
      <c r="CK70" s="13"/>
      <c r="CL70" s="13"/>
      <c r="CM70" s="13"/>
    </row>
    <row r="71" spans="1:91" ht="16.350000000000001" customHeight="1" x14ac:dyDescent="0.2">
      <c r="A71" s="137" t="s">
        <v>74</v>
      </c>
      <c r="B71" s="138">
        <f t="shared" si="11"/>
        <v>0</v>
      </c>
      <c r="C71" s="36"/>
      <c r="D71" s="36"/>
      <c r="E71" s="36"/>
      <c r="F71" s="136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7"/>
      <c r="S71" s="7"/>
      <c r="T71" s="7"/>
      <c r="U71" s="7"/>
      <c r="V71" s="7"/>
      <c r="W71" s="7"/>
      <c r="X71" s="8"/>
      <c r="Y71" s="8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CG71" s="13"/>
      <c r="CH71" s="13"/>
      <c r="CI71" s="13"/>
      <c r="CJ71" s="13"/>
      <c r="CK71" s="13"/>
      <c r="CL71" s="13"/>
      <c r="CM71" s="13"/>
    </row>
    <row r="72" spans="1:91" ht="16.350000000000001" customHeight="1" x14ac:dyDescent="0.2">
      <c r="A72" s="137" t="s">
        <v>75</v>
      </c>
      <c r="B72" s="138">
        <f t="shared" si="11"/>
        <v>0</v>
      </c>
      <c r="C72" s="36"/>
      <c r="D72" s="36"/>
      <c r="E72" s="36"/>
      <c r="F72" s="136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7"/>
      <c r="S72" s="7"/>
      <c r="T72" s="7"/>
      <c r="U72" s="7"/>
      <c r="V72" s="7"/>
      <c r="W72" s="7"/>
      <c r="X72" s="8"/>
      <c r="Y72" s="8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CG72" s="13"/>
      <c r="CH72" s="13"/>
      <c r="CI72" s="13"/>
      <c r="CJ72" s="13"/>
      <c r="CK72" s="13"/>
      <c r="CL72" s="13"/>
      <c r="CM72" s="13"/>
    </row>
    <row r="73" spans="1:91" ht="16.350000000000001" customHeight="1" x14ac:dyDescent="0.2">
      <c r="A73" s="137" t="s">
        <v>76</v>
      </c>
      <c r="B73" s="138">
        <f t="shared" si="11"/>
        <v>107</v>
      </c>
      <c r="C73" s="36">
        <v>107</v>
      </c>
      <c r="D73" s="36"/>
      <c r="E73" s="36"/>
      <c r="F73" s="136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7"/>
      <c r="S73" s="7"/>
      <c r="T73" s="7"/>
      <c r="U73" s="7"/>
      <c r="V73" s="7"/>
      <c r="W73" s="7"/>
      <c r="X73" s="8"/>
      <c r="Y73" s="8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CG73" s="13"/>
      <c r="CH73" s="13"/>
      <c r="CI73" s="13"/>
      <c r="CJ73" s="13"/>
      <c r="CK73" s="13"/>
      <c r="CL73" s="13"/>
      <c r="CM73" s="13"/>
    </row>
    <row r="74" spans="1:91" ht="16.350000000000001" customHeight="1" x14ac:dyDescent="0.2">
      <c r="A74" s="137" t="s">
        <v>77</v>
      </c>
      <c r="B74" s="138">
        <f t="shared" si="11"/>
        <v>0</v>
      </c>
      <c r="C74" s="36"/>
      <c r="D74" s="36"/>
      <c r="E74" s="36"/>
      <c r="F74" s="136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7"/>
      <c r="S74" s="7"/>
      <c r="T74" s="7"/>
      <c r="U74" s="7"/>
      <c r="V74" s="7"/>
      <c r="W74" s="7"/>
      <c r="X74" s="8"/>
      <c r="Y74" s="8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CG74" s="13"/>
      <c r="CH74" s="13"/>
      <c r="CI74" s="13"/>
      <c r="CJ74" s="13"/>
      <c r="CK74" s="13"/>
      <c r="CL74" s="13"/>
      <c r="CM74" s="13"/>
    </row>
    <row r="75" spans="1:91" ht="16.350000000000001" customHeight="1" x14ac:dyDescent="0.2">
      <c r="A75" s="137" t="s">
        <v>78</v>
      </c>
      <c r="B75" s="138">
        <f t="shared" si="11"/>
        <v>0</v>
      </c>
      <c r="C75" s="36"/>
      <c r="D75" s="36"/>
      <c r="E75" s="36"/>
      <c r="F75" s="136"/>
      <c r="G75" s="139"/>
      <c r="H75" s="139"/>
      <c r="I75" s="8"/>
      <c r="J75" s="8"/>
      <c r="K75" s="8"/>
      <c r="L75" s="8"/>
      <c r="M75" s="8"/>
      <c r="N75" s="8"/>
      <c r="O75" s="8"/>
      <c r="P75" s="8"/>
      <c r="Q75" s="8"/>
      <c r="R75" s="7"/>
      <c r="S75" s="7"/>
      <c r="T75" s="7"/>
      <c r="U75" s="7"/>
      <c r="V75" s="7"/>
      <c r="W75" s="7"/>
      <c r="X75" s="8"/>
      <c r="Y75" s="8"/>
      <c r="CG75" s="13"/>
      <c r="CH75" s="13"/>
      <c r="CI75" s="13"/>
      <c r="CJ75" s="13"/>
      <c r="CK75" s="13"/>
      <c r="CL75" s="13"/>
      <c r="CM75" s="13"/>
    </row>
    <row r="76" spans="1:91" ht="16.350000000000001" customHeight="1" x14ac:dyDescent="0.2">
      <c r="A76" s="137" t="s">
        <v>79</v>
      </c>
      <c r="B76" s="138">
        <f t="shared" si="11"/>
        <v>0</v>
      </c>
      <c r="C76" s="36"/>
      <c r="D76" s="36"/>
      <c r="E76" s="36"/>
      <c r="F76" s="136"/>
      <c r="G76" s="139"/>
      <c r="H76" s="139"/>
      <c r="I76" s="8"/>
      <c r="J76" s="8"/>
      <c r="K76" s="8"/>
      <c r="L76" s="8"/>
      <c r="M76" s="8"/>
      <c r="N76" s="8"/>
      <c r="O76" s="8"/>
      <c r="P76" s="8"/>
      <c r="Q76" s="8"/>
      <c r="R76" s="7"/>
      <c r="S76" s="7"/>
      <c r="T76" s="7"/>
      <c r="U76" s="7"/>
      <c r="V76" s="7"/>
      <c r="W76" s="7"/>
      <c r="X76" s="8"/>
      <c r="Y76" s="8"/>
      <c r="CG76" s="13"/>
      <c r="CH76" s="13"/>
      <c r="CI76" s="13"/>
      <c r="CJ76" s="13"/>
      <c r="CK76" s="13"/>
      <c r="CL76" s="13"/>
      <c r="CM76" s="13"/>
    </row>
    <row r="77" spans="1:91" ht="16.350000000000001" customHeight="1" x14ac:dyDescent="0.2">
      <c r="A77" s="137" t="s">
        <v>80</v>
      </c>
      <c r="B77" s="138">
        <f t="shared" si="11"/>
        <v>0</v>
      </c>
      <c r="C77" s="36"/>
      <c r="D77" s="36"/>
      <c r="E77" s="36"/>
      <c r="F77" s="136"/>
      <c r="G77" s="139"/>
      <c r="H77" s="139"/>
      <c r="I77" s="8"/>
      <c r="J77" s="8"/>
      <c r="K77" s="8"/>
      <c r="L77" s="8"/>
      <c r="M77" s="8"/>
      <c r="N77" s="8"/>
      <c r="O77" s="8"/>
      <c r="P77" s="8"/>
      <c r="Q77" s="8"/>
      <c r="R77" s="7"/>
      <c r="S77" s="7"/>
      <c r="T77" s="7"/>
      <c r="U77" s="7"/>
      <c r="V77" s="7"/>
      <c r="W77" s="7"/>
      <c r="X77" s="8"/>
      <c r="Y77" s="8"/>
      <c r="CG77" s="13"/>
      <c r="CH77" s="13"/>
      <c r="CI77" s="13"/>
      <c r="CJ77" s="13"/>
      <c r="CK77" s="13"/>
      <c r="CL77" s="13"/>
      <c r="CM77" s="13"/>
    </row>
    <row r="78" spans="1:91" ht="16.350000000000001" customHeight="1" x14ac:dyDescent="0.2">
      <c r="A78" s="140" t="s">
        <v>81</v>
      </c>
      <c r="B78" s="138">
        <f t="shared" si="11"/>
        <v>0</v>
      </c>
      <c r="C78" s="36"/>
      <c r="D78" s="36"/>
      <c r="E78" s="36"/>
      <c r="F78" s="136"/>
      <c r="G78" s="139"/>
      <c r="H78" s="139"/>
      <c r="I78" s="8"/>
      <c r="J78" s="8"/>
      <c r="K78" s="8"/>
      <c r="L78" s="8"/>
      <c r="M78" s="8"/>
      <c r="N78" s="8"/>
      <c r="O78" s="8"/>
      <c r="P78" s="8"/>
      <c r="Q78" s="8"/>
      <c r="R78" s="7"/>
      <c r="S78" s="7"/>
      <c r="T78" s="7"/>
      <c r="U78" s="7"/>
      <c r="V78" s="7"/>
      <c r="W78" s="7"/>
      <c r="X78" s="8"/>
      <c r="Y78" s="8"/>
      <c r="CG78" s="13"/>
      <c r="CH78" s="13"/>
      <c r="CI78" s="13"/>
      <c r="CJ78" s="13"/>
      <c r="CK78" s="13"/>
      <c r="CL78" s="13"/>
      <c r="CM78" s="13"/>
    </row>
    <row r="79" spans="1:91" ht="16.350000000000001" customHeight="1" x14ac:dyDescent="0.2">
      <c r="A79" s="137" t="s">
        <v>82</v>
      </c>
      <c r="B79" s="138">
        <f t="shared" si="11"/>
        <v>190</v>
      </c>
      <c r="C79" s="36">
        <v>190</v>
      </c>
      <c r="D79" s="36"/>
      <c r="E79" s="36"/>
      <c r="F79" s="136"/>
      <c r="G79" s="139"/>
      <c r="H79" s="139"/>
      <c r="I79" s="8"/>
      <c r="J79" s="8"/>
      <c r="K79" s="8"/>
      <c r="L79" s="8"/>
      <c r="M79" s="8"/>
      <c r="N79" s="8"/>
      <c r="O79" s="8"/>
      <c r="P79" s="8"/>
      <c r="Q79" s="8"/>
      <c r="R79" s="7"/>
      <c r="S79" s="7"/>
      <c r="T79" s="7"/>
      <c r="U79" s="7"/>
      <c r="V79" s="7"/>
      <c r="W79" s="7"/>
      <c r="X79" s="8"/>
      <c r="Y79" s="8"/>
      <c r="CG79" s="13"/>
      <c r="CH79" s="13"/>
      <c r="CI79" s="13"/>
      <c r="CJ79" s="13"/>
      <c r="CK79" s="13"/>
      <c r="CL79" s="13"/>
      <c r="CM79" s="13"/>
    </row>
    <row r="80" spans="1:91" ht="16.350000000000001" customHeight="1" x14ac:dyDescent="0.2">
      <c r="A80" s="137" t="s">
        <v>83</v>
      </c>
      <c r="B80" s="138">
        <f t="shared" si="11"/>
        <v>0</v>
      </c>
      <c r="C80" s="36"/>
      <c r="D80" s="36"/>
      <c r="E80" s="36"/>
      <c r="F80" s="136"/>
      <c r="G80" s="139"/>
      <c r="H80" s="139"/>
      <c r="I80" s="8"/>
      <c r="J80" s="8"/>
      <c r="K80" s="8"/>
      <c r="L80" s="8"/>
      <c r="M80" s="8"/>
      <c r="N80" s="8"/>
      <c r="O80" s="8"/>
      <c r="P80" s="8"/>
      <c r="Q80" s="8"/>
      <c r="R80" s="7"/>
      <c r="S80" s="7"/>
      <c r="T80" s="7"/>
      <c r="U80" s="7"/>
      <c r="V80" s="7"/>
      <c r="W80" s="7"/>
      <c r="X80" s="8"/>
      <c r="Y80" s="8"/>
      <c r="CG80" s="13"/>
      <c r="CH80" s="13"/>
      <c r="CI80" s="13"/>
      <c r="CJ80" s="13"/>
      <c r="CK80" s="13"/>
      <c r="CL80" s="13"/>
      <c r="CM80" s="13"/>
    </row>
    <row r="81" spans="1:91" ht="16.350000000000001" customHeight="1" x14ac:dyDescent="0.2">
      <c r="A81" s="137" t="s">
        <v>84</v>
      </c>
      <c r="B81" s="138">
        <f t="shared" si="11"/>
        <v>207</v>
      </c>
      <c r="C81" s="36">
        <v>207</v>
      </c>
      <c r="D81" s="36"/>
      <c r="E81" s="36"/>
      <c r="F81" s="136"/>
      <c r="G81" s="139"/>
      <c r="H81" s="139"/>
      <c r="I81" s="8"/>
      <c r="J81" s="8"/>
      <c r="K81" s="8"/>
      <c r="L81" s="8"/>
      <c r="M81" s="8"/>
      <c r="N81" s="8"/>
      <c r="O81" s="8"/>
      <c r="P81" s="8"/>
      <c r="Q81" s="8"/>
      <c r="R81" s="7"/>
      <c r="S81" s="7"/>
      <c r="T81" s="7"/>
      <c r="U81" s="7"/>
      <c r="V81" s="7"/>
      <c r="W81" s="7"/>
      <c r="X81" s="8"/>
      <c r="Y81" s="8"/>
      <c r="CG81" s="13"/>
      <c r="CH81" s="13"/>
      <c r="CI81" s="13"/>
      <c r="CJ81" s="13"/>
      <c r="CK81" s="13"/>
      <c r="CL81" s="13"/>
      <c r="CM81" s="13"/>
    </row>
    <row r="82" spans="1:91" ht="16.350000000000001" customHeight="1" x14ac:dyDescent="0.2">
      <c r="A82" s="137" t="s">
        <v>85</v>
      </c>
      <c r="B82" s="138">
        <f t="shared" si="11"/>
        <v>0</v>
      </c>
      <c r="C82" s="36"/>
      <c r="D82" s="36"/>
      <c r="E82" s="36"/>
      <c r="F82" s="136"/>
      <c r="G82" s="139"/>
      <c r="H82" s="139"/>
      <c r="I82" s="8"/>
      <c r="J82" s="8"/>
      <c r="K82" s="8"/>
      <c r="L82" s="8"/>
      <c r="M82" s="8"/>
      <c r="N82" s="8"/>
      <c r="O82" s="8"/>
      <c r="P82" s="8"/>
      <c r="Q82" s="8"/>
      <c r="R82" s="7"/>
      <c r="S82" s="7"/>
      <c r="T82" s="7"/>
      <c r="U82" s="7"/>
      <c r="V82" s="7"/>
      <c r="W82" s="7"/>
      <c r="X82" s="8"/>
      <c r="Y82" s="8"/>
      <c r="CG82" s="13"/>
      <c r="CH82" s="13"/>
      <c r="CI82" s="13"/>
      <c r="CJ82" s="13"/>
      <c r="CK82" s="13"/>
      <c r="CL82" s="13"/>
      <c r="CM82" s="13"/>
    </row>
    <row r="83" spans="1:91" ht="16.350000000000001" customHeight="1" x14ac:dyDescent="0.2">
      <c r="A83" s="137" t="s">
        <v>86</v>
      </c>
      <c r="B83" s="138">
        <f t="shared" si="11"/>
        <v>0</v>
      </c>
      <c r="C83" s="36"/>
      <c r="D83" s="36"/>
      <c r="E83" s="36"/>
      <c r="F83" s="136"/>
      <c r="G83" s="139"/>
      <c r="H83" s="139"/>
      <c r="I83" s="8"/>
      <c r="J83" s="8"/>
      <c r="K83" s="8"/>
      <c r="L83" s="8"/>
      <c r="M83" s="8"/>
      <c r="N83" s="8"/>
      <c r="O83" s="8"/>
      <c r="P83" s="8"/>
      <c r="Q83" s="8"/>
      <c r="R83" s="7"/>
      <c r="S83" s="7"/>
      <c r="T83" s="7"/>
      <c r="U83" s="7"/>
      <c r="V83" s="7"/>
      <c r="W83" s="7"/>
      <c r="X83" s="8"/>
      <c r="Y83" s="8"/>
      <c r="CG83" s="13"/>
      <c r="CH83" s="13"/>
      <c r="CI83" s="13"/>
      <c r="CJ83" s="13"/>
      <c r="CK83" s="13"/>
      <c r="CL83" s="13"/>
      <c r="CM83" s="13"/>
    </row>
    <row r="84" spans="1:91" ht="16.350000000000001" customHeight="1" x14ac:dyDescent="0.2">
      <c r="A84" s="137" t="s">
        <v>87</v>
      </c>
      <c r="B84" s="138">
        <f t="shared" si="11"/>
        <v>0</v>
      </c>
      <c r="C84" s="36"/>
      <c r="D84" s="36"/>
      <c r="E84" s="36"/>
      <c r="F84" s="136"/>
      <c r="G84" s="139"/>
      <c r="H84" s="139"/>
      <c r="I84" s="8"/>
      <c r="J84" s="8"/>
      <c r="K84" s="8"/>
      <c r="L84" s="8"/>
      <c r="M84" s="8"/>
      <c r="N84" s="8"/>
      <c r="O84" s="8"/>
      <c r="P84" s="8"/>
      <c r="Q84" s="8"/>
      <c r="R84" s="7"/>
      <c r="S84" s="7"/>
      <c r="T84" s="7"/>
      <c r="U84" s="7"/>
      <c r="V84" s="7"/>
      <c r="W84" s="7"/>
      <c r="X84" s="8"/>
      <c r="Y84" s="8"/>
      <c r="CG84" s="13"/>
      <c r="CH84" s="13"/>
      <c r="CI84" s="13"/>
      <c r="CJ84" s="13"/>
      <c r="CK84" s="13"/>
      <c r="CL84" s="13"/>
      <c r="CM84" s="13"/>
    </row>
    <row r="85" spans="1:91" ht="16.350000000000001" customHeight="1" x14ac:dyDescent="0.2">
      <c r="A85" s="137" t="s">
        <v>88</v>
      </c>
      <c r="B85" s="141">
        <f t="shared" si="11"/>
        <v>0</v>
      </c>
      <c r="C85" s="142"/>
      <c r="D85" s="142"/>
      <c r="E85" s="142"/>
      <c r="F85" s="136"/>
      <c r="G85" s="139"/>
      <c r="H85" s="139"/>
      <c r="I85" s="8"/>
      <c r="J85" s="8"/>
      <c r="K85" s="8"/>
      <c r="L85" s="8"/>
      <c r="M85" s="8"/>
      <c r="N85" s="8"/>
      <c r="O85" s="8"/>
      <c r="P85" s="8"/>
      <c r="Q85" s="8"/>
      <c r="R85" s="7"/>
      <c r="S85" s="7"/>
      <c r="T85" s="7"/>
      <c r="U85" s="7"/>
      <c r="V85" s="7"/>
      <c r="W85" s="7"/>
      <c r="X85" s="8"/>
      <c r="Y85" s="8"/>
      <c r="CG85" s="13"/>
      <c r="CH85" s="13"/>
      <c r="CI85" s="13"/>
      <c r="CJ85" s="13"/>
      <c r="CK85" s="13"/>
      <c r="CL85" s="13"/>
      <c r="CM85" s="13"/>
    </row>
    <row r="86" spans="1:91" ht="16.350000000000001" customHeight="1" x14ac:dyDescent="0.2">
      <c r="A86" s="428" t="s">
        <v>54</v>
      </c>
      <c r="B86" s="409">
        <f>SUM(B67:B85)</f>
        <v>637</v>
      </c>
      <c r="C86" s="409">
        <f>SUM(C67:C85)</f>
        <v>637</v>
      </c>
      <c r="D86" s="409">
        <f>SUM(D67:D85)</f>
        <v>0</v>
      </c>
      <c r="E86" s="409">
        <f>SUM(E67:E85)</f>
        <v>0</v>
      </c>
      <c r="F86" s="136"/>
      <c r="G86" s="139"/>
      <c r="H86" s="139"/>
      <c r="I86" s="8"/>
      <c r="J86" s="8"/>
      <c r="K86" s="8"/>
      <c r="L86" s="8"/>
      <c r="M86" s="8"/>
      <c r="N86" s="8"/>
      <c r="O86" s="8"/>
      <c r="P86" s="8"/>
      <c r="Q86" s="8"/>
      <c r="R86" s="7"/>
      <c r="S86" s="7"/>
      <c r="T86" s="7"/>
      <c r="U86" s="7"/>
      <c r="V86" s="83"/>
      <c r="W86" s="7"/>
      <c r="X86" s="8"/>
      <c r="Y86" s="8"/>
      <c r="CG86" s="13"/>
      <c r="CH86" s="13"/>
      <c r="CI86" s="13"/>
      <c r="CJ86" s="13"/>
      <c r="CK86" s="13"/>
      <c r="CL86" s="13"/>
      <c r="CM86" s="13"/>
    </row>
    <row r="87" spans="1:91" ht="32.1" customHeight="1" x14ac:dyDescent="0.2">
      <c r="A87" s="82" t="s">
        <v>89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BX87" s="2"/>
      <c r="BY87" s="2"/>
      <c r="BZ87" s="2"/>
      <c r="CG87" s="13"/>
      <c r="CH87" s="13"/>
      <c r="CI87" s="13"/>
      <c r="CJ87" s="13"/>
      <c r="CK87" s="13"/>
      <c r="CL87" s="13"/>
      <c r="CM87" s="13"/>
    </row>
    <row r="88" spans="1:91" ht="16.350000000000001" customHeight="1" x14ac:dyDescent="0.2">
      <c r="A88" s="1796" t="s">
        <v>90</v>
      </c>
      <c r="B88" s="1798"/>
      <c r="C88" s="1796" t="s">
        <v>5</v>
      </c>
      <c r="D88" s="1797"/>
      <c r="E88" s="1798"/>
      <c r="F88" s="1808" t="s">
        <v>6</v>
      </c>
      <c r="G88" s="1869"/>
      <c r="H88" s="1869"/>
      <c r="I88" s="1869"/>
      <c r="J88" s="1869"/>
      <c r="K88" s="1869"/>
      <c r="L88" s="1869"/>
      <c r="M88" s="1869"/>
      <c r="N88" s="1869"/>
      <c r="O88" s="1869"/>
      <c r="P88" s="1869"/>
      <c r="Q88" s="1869"/>
      <c r="R88" s="1869"/>
      <c r="S88" s="1869"/>
      <c r="T88" s="1869"/>
      <c r="U88" s="1869"/>
      <c r="V88" s="1869"/>
      <c r="W88" s="1869"/>
      <c r="X88" s="1869"/>
      <c r="Y88" s="1869"/>
      <c r="Z88" s="1869"/>
      <c r="AA88" s="1869"/>
      <c r="AB88" s="1869"/>
      <c r="AC88" s="1869"/>
      <c r="AD88" s="1869"/>
      <c r="AE88" s="1869"/>
      <c r="AF88" s="1869"/>
      <c r="AG88" s="1869"/>
      <c r="AH88" s="1869"/>
      <c r="AI88" s="1869"/>
      <c r="AJ88" s="1869"/>
      <c r="AK88" s="1869"/>
      <c r="AL88" s="1869"/>
      <c r="AM88" s="1809"/>
      <c r="AN88" s="1819" t="s">
        <v>7</v>
      </c>
      <c r="AO88" s="1819" t="s">
        <v>91</v>
      </c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CG88" s="13"/>
      <c r="CH88" s="13"/>
      <c r="CI88" s="13"/>
      <c r="CJ88" s="13"/>
      <c r="CK88" s="13"/>
      <c r="CL88" s="13"/>
      <c r="CM88" s="13"/>
    </row>
    <row r="89" spans="1:91" ht="16.350000000000001" customHeight="1" x14ac:dyDescent="0.2">
      <c r="A89" s="1886"/>
      <c r="B89" s="1807"/>
      <c r="C89" s="1799"/>
      <c r="D89" s="1800"/>
      <c r="E89" s="1801"/>
      <c r="F89" s="1808" t="s">
        <v>11</v>
      </c>
      <c r="G89" s="1809"/>
      <c r="H89" s="1869" t="s">
        <v>12</v>
      </c>
      <c r="I89" s="1869"/>
      <c r="J89" s="1808" t="s">
        <v>13</v>
      </c>
      <c r="K89" s="1809"/>
      <c r="L89" s="1869" t="s">
        <v>14</v>
      </c>
      <c r="M89" s="1869"/>
      <c r="N89" s="1808" t="s">
        <v>15</v>
      </c>
      <c r="O89" s="1809"/>
      <c r="P89" s="1869" t="s">
        <v>16</v>
      </c>
      <c r="Q89" s="1869"/>
      <c r="R89" s="1808" t="s">
        <v>17</v>
      </c>
      <c r="S89" s="1809"/>
      <c r="T89" s="1869" t="s">
        <v>18</v>
      </c>
      <c r="U89" s="1869"/>
      <c r="V89" s="1808" t="s">
        <v>19</v>
      </c>
      <c r="W89" s="1809"/>
      <c r="X89" s="1869" t="s">
        <v>20</v>
      </c>
      <c r="Y89" s="1809"/>
      <c r="Z89" s="1808" t="s">
        <v>21</v>
      </c>
      <c r="AA89" s="1869"/>
      <c r="AB89" s="1808" t="s">
        <v>22</v>
      </c>
      <c r="AC89" s="1809"/>
      <c r="AD89" s="1869" t="s">
        <v>23</v>
      </c>
      <c r="AE89" s="1869"/>
      <c r="AF89" s="1808" t="s">
        <v>24</v>
      </c>
      <c r="AG89" s="1809"/>
      <c r="AH89" s="1869" t="s">
        <v>25</v>
      </c>
      <c r="AI89" s="1869"/>
      <c r="AJ89" s="1808" t="s">
        <v>26</v>
      </c>
      <c r="AK89" s="1809"/>
      <c r="AL89" s="1869" t="s">
        <v>27</v>
      </c>
      <c r="AM89" s="1809"/>
      <c r="AN89" s="1845"/>
      <c r="AO89" s="1845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CG89" s="13"/>
      <c r="CH89" s="13"/>
      <c r="CI89" s="13"/>
      <c r="CJ89" s="13"/>
      <c r="CK89" s="13"/>
      <c r="CL89" s="13"/>
      <c r="CM89" s="13"/>
    </row>
    <row r="90" spans="1:91" ht="16.350000000000001" customHeight="1" x14ac:dyDescent="0.2">
      <c r="A90" s="1799"/>
      <c r="B90" s="1800"/>
      <c r="C90" s="406" t="s">
        <v>32</v>
      </c>
      <c r="D90" s="495" t="s">
        <v>41</v>
      </c>
      <c r="E90" s="429" t="s">
        <v>34</v>
      </c>
      <c r="F90" s="428" t="s">
        <v>41</v>
      </c>
      <c r="G90" s="429" t="s">
        <v>34</v>
      </c>
      <c r="H90" s="441" t="s">
        <v>41</v>
      </c>
      <c r="I90" s="441" t="s">
        <v>34</v>
      </c>
      <c r="J90" s="428" t="s">
        <v>41</v>
      </c>
      <c r="K90" s="429" t="s">
        <v>34</v>
      </c>
      <c r="L90" s="441" t="s">
        <v>41</v>
      </c>
      <c r="M90" s="441" t="s">
        <v>34</v>
      </c>
      <c r="N90" s="428" t="s">
        <v>41</v>
      </c>
      <c r="O90" s="429" t="s">
        <v>34</v>
      </c>
      <c r="P90" s="441" t="s">
        <v>41</v>
      </c>
      <c r="Q90" s="441" t="s">
        <v>34</v>
      </c>
      <c r="R90" s="428" t="s">
        <v>41</v>
      </c>
      <c r="S90" s="429" t="s">
        <v>34</v>
      </c>
      <c r="T90" s="441" t="s">
        <v>41</v>
      </c>
      <c r="U90" s="441" t="s">
        <v>34</v>
      </c>
      <c r="V90" s="428" t="s">
        <v>41</v>
      </c>
      <c r="W90" s="429" t="s">
        <v>34</v>
      </c>
      <c r="X90" s="441" t="s">
        <v>41</v>
      </c>
      <c r="Y90" s="429" t="s">
        <v>34</v>
      </c>
      <c r="Z90" s="428" t="s">
        <v>41</v>
      </c>
      <c r="AA90" s="441" t="s">
        <v>34</v>
      </c>
      <c r="AB90" s="428" t="s">
        <v>41</v>
      </c>
      <c r="AC90" s="429" t="s">
        <v>34</v>
      </c>
      <c r="AD90" s="441" t="s">
        <v>41</v>
      </c>
      <c r="AE90" s="441" t="s">
        <v>34</v>
      </c>
      <c r="AF90" s="428" t="s">
        <v>41</v>
      </c>
      <c r="AG90" s="429" t="s">
        <v>34</v>
      </c>
      <c r="AH90" s="441" t="s">
        <v>41</v>
      </c>
      <c r="AI90" s="441" t="s">
        <v>34</v>
      </c>
      <c r="AJ90" s="428" t="s">
        <v>41</v>
      </c>
      <c r="AK90" s="429" t="s">
        <v>34</v>
      </c>
      <c r="AL90" s="441" t="s">
        <v>41</v>
      </c>
      <c r="AM90" s="429" t="s">
        <v>34</v>
      </c>
      <c r="AN90" s="1820"/>
      <c r="AO90" s="1820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CG90" s="13"/>
      <c r="CH90" s="13"/>
      <c r="CI90" s="13"/>
      <c r="CJ90" s="13"/>
      <c r="CK90" s="13"/>
      <c r="CL90" s="13"/>
      <c r="CM90" s="13"/>
    </row>
    <row r="91" spans="1:91" ht="16.350000000000001" customHeight="1" x14ac:dyDescent="0.2">
      <c r="A91" s="1808" t="s">
        <v>92</v>
      </c>
      <c r="B91" s="1809"/>
      <c r="C91" s="467">
        <f t="shared" ref="C91:AN91" si="12">SUM(C92:C98)</f>
        <v>675</v>
      </c>
      <c r="D91" s="468">
        <f>SUM(D92:D98)</f>
        <v>245</v>
      </c>
      <c r="E91" s="483">
        <f>SUM(E92:E98)</f>
        <v>430</v>
      </c>
      <c r="F91" s="407">
        <f t="shared" si="12"/>
        <v>6</v>
      </c>
      <c r="G91" s="452">
        <f t="shared" si="12"/>
        <v>6</v>
      </c>
      <c r="H91" s="407">
        <f t="shared" si="12"/>
        <v>6</v>
      </c>
      <c r="I91" s="452">
        <f t="shared" si="12"/>
        <v>5</v>
      </c>
      <c r="J91" s="407">
        <f t="shared" si="12"/>
        <v>6</v>
      </c>
      <c r="K91" s="452">
        <f t="shared" si="12"/>
        <v>3</v>
      </c>
      <c r="L91" s="407">
        <f t="shared" si="12"/>
        <v>9</v>
      </c>
      <c r="M91" s="452">
        <f t="shared" si="12"/>
        <v>13</v>
      </c>
      <c r="N91" s="407">
        <f t="shared" si="12"/>
        <v>10</v>
      </c>
      <c r="O91" s="452">
        <f t="shared" si="12"/>
        <v>28</v>
      </c>
      <c r="P91" s="407">
        <f t="shared" si="12"/>
        <v>8</v>
      </c>
      <c r="Q91" s="452">
        <f t="shared" si="12"/>
        <v>48</v>
      </c>
      <c r="R91" s="407">
        <f t="shared" si="12"/>
        <v>4</v>
      </c>
      <c r="S91" s="452">
        <f t="shared" si="12"/>
        <v>59</v>
      </c>
      <c r="T91" s="407">
        <f t="shared" si="12"/>
        <v>8</v>
      </c>
      <c r="U91" s="452">
        <f t="shared" si="12"/>
        <v>45</v>
      </c>
      <c r="V91" s="407">
        <f t="shared" si="12"/>
        <v>9</v>
      </c>
      <c r="W91" s="452">
        <f t="shared" si="12"/>
        <v>20</v>
      </c>
      <c r="X91" s="407">
        <f t="shared" si="12"/>
        <v>9</v>
      </c>
      <c r="Y91" s="452">
        <f t="shared" si="12"/>
        <v>13</v>
      </c>
      <c r="Z91" s="407">
        <f t="shared" si="12"/>
        <v>20</v>
      </c>
      <c r="AA91" s="452">
        <f t="shared" si="12"/>
        <v>19</v>
      </c>
      <c r="AB91" s="407">
        <f t="shared" si="12"/>
        <v>18</v>
      </c>
      <c r="AC91" s="452">
        <f t="shared" si="12"/>
        <v>29</v>
      </c>
      <c r="AD91" s="407">
        <f t="shared" si="12"/>
        <v>18</v>
      </c>
      <c r="AE91" s="452">
        <f t="shared" si="12"/>
        <v>22</v>
      </c>
      <c r="AF91" s="407">
        <f t="shared" si="12"/>
        <v>25</v>
      </c>
      <c r="AG91" s="452">
        <f t="shared" si="12"/>
        <v>24</v>
      </c>
      <c r="AH91" s="407">
        <f t="shared" si="12"/>
        <v>29</v>
      </c>
      <c r="AI91" s="452">
        <f t="shared" si="12"/>
        <v>20</v>
      </c>
      <c r="AJ91" s="407">
        <f t="shared" si="12"/>
        <v>31</v>
      </c>
      <c r="AK91" s="452">
        <f t="shared" si="12"/>
        <v>29</v>
      </c>
      <c r="AL91" s="407">
        <f t="shared" si="12"/>
        <v>29</v>
      </c>
      <c r="AM91" s="452">
        <f t="shared" si="12"/>
        <v>47</v>
      </c>
      <c r="AN91" s="496">
        <f t="shared" si="12"/>
        <v>641</v>
      </c>
      <c r="AO91" s="496">
        <f>SUM(AO92:AO94)</f>
        <v>0</v>
      </c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CG91" s="13">
        <v>0</v>
      </c>
      <c r="CH91" s="13">
        <v>0</v>
      </c>
      <c r="CI91" s="13"/>
      <c r="CJ91" s="13"/>
      <c r="CK91" s="13"/>
      <c r="CL91" s="13"/>
      <c r="CM91" s="13"/>
    </row>
    <row r="92" spans="1:91" ht="16.350000000000001" customHeight="1" x14ac:dyDescent="0.2">
      <c r="A92" s="1819" t="s">
        <v>93</v>
      </c>
      <c r="B92" s="434" t="s">
        <v>94</v>
      </c>
      <c r="C92" s="467">
        <f t="shared" ref="C92:C98" si="13">SUM(D92+E92)</f>
        <v>535</v>
      </c>
      <c r="D92" s="468">
        <f>SUM(F92+H92+J92+L92+N92+P92+R92+T92+V92+X92+Z92+AB92+AD92+AF92+AH92+AJ92+AL92)</f>
        <v>175</v>
      </c>
      <c r="E92" s="483">
        <f>SUM(G92+I92+K92+M92+O92+Q92+S92+U92+W92+Y92+AA92+AC92+AE92+AG92+AI92+AK92+AM92)</f>
        <v>360</v>
      </c>
      <c r="F92" s="469">
        <v>6</v>
      </c>
      <c r="G92" s="453">
        <v>5</v>
      </c>
      <c r="H92" s="470">
        <v>5</v>
      </c>
      <c r="I92" s="471">
        <v>5</v>
      </c>
      <c r="J92" s="470">
        <v>6</v>
      </c>
      <c r="K92" s="471">
        <v>2</v>
      </c>
      <c r="L92" s="469">
        <v>8</v>
      </c>
      <c r="M92" s="453">
        <v>11</v>
      </c>
      <c r="N92" s="470">
        <v>6</v>
      </c>
      <c r="O92" s="471">
        <v>27</v>
      </c>
      <c r="P92" s="470">
        <v>5</v>
      </c>
      <c r="Q92" s="471">
        <v>46</v>
      </c>
      <c r="R92" s="470">
        <v>2</v>
      </c>
      <c r="S92" s="471">
        <v>53</v>
      </c>
      <c r="T92" s="470">
        <v>6</v>
      </c>
      <c r="U92" s="471">
        <v>42</v>
      </c>
      <c r="V92" s="470">
        <v>6</v>
      </c>
      <c r="W92" s="471">
        <v>19</v>
      </c>
      <c r="X92" s="470">
        <v>6</v>
      </c>
      <c r="Y92" s="471">
        <v>13</v>
      </c>
      <c r="Z92" s="470">
        <v>11</v>
      </c>
      <c r="AA92" s="471">
        <v>17</v>
      </c>
      <c r="AB92" s="470">
        <v>13</v>
      </c>
      <c r="AC92" s="471">
        <v>22</v>
      </c>
      <c r="AD92" s="470">
        <v>13</v>
      </c>
      <c r="AE92" s="471">
        <v>16</v>
      </c>
      <c r="AF92" s="470">
        <v>19</v>
      </c>
      <c r="AG92" s="471">
        <v>18</v>
      </c>
      <c r="AH92" s="470">
        <v>22</v>
      </c>
      <c r="AI92" s="471">
        <v>15</v>
      </c>
      <c r="AJ92" s="470">
        <v>17</v>
      </c>
      <c r="AK92" s="471">
        <v>18</v>
      </c>
      <c r="AL92" s="470">
        <v>24</v>
      </c>
      <c r="AM92" s="471">
        <v>31</v>
      </c>
      <c r="AN92" s="472">
        <v>511</v>
      </c>
      <c r="AO92" s="472">
        <v>0</v>
      </c>
      <c r="AP92" s="71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12"/>
      <c r="BB92" s="12"/>
      <c r="CG92" s="13">
        <v>0</v>
      </c>
      <c r="CH92" s="13">
        <v>0</v>
      </c>
      <c r="CI92" s="13">
        <v>0</v>
      </c>
      <c r="CJ92" s="13">
        <v>0</v>
      </c>
      <c r="CK92" s="13"/>
      <c r="CL92" s="13"/>
      <c r="CM92" s="13"/>
    </row>
    <row r="93" spans="1:91" ht="16.350000000000001" customHeight="1" x14ac:dyDescent="0.2">
      <c r="A93" s="1845"/>
      <c r="B93" s="148" t="s">
        <v>95</v>
      </c>
      <c r="C93" s="112">
        <f t="shared" si="13"/>
        <v>32</v>
      </c>
      <c r="D93" s="32">
        <f t="shared" ref="D93:E98" si="14">SUM(F93+H93+J93+L93+N93+P93+R93+T93+V93+X93+Z93+AB93+AD93+AF93+AH93+AJ93+AL93)</f>
        <v>19</v>
      </c>
      <c r="E93" s="149">
        <f t="shared" si="14"/>
        <v>13</v>
      </c>
      <c r="F93" s="150"/>
      <c r="G93" s="151"/>
      <c r="H93" s="152"/>
      <c r="I93" s="153"/>
      <c r="J93" s="150"/>
      <c r="K93" s="154"/>
      <c r="L93" s="152"/>
      <c r="M93" s="155">
        <v>2</v>
      </c>
      <c r="N93" s="150">
        <v>1</v>
      </c>
      <c r="O93" s="154"/>
      <c r="P93" s="153">
        <v>1</v>
      </c>
      <c r="Q93" s="155">
        <v>1</v>
      </c>
      <c r="R93" s="156"/>
      <c r="S93" s="154"/>
      <c r="T93" s="153"/>
      <c r="U93" s="155">
        <v>1</v>
      </c>
      <c r="V93" s="156">
        <v>2</v>
      </c>
      <c r="W93" s="154"/>
      <c r="X93" s="153">
        <v>2</v>
      </c>
      <c r="Y93" s="154"/>
      <c r="Z93" s="156">
        <v>1</v>
      </c>
      <c r="AA93" s="155"/>
      <c r="AB93" s="156">
        <v>2</v>
      </c>
      <c r="AC93" s="154">
        <v>1</v>
      </c>
      <c r="AD93" s="153">
        <v>1</v>
      </c>
      <c r="AE93" s="155">
        <v>1</v>
      </c>
      <c r="AF93" s="156">
        <v>3</v>
      </c>
      <c r="AG93" s="154">
        <v>1</v>
      </c>
      <c r="AH93" s="153">
        <v>2</v>
      </c>
      <c r="AI93" s="155"/>
      <c r="AJ93" s="156">
        <v>4</v>
      </c>
      <c r="AK93" s="154">
        <v>3</v>
      </c>
      <c r="AL93" s="153"/>
      <c r="AM93" s="154">
        <v>3</v>
      </c>
      <c r="AN93" s="157">
        <v>32</v>
      </c>
      <c r="AO93" s="157">
        <v>0</v>
      </c>
      <c r="AP93" s="71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12"/>
      <c r="BB93" s="12"/>
      <c r="CG93" s="13">
        <v>0</v>
      </c>
      <c r="CH93" s="13">
        <v>0</v>
      </c>
      <c r="CI93" s="13">
        <v>0</v>
      </c>
      <c r="CJ93" s="13">
        <v>0</v>
      </c>
      <c r="CK93" s="13"/>
      <c r="CL93" s="13"/>
      <c r="CM93" s="13"/>
    </row>
    <row r="94" spans="1:91" ht="16.350000000000001" customHeight="1" thickBot="1" x14ac:dyDescent="0.25">
      <c r="A94" s="1887"/>
      <c r="B94" s="158" t="s">
        <v>96</v>
      </c>
      <c r="C94" s="159">
        <f t="shared" si="13"/>
        <v>4</v>
      </c>
      <c r="D94" s="160">
        <f t="shared" si="14"/>
        <v>2</v>
      </c>
      <c r="E94" s="161">
        <f t="shared" si="14"/>
        <v>2</v>
      </c>
      <c r="F94" s="162"/>
      <c r="G94" s="163"/>
      <c r="H94" s="164"/>
      <c r="I94" s="165"/>
      <c r="J94" s="162"/>
      <c r="K94" s="166"/>
      <c r="L94" s="164"/>
      <c r="M94" s="167"/>
      <c r="N94" s="162"/>
      <c r="O94" s="166"/>
      <c r="P94" s="165"/>
      <c r="Q94" s="167"/>
      <c r="R94" s="168"/>
      <c r="S94" s="166">
        <v>1</v>
      </c>
      <c r="T94" s="165"/>
      <c r="U94" s="167"/>
      <c r="V94" s="168"/>
      <c r="W94" s="166"/>
      <c r="X94" s="165"/>
      <c r="Y94" s="166"/>
      <c r="Z94" s="168"/>
      <c r="AA94" s="167"/>
      <c r="AB94" s="168"/>
      <c r="AC94" s="166"/>
      <c r="AD94" s="165">
        <v>1</v>
      </c>
      <c r="AE94" s="167"/>
      <c r="AF94" s="168"/>
      <c r="AG94" s="166"/>
      <c r="AH94" s="165">
        <v>1</v>
      </c>
      <c r="AI94" s="167"/>
      <c r="AJ94" s="168"/>
      <c r="AK94" s="166"/>
      <c r="AL94" s="165"/>
      <c r="AM94" s="166">
        <v>1</v>
      </c>
      <c r="AN94" s="169">
        <v>4</v>
      </c>
      <c r="AO94" s="169">
        <v>0</v>
      </c>
      <c r="AP94" s="71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12"/>
      <c r="BB94" s="12"/>
      <c r="CG94" s="13">
        <v>0</v>
      </c>
      <c r="CH94" s="13">
        <v>0</v>
      </c>
      <c r="CI94" s="13">
        <v>0</v>
      </c>
      <c r="CJ94" s="13">
        <v>0</v>
      </c>
      <c r="CK94" s="13"/>
      <c r="CL94" s="13"/>
      <c r="CM94" s="13"/>
    </row>
    <row r="95" spans="1:91" ht="16.350000000000001" customHeight="1" thickTop="1" x14ac:dyDescent="0.2">
      <c r="A95" s="1888" t="s">
        <v>97</v>
      </c>
      <c r="B95" s="1889"/>
      <c r="C95" s="170">
        <f t="shared" si="13"/>
        <v>16</v>
      </c>
      <c r="D95" s="64">
        <f t="shared" si="14"/>
        <v>5</v>
      </c>
      <c r="E95" s="171">
        <f t="shared" si="14"/>
        <v>11</v>
      </c>
      <c r="F95" s="172"/>
      <c r="G95" s="173"/>
      <c r="H95" s="174"/>
      <c r="I95" s="175"/>
      <c r="J95" s="176"/>
      <c r="K95" s="173"/>
      <c r="L95" s="174">
        <v>1</v>
      </c>
      <c r="M95" s="177"/>
      <c r="N95" s="176"/>
      <c r="O95" s="173">
        <v>1</v>
      </c>
      <c r="P95" s="175"/>
      <c r="Q95" s="177">
        <v>1</v>
      </c>
      <c r="R95" s="178">
        <v>1</v>
      </c>
      <c r="S95" s="173">
        <v>3</v>
      </c>
      <c r="T95" s="175"/>
      <c r="U95" s="177">
        <v>1</v>
      </c>
      <c r="V95" s="178"/>
      <c r="W95" s="173">
        <v>1</v>
      </c>
      <c r="X95" s="175"/>
      <c r="Y95" s="173"/>
      <c r="Z95" s="178"/>
      <c r="AA95" s="177">
        <v>1</v>
      </c>
      <c r="AB95" s="178"/>
      <c r="AC95" s="173"/>
      <c r="AD95" s="175"/>
      <c r="AE95" s="177">
        <v>1</v>
      </c>
      <c r="AF95" s="178"/>
      <c r="AG95" s="173"/>
      <c r="AH95" s="175">
        <v>2</v>
      </c>
      <c r="AI95" s="177">
        <v>1</v>
      </c>
      <c r="AJ95" s="178"/>
      <c r="AK95" s="173"/>
      <c r="AL95" s="175">
        <v>1</v>
      </c>
      <c r="AM95" s="173">
        <v>1</v>
      </c>
      <c r="AN95" s="179">
        <v>14</v>
      </c>
      <c r="AO95" s="497"/>
      <c r="AP95" s="71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12"/>
      <c r="BB95" s="12"/>
      <c r="CG95" s="13">
        <v>0</v>
      </c>
      <c r="CH95" s="13">
        <v>0</v>
      </c>
      <c r="CI95" s="13"/>
      <c r="CJ95" s="13"/>
      <c r="CK95" s="13"/>
      <c r="CL95" s="13"/>
      <c r="CM95" s="13"/>
    </row>
    <row r="96" spans="1:91" ht="16.350000000000001" customHeight="1" x14ac:dyDescent="0.2">
      <c r="A96" s="1890" t="s">
        <v>98</v>
      </c>
      <c r="B96" s="1891"/>
      <c r="C96" s="31">
        <f t="shared" si="13"/>
        <v>20</v>
      </c>
      <c r="D96" s="64">
        <f t="shared" si="14"/>
        <v>16</v>
      </c>
      <c r="E96" s="181">
        <f t="shared" si="14"/>
        <v>4</v>
      </c>
      <c r="F96" s="182"/>
      <c r="G96" s="183"/>
      <c r="H96" s="184"/>
      <c r="I96" s="185"/>
      <c r="J96" s="172"/>
      <c r="K96" s="186"/>
      <c r="L96" s="184"/>
      <c r="M96" s="187"/>
      <c r="N96" s="172">
        <v>3</v>
      </c>
      <c r="O96" s="186"/>
      <c r="P96" s="185"/>
      <c r="Q96" s="187"/>
      <c r="R96" s="188"/>
      <c r="S96" s="186"/>
      <c r="T96" s="185">
        <v>1</v>
      </c>
      <c r="U96" s="187"/>
      <c r="V96" s="188"/>
      <c r="W96" s="186"/>
      <c r="X96" s="185">
        <v>1</v>
      </c>
      <c r="Y96" s="186"/>
      <c r="Z96" s="188">
        <v>4</v>
      </c>
      <c r="AA96" s="187"/>
      <c r="AB96" s="188">
        <v>2</v>
      </c>
      <c r="AC96" s="186">
        <v>1</v>
      </c>
      <c r="AD96" s="185">
        <v>1</v>
      </c>
      <c r="AE96" s="187">
        <v>1</v>
      </c>
      <c r="AF96" s="188"/>
      <c r="AG96" s="186"/>
      <c r="AH96" s="185">
        <v>2</v>
      </c>
      <c r="AI96" s="187"/>
      <c r="AJ96" s="188"/>
      <c r="AK96" s="186"/>
      <c r="AL96" s="185">
        <v>2</v>
      </c>
      <c r="AM96" s="186">
        <v>2</v>
      </c>
      <c r="AN96" s="189">
        <v>17</v>
      </c>
      <c r="AO96" s="498"/>
      <c r="AP96" s="71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12"/>
      <c r="BB96" s="12"/>
      <c r="CG96" s="13">
        <v>0</v>
      </c>
      <c r="CH96" s="13">
        <v>0</v>
      </c>
      <c r="CI96" s="13"/>
      <c r="CJ96" s="13"/>
      <c r="CK96" s="13"/>
      <c r="CL96" s="13"/>
      <c r="CM96" s="13"/>
    </row>
    <row r="97" spans="1:91" ht="16.350000000000001" customHeight="1" x14ac:dyDescent="0.2">
      <c r="A97" s="1890" t="s">
        <v>99</v>
      </c>
      <c r="B97" s="1891"/>
      <c r="C97" s="112">
        <f t="shared" si="13"/>
        <v>63</v>
      </c>
      <c r="D97" s="32">
        <f t="shared" si="14"/>
        <v>24</v>
      </c>
      <c r="E97" s="191">
        <f t="shared" si="14"/>
        <v>39</v>
      </c>
      <c r="F97" s="150"/>
      <c r="G97" s="151">
        <v>1</v>
      </c>
      <c r="H97" s="152">
        <v>1</v>
      </c>
      <c r="I97" s="153"/>
      <c r="J97" s="150"/>
      <c r="K97" s="154">
        <v>1</v>
      </c>
      <c r="L97" s="152"/>
      <c r="M97" s="155"/>
      <c r="N97" s="150"/>
      <c r="O97" s="154"/>
      <c r="P97" s="153">
        <v>2</v>
      </c>
      <c r="Q97" s="155"/>
      <c r="R97" s="156"/>
      <c r="S97" s="154">
        <v>1</v>
      </c>
      <c r="T97" s="153"/>
      <c r="U97" s="155">
        <v>1</v>
      </c>
      <c r="V97" s="156">
        <v>1</v>
      </c>
      <c r="W97" s="154"/>
      <c r="X97" s="153"/>
      <c r="Y97" s="154"/>
      <c r="Z97" s="156">
        <v>4</v>
      </c>
      <c r="AA97" s="155">
        <v>1</v>
      </c>
      <c r="AB97" s="156">
        <v>1</v>
      </c>
      <c r="AC97" s="154">
        <v>5</v>
      </c>
      <c r="AD97" s="153">
        <v>2</v>
      </c>
      <c r="AE97" s="155">
        <v>3</v>
      </c>
      <c r="AF97" s="156">
        <v>3</v>
      </c>
      <c r="AG97" s="154">
        <v>5</v>
      </c>
      <c r="AH97" s="153"/>
      <c r="AI97" s="155">
        <v>4</v>
      </c>
      <c r="AJ97" s="156">
        <v>8</v>
      </c>
      <c r="AK97" s="154">
        <v>8</v>
      </c>
      <c r="AL97" s="153">
        <v>2</v>
      </c>
      <c r="AM97" s="154">
        <v>9</v>
      </c>
      <c r="AN97" s="157">
        <v>59</v>
      </c>
      <c r="AO97" s="499"/>
      <c r="AP97" s="71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12"/>
      <c r="BB97" s="12"/>
      <c r="CG97" s="13">
        <v>0</v>
      </c>
      <c r="CH97" s="13">
        <v>0</v>
      </c>
      <c r="CI97" s="13"/>
      <c r="CJ97" s="13"/>
      <c r="CK97" s="13"/>
      <c r="CL97" s="13"/>
      <c r="CM97" s="13"/>
    </row>
    <row r="98" spans="1:91" ht="16.350000000000001" customHeight="1" x14ac:dyDescent="0.2">
      <c r="A98" s="1850" t="s">
        <v>100</v>
      </c>
      <c r="B98" s="1851"/>
      <c r="C98" s="77">
        <f t="shared" si="13"/>
        <v>5</v>
      </c>
      <c r="D98" s="78">
        <f t="shared" si="14"/>
        <v>4</v>
      </c>
      <c r="E98" s="193">
        <f t="shared" si="14"/>
        <v>1</v>
      </c>
      <c r="F98" s="194"/>
      <c r="G98" s="195"/>
      <c r="H98" s="196"/>
      <c r="I98" s="197"/>
      <c r="J98" s="194"/>
      <c r="K98" s="198"/>
      <c r="L98" s="196"/>
      <c r="M98" s="199"/>
      <c r="N98" s="194"/>
      <c r="O98" s="198"/>
      <c r="P98" s="197"/>
      <c r="Q98" s="199"/>
      <c r="R98" s="200">
        <v>1</v>
      </c>
      <c r="S98" s="198">
        <v>1</v>
      </c>
      <c r="T98" s="197">
        <v>1</v>
      </c>
      <c r="U98" s="199"/>
      <c r="V98" s="200"/>
      <c r="W98" s="198"/>
      <c r="X98" s="197"/>
      <c r="Y98" s="198"/>
      <c r="Z98" s="200"/>
      <c r="AA98" s="199"/>
      <c r="AB98" s="200"/>
      <c r="AC98" s="198"/>
      <c r="AD98" s="197"/>
      <c r="AE98" s="199"/>
      <c r="AF98" s="200"/>
      <c r="AG98" s="198"/>
      <c r="AH98" s="197"/>
      <c r="AI98" s="199"/>
      <c r="AJ98" s="200">
        <v>2</v>
      </c>
      <c r="AK98" s="198"/>
      <c r="AL98" s="197"/>
      <c r="AM98" s="198"/>
      <c r="AN98" s="201">
        <v>4</v>
      </c>
      <c r="AO98" s="500"/>
      <c r="AP98" s="71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12"/>
      <c r="BB98" s="12"/>
      <c r="CG98" s="13">
        <v>0</v>
      </c>
      <c r="CH98" s="13">
        <v>0</v>
      </c>
      <c r="CI98" s="13"/>
      <c r="CJ98" s="13"/>
      <c r="CK98" s="13"/>
      <c r="CL98" s="13"/>
      <c r="CM98" s="13"/>
    </row>
    <row r="99" spans="1:91" ht="32.1" customHeight="1" x14ac:dyDescent="0.2">
      <c r="A99" s="82" t="s">
        <v>101</v>
      </c>
      <c r="B99" s="8"/>
      <c r="C99" s="8"/>
      <c r="D99" s="8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X99" s="2"/>
      <c r="BY99" s="2"/>
      <c r="BZ99" s="2"/>
      <c r="CG99" s="13"/>
      <c r="CH99" s="13"/>
      <c r="CI99" s="13"/>
      <c r="CJ99" s="13"/>
      <c r="CK99" s="13"/>
      <c r="CL99" s="13"/>
      <c r="CM99" s="13"/>
    </row>
    <row r="100" spans="1:91" ht="16.350000000000001" customHeight="1" x14ac:dyDescent="0.2">
      <c r="A100" s="1808" t="s">
        <v>102</v>
      </c>
      <c r="B100" s="1869"/>
      <c r="C100" s="1809"/>
      <c r="D100" s="445" t="s">
        <v>54</v>
      </c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CG100" s="13"/>
      <c r="CH100" s="13"/>
      <c r="CI100" s="13"/>
      <c r="CJ100" s="13"/>
      <c r="CK100" s="13"/>
      <c r="CL100" s="13"/>
      <c r="CM100" s="13"/>
    </row>
    <row r="101" spans="1:91" ht="25.35" customHeight="1" x14ac:dyDescent="0.2">
      <c r="A101" s="1796" t="s">
        <v>103</v>
      </c>
      <c r="B101" s="1798"/>
      <c r="C101" s="501" t="s">
        <v>104</v>
      </c>
      <c r="D101" s="502"/>
      <c r="E101" s="136"/>
      <c r="CG101" s="13"/>
      <c r="CH101" s="13"/>
      <c r="CI101" s="13"/>
      <c r="CJ101" s="13"/>
      <c r="CK101" s="13"/>
      <c r="CL101" s="13"/>
      <c r="CM101" s="13"/>
    </row>
    <row r="102" spans="1:91" ht="25.35" customHeight="1" x14ac:dyDescent="0.2">
      <c r="A102" s="1886"/>
      <c r="B102" s="1807"/>
      <c r="C102" s="439" t="s">
        <v>105</v>
      </c>
      <c r="D102" s="157"/>
      <c r="E102" s="136"/>
      <c r="CG102" s="13"/>
      <c r="CH102" s="13"/>
      <c r="CI102" s="13"/>
      <c r="CJ102" s="13"/>
      <c r="CK102" s="13"/>
      <c r="CL102" s="13"/>
      <c r="CM102" s="13"/>
    </row>
    <row r="103" spans="1:91" ht="25.35" customHeight="1" x14ac:dyDescent="0.2">
      <c r="A103" s="1799"/>
      <c r="B103" s="1801"/>
      <c r="C103" s="440" t="s">
        <v>106</v>
      </c>
      <c r="D103" s="207"/>
      <c r="E103" s="136"/>
      <c r="CG103" s="13"/>
      <c r="CH103" s="13"/>
      <c r="CI103" s="13"/>
      <c r="CJ103" s="13"/>
      <c r="CK103" s="13"/>
      <c r="CL103" s="13"/>
      <c r="CM103" s="13"/>
    </row>
    <row r="104" spans="1:91" ht="32.1" customHeight="1" x14ac:dyDescent="0.2">
      <c r="A104" s="81" t="s">
        <v>107</v>
      </c>
      <c r="B104" s="83"/>
      <c r="C104" s="208"/>
      <c r="D104" s="208"/>
      <c r="E104" s="209"/>
      <c r="F104" s="210"/>
      <c r="G104" s="210"/>
      <c r="H104" s="100"/>
      <c r="I104" s="210"/>
      <c r="J104" s="83"/>
      <c r="K104" s="211"/>
      <c r="L104" s="212"/>
      <c r="M104" s="211"/>
      <c r="N104" s="211"/>
      <c r="O104" s="213"/>
      <c r="P104" s="83"/>
      <c r="Q104" s="211"/>
      <c r="R104" s="213"/>
      <c r="S104" s="83"/>
      <c r="T104" s="211"/>
      <c r="U104" s="83"/>
      <c r="V104" s="83"/>
      <c r="W104" s="213"/>
      <c r="X104" s="213"/>
      <c r="Y104" s="213"/>
      <c r="Z104" s="214"/>
      <c r="AA104" s="83"/>
      <c r="AB104" s="213"/>
      <c r="AC104" s="213"/>
      <c r="AD104" s="213"/>
      <c r="AE104" s="213"/>
      <c r="AF104" s="214"/>
      <c r="AG104" s="83"/>
      <c r="AH104" s="213"/>
      <c r="AI104" s="213"/>
      <c r="AJ104" s="213"/>
      <c r="AK104" s="83"/>
      <c r="AL104" s="211"/>
      <c r="AM104" s="213"/>
      <c r="AN104" s="211"/>
      <c r="AO104" s="215"/>
      <c r="AP104" s="83"/>
      <c r="BX104" s="2"/>
      <c r="BY104" s="2"/>
      <c r="BZ104" s="2"/>
      <c r="CG104" s="13"/>
      <c r="CH104" s="13"/>
      <c r="CI104" s="13"/>
      <c r="CJ104" s="13"/>
      <c r="CK104" s="13"/>
      <c r="CL104" s="13"/>
      <c r="CM104" s="13"/>
    </row>
    <row r="105" spans="1:91" ht="16.350000000000001" customHeight="1" x14ac:dyDescent="0.2">
      <c r="A105" s="1822" t="s">
        <v>90</v>
      </c>
      <c r="B105" s="1793"/>
      <c r="C105" s="1796" t="s">
        <v>5</v>
      </c>
      <c r="D105" s="1797"/>
      <c r="E105" s="1798"/>
      <c r="F105" s="1808" t="s">
        <v>6</v>
      </c>
      <c r="G105" s="1869"/>
      <c r="H105" s="1869"/>
      <c r="I105" s="1869"/>
      <c r="J105" s="1869"/>
      <c r="K105" s="1869"/>
      <c r="L105" s="1869"/>
      <c r="M105" s="1869"/>
      <c r="N105" s="1869"/>
      <c r="O105" s="1869"/>
      <c r="P105" s="1869"/>
      <c r="Q105" s="1869"/>
      <c r="R105" s="1869"/>
      <c r="S105" s="1869"/>
      <c r="T105" s="1869"/>
      <c r="U105" s="1869"/>
      <c r="V105" s="1869"/>
      <c r="W105" s="1869"/>
      <c r="X105" s="1869"/>
      <c r="Y105" s="1869"/>
      <c r="Z105" s="1869"/>
      <c r="AA105" s="1869"/>
      <c r="AB105" s="1869"/>
      <c r="AC105" s="1869"/>
      <c r="AD105" s="1869"/>
      <c r="AE105" s="1869"/>
      <c r="AF105" s="1869"/>
      <c r="AG105" s="1869"/>
      <c r="AH105" s="1869"/>
      <c r="AI105" s="1869"/>
      <c r="AJ105" s="1869"/>
      <c r="AK105" s="1869"/>
      <c r="AL105" s="1869"/>
      <c r="AM105" s="1809"/>
      <c r="AN105" s="1819" t="s">
        <v>7</v>
      </c>
      <c r="AO105" s="216"/>
      <c r="CG105" s="13"/>
      <c r="CH105" s="13"/>
      <c r="CI105" s="13"/>
      <c r="CJ105" s="13"/>
      <c r="CK105" s="13"/>
      <c r="CL105" s="13"/>
      <c r="CM105" s="13"/>
    </row>
    <row r="106" spans="1:91" ht="16.350000000000001" customHeight="1" x14ac:dyDescent="0.2">
      <c r="A106" s="1826"/>
      <c r="B106" s="1794"/>
      <c r="C106" s="1799"/>
      <c r="D106" s="1800"/>
      <c r="E106" s="1801"/>
      <c r="F106" s="1808" t="s">
        <v>11</v>
      </c>
      <c r="G106" s="1809"/>
      <c r="H106" s="1808" t="s">
        <v>12</v>
      </c>
      <c r="I106" s="1809"/>
      <c r="J106" s="1808" t="s">
        <v>13</v>
      </c>
      <c r="K106" s="1809"/>
      <c r="L106" s="1808" t="s">
        <v>14</v>
      </c>
      <c r="M106" s="1809"/>
      <c r="N106" s="1808" t="s">
        <v>15</v>
      </c>
      <c r="O106" s="1809"/>
      <c r="P106" s="1828" t="s">
        <v>16</v>
      </c>
      <c r="Q106" s="1816"/>
      <c r="R106" s="1828" t="s">
        <v>17</v>
      </c>
      <c r="S106" s="1816"/>
      <c r="T106" s="1828" t="s">
        <v>18</v>
      </c>
      <c r="U106" s="1816"/>
      <c r="V106" s="1828" t="s">
        <v>19</v>
      </c>
      <c r="W106" s="1816"/>
      <c r="X106" s="1828" t="s">
        <v>20</v>
      </c>
      <c r="Y106" s="1816"/>
      <c r="Z106" s="1828" t="s">
        <v>21</v>
      </c>
      <c r="AA106" s="1816"/>
      <c r="AB106" s="1828" t="s">
        <v>22</v>
      </c>
      <c r="AC106" s="1816"/>
      <c r="AD106" s="1829" t="s">
        <v>23</v>
      </c>
      <c r="AE106" s="1829"/>
      <c r="AF106" s="1828" t="s">
        <v>24</v>
      </c>
      <c r="AG106" s="1816"/>
      <c r="AH106" s="1829" t="s">
        <v>25</v>
      </c>
      <c r="AI106" s="1829"/>
      <c r="AJ106" s="1828" t="s">
        <v>26</v>
      </c>
      <c r="AK106" s="1816"/>
      <c r="AL106" s="1829" t="s">
        <v>27</v>
      </c>
      <c r="AM106" s="1816"/>
      <c r="AN106" s="1845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CG106" s="13"/>
      <c r="CH106" s="13"/>
      <c r="CI106" s="13"/>
      <c r="CJ106" s="13"/>
      <c r="CK106" s="13"/>
      <c r="CL106" s="13"/>
      <c r="CM106" s="13"/>
    </row>
    <row r="107" spans="1:91" ht="16.350000000000001" customHeight="1" x14ac:dyDescent="0.2">
      <c r="A107" s="1824"/>
      <c r="B107" s="1795"/>
      <c r="C107" s="405" t="s">
        <v>32</v>
      </c>
      <c r="D107" s="465" t="s">
        <v>41</v>
      </c>
      <c r="E107" s="429" t="s">
        <v>34</v>
      </c>
      <c r="F107" s="428" t="s">
        <v>41</v>
      </c>
      <c r="G107" s="429" t="s">
        <v>34</v>
      </c>
      <c r="H107" s="428" t="s">
        <v>41</v>
      </c>
      <c r="I107" s="429" t="s">
        <v>34</v>
      </c>
      <c r="J107" s="428" t="s">
        <v>41</v>
      </c>
      <c r="K107" s="429" t="s">
        <v>34</v>
      </c>
      <c r="L107" s="428" t="s">
        <v>41</v>
      </c>
      <c r="M107" s="429" t="s">
        <v>34</v>
      </c>
      <c r="N107" s="428" t="s">
        <v>41</v>
      </c>
      <c r="O107" s="429" t="s">
        <v>34</v>
      </c>
      <c r="P107" s="428" t="s">
        <v>41</v>
      </c>
      <c r="Q107" s="429" t="s">
        <v>34</v>
      </c>
      <c r="R107" s="428" t="s">
        <v>41</v>
      </c>
      <c r="S107" s="429" t="s">
        <v>34</v>
      </c>
      <c r="T107" s="428" t="s">
        <v>41</v>
      </c>
      <c r="U107" s="429" t="s">
        <v>34</v>
      </c>
      <c r="V107" s="428" t="s">
        <v>41</v>
      </c>
      <c r="W107" s="429" t="s">
        <v>34</v>
      </c>
      <c r="X107" s="428" t="s">
        <v>41</v>
      </c>
      <c r="Y107" s="429" t="s">
        <v>34</v>
      </c>
      <c r="Z107" s="428" t="s">
        <v>41</v>
      </c>
      <c r="AA107" s="429" t="s">
        <v>34</v>
      </c>
      <c r="AB107" s="428" t="s">
        <v>41</v>
      </c>
      <c r="AC107" s="429" t="s">
        <v>34</v>
      </c>
      <c r="AD107" s="441" t="s">
        <v>41</v>
      </c>
      <c r="AE107" s="441" t="s">
        <v>34</v>
      </c>
      <c r="AF107" s="428" t="s">
        <v>41</v>
      </c>
      <c r="AG107" s="429" t="s">
        <v>34</v>
      </c>
      <c r="AH107" s="441" t="s">
        <v>41</v>
      </c>
      <c r="AI107" s="441" t="s">
        <v>34</v>
      </c>
      <c r="AJ107" s="428" t="s">
        <v>41</v>
      </c>
      <c r="AK107" s="429" t="s">
        <v>34</v>
      </c>
      <c r="AL107" s="441" t="s">
        <v>41</v>
      </c>
      <c r="AM107" s="429" t="s">
        <v>34</v>
      </c>
      <c r="AN107" s="1820"/>
      <c r="AO107" s="217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CG107" s="13"/>
      <c r="CH107" s="13"/>
      <c r="CI107" s="13"/>
      <c r="CJ107" s="13"/>
      <c r="CK107" s="13"/>
      <c r="CL107" s="13"/>
      <c r="CM107" s="13"/>
    </row>
    <row r="108" spans="1:91" ht="16.350000000000001" customHeight="1" x14ac:dyDescent="0.2">
      <c r="A108" s="1928" t="s">
        <v>108</v>
      </c>
      <c r="B108" s="1929"/>
      <c r="C108" s="170">
        <f>SUM(D108+E108)</f>
        <v>0</v>
      </c>
      <c r="D108" s="218">
        <f t="shared" ref="D108:E110" si="15">SUM(F108+H108+J108+L108+N108+P108+R108+T108+V108+X108+Z108+AB108+AD108+AF108+AH108+AJ108+AL108)</f>
        <v>0</v>
      </c>
      <c r="E108" s="65">
        <f t="shared" si="15"/>
        <v>0</v>
      </c>
      <c r="F108" s="219"/>
      <c r="G108" s="220"/>
      <c r="H108" s="219"/>
      <c r="I108" s="220"/>
      <c r="J108" s="219"/>
      <c r="K108" s="220"/>
      <c r="L108" s="219"/>
      <c r="M108" s="220"/>
      <c r="N108" s="219"/>
      <c r="O108" s="220"/>
      <c r="P108" s="219"/>
      <c r="Q108" s="220"/>
      <c r="R108" s="219"/>
      <c r="S108" s="220"/>
      <c r="T108" s="219"/>
      <c r="U108" s="220"/>
      <c r="V108" s="219"/>
      <c r="W108" s="220"/>
      <c r="X108" s="219"/>
      <c r="Y108" s="220"/>
      <c r="Z108" s="219"/>
      <c r="AA108" s="220"/>
      <c r="AB108" s="219"/>
      <c r="AC108" s="220"/>
      <c r="AD108" s="221"/>
      <c r="AE108" s="222"/>
      <c r="AF108" s="219"/>
      <c r="AG108" s="220"/>
      <c r="AH108" s="221"/>
      <c r="AI108" s="222"/>
      <c r="AJ108" s="219"/>
      <c r="AK108" s="220"/>
      <c r="AL108" s="221"/>
      <c r="AM108" s="220"/>
      <c r="AN108" s="223"/>
      <c r="AO108" s="71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12"/>
      <c r="CG108" s="13">
        <v>0</v>
      </c>
      <c r="CH108" s="13">
        <v>0</v>
      </c>
      <c r="CI108" s="13"/>
      <c r="CJ108" s="13"/>
      <c r="CK108" s="13"/>
      <c r="CL108" s="13"/>
      <c r="CM108" s="13"/>
    </row>
    <row r="109" spans="1:91" ht="16.350000000000001" customHeight="1" x14ac:dyDescent="0.2">
      <c r="A109" s="1848" t="s">
        <v>109</v>
      </c>
      <c r="B109" s="1849"/>
      <c r="C109" s="63">
        <f>SUM(D109+E109)</f>
        <v>6</v>
      </c>
      <c r="D109" s="64">
        <f t="shared" si="15"/>
        <v>5</v>
      </c>
      <c r="E109" s="73">
        <f t="shared" si="15"/>
        <v>1</v>
      </c>
      <c r="F109" s="224"/>
      <c r="G109" s="225"/>
      <c r="H109" s="224"/>
      <c r="I109" s="225"/>
      <c r="J109" s="224"/>
      <c r="K109" s="225"/>
      <c r="L109" s="224"/>
      <c r="M109" s="225"/>
      <c r="N109" s="224">
        <v>1</v>
      </c>
      <c r="O109" s="225"/>
      <c r="P109" s="224"/>
      <c r="Q109" s="225"/>
      <c r="R109" s="224"/>
      <c r="S109" s="225"/>
      <c r="T109" s="224">
        <v>1</v>
      </c>
      <c r="U109" s="225"/>
      <c r="V109" s="224"/>
      <c r="W109" s="225"/>
      <c r="X109" s="224"/>
      <c r="Y109" s="225"/>
      <c r="Z109" s="224"/>
      <c r="AA109" s="225"/>
      <c r="AB109" s="224"/>
      <c r="AC109" s="225"/>
      <c r="AD109" s="226">
        <v>1</v>
      </c>
      <c r="AE109" s="227"/>
      <c r="AF109" s="224">
        <v>1</v>
      </c>
      <c r="AG109" s="225"/>
      <c r="AH109" s="226">
        <v>1</v>
      </c>
      <c r="AI109" s="227"/>
      <c r="AJ109" s="224"/>
      <c r="AK109" s="225">
        <v>1</v>
      </c>
      <c r="AL109" s="226"/>
      <c r="AM109" s="225"/>
      <c r="AN109" s="228">
        <v>6</v>
      </c>
      <c r="AO109" s="71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12"/>
      <c r="CG109" s="13">
        <v>0</v>
      </c>
      <c r="CH109" s="13">
        <v>0</v>
      </c>
      <c r="CI109" s="13"/>
      <c r="CJ109" s="13"/>
      <c r="CK109" s="13"/>
      <c r="CL109" s="13"/>
      <c r="CM109" s="13"/>
    </row>
    <row r="110" spans="1:91" ht="16.350000000000001" customHeight="1" x14ac:dyDescent="0.2">
      <c r="A110" s="1883" t="s">
        <v>110</v>
      </c>
      <c r="B110" s="1884"/>
      <c r="C110" s="77">
        <f>SUM(D110+E110)</f>
        <v>4</v>
      </c>
      <c r="D110" s="78">
        <f t="shared" si="15"/>
        <v>3</v>
      </c>
      <c r="E110" s="49">
        <f t="shared" si="15"/>
        <v>1</v>
      </c>
      <c r="F110" s="229"/>
      <c r="G110" s="230"/>
      <c r="H110" s="229"/>
      <c r="I110" s="230"/>
      <c r="J110" s="229"/>
      <c r="K110" s="230"/>
      <c r="L110" s="229"/>
      <c r="M110" s="230"/>
      <c r="N110" s="229"/>
      <c r="O110" s="230"/>
      <c r="P110" s="229"/>
      <c r="Q110" s="230"/>
      <c r="R110" s="229"/>
      <c r="S110" s="230"/>
      <c r="T110" s="229"/>
      <c r="U110" s="230"/>
      <c r="V110" s="229"/>
      <c r="W110" s="230"/>
      <c r="X110" s="229"/>
      <c r="Y110" s="230"/>
      <c r="Z110" s="229"/>
      <c r="AA110" s="230"/>
      <c r="AB110" s="229">
        <v>1</v>
      </c>
      <c r="AC110" s="230"/>
      <c r="AD110" s="231"/>
      <c r="AE110" s="232"/>
      <c r="AF110" s="229">
        <v>1</v>
      </c>
      <c r="AG110" s="230"/>
      <c r="AH110" s="231">
        <v>1</v>
      </c>
      <c r="AI110" s="232"/>
      <c r="AJ110" s="229"/>
      <c r="AK110" s="230">
        <v>1</v>
      </c>
      <c r="AL110" s="231"/>
      <c r="AM110" s="230"/>
      <c r="AN110" s="233">
        <v>3</v>
      </c>
      <c r="AO110" s="71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12"/>
      <c r="CG110" s="13">
        <v>0</v>
      </c>
      <c r="CH110" s="13">
        <v>0</v>
      </c>
      <c r="CI110" s="13"/>
      <c r="CJ110" s="13"/>
      <c r="CK110" s="13"/>
      <c r="CL110" s="13"/>
      <c r="CM110" s="13"/>
    </row>
    <row r="111" spans="1:91" ht="32.1" customHeight="1" x14ac:dyDescent="0.2">
      <c r="A111" s="82" t="s">
        <v>111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X111" s="2"/>
      <c r="BY111" s="2"/>
      <c r="BZ111" s="2"/>
      <c r="CG111" s="13"/>
      <c r="CH111" s="13"/>
      <c r="CI111" s="13"/>
      <c r="CJ111" s="13"/>
      <c r="CK111" s="13"/>
      <c r="CL111" s="13"/>
      <c r="CM111" s="13"/>
    </row>
    <row r="112" spans="1:91" ht="16.350000000000001" customHeight="1" x14ac:dyDescent="0.2">
      <c r="A112" s="1822" t="s">
        <v>112</v>
      </c>
      <c r="B112" s="1793"/>
      <c r="C112" s="1822" t="s">
        <v>54</v>
      </c>
      <c r="D112" s="1823"/>
      <c r="E112" s="1793"/>
      <c r="F112" s="1808" t="s">
        <v>113</v>
      </c>
      <c r="G112" s="1809"/>
      <c r="H112" s="1885" t="s">
        <v>114</v>
      </c>
      <c r="I112" s="1809"/>
      <c r="J112" s="1808" t="s">
        <v>115</v>
      </c>
      <c r="K112" s="1809"/>
      <c r="L112" s="1808" t="s">
        <v>116</v>
      </c>
      <c r="M112" s="1809"/>
      <c r="N112" s="1808" t="s">
        <v>117</v>
      </c>
      <c r="O112" s="1809"/>
      <c r="P112" s="1828" t="s">
        <v>118</v>
      </c>
      <c r="Q112" s="1816"/>
      <c r="R112" s="1828" t="s">
        <v>119</v>
      </c>
      <c r="S112" s="1816"/>
      <c r="T112" s="1828" t="s">
        <v>120</v>
      </c>
      <c r="U112" s="1829"/>
      <c r="V112" s="1828" t="s">
        <v>121</v>
      </c>
      <c r="W112" s="1829"/>
      <c r="X112" s="1881" t="s">
        <v>122</v>
      </c>
      <c r="Y112" s="2047" t="s">
        <v>123</v>
      </c>
      <c r="Z112" s="1829"/>
      <c r="AA112" s="1829"/>
      <c r="AB112" s="1816"/>
      <c r="AC112" s="1834" t="s">
        <v>124</v>
      </c>
      <c r="AD112" s="1876"/>
      <c r="AE112" s="1829" t="s">
        <v>125</v>
      </c>
      <c r="AF112" s="1829"/>
      <c r="AG112" s="1829"/>
      <c r="AH112" s="1816"/>
      <c r="AI112" s="1819" t="s">
        <v>126</v>
      </c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CG112" s="13"/>
      <c r="CH112" s="13"/>
      <c r="CI112" s="13"/>
      <c r="CJ112" s="13"/>
      <c r="CK112" s="13"/>
      <c r="CL112" s="13"/>
      <c r="CM112" s="13"/>
    </row>
    <row r="113" spans="1:91" ht="25.35" customHeight="1" x14ac:dyDescent="0.2">
      <c r="A113" s="1824"/>
      <c r="B113" s="1795"/>
      <c r="C113" s="405" t="s">
        <v>32</v>
      </c>
      <c r="D113" s="465" t="s">
        <v>33</v>
      </c>
      <c r="E113" s="431" t="s">
        <v>34</v>
      </c>
      <c r="F113" s="406" t="s">
        <v>41</v>
      </c>
      <c r="G113" s="473" t="s">
        <v>34</v>
      </c>
      <c r="H113" s="406" t="s">
        <v>41</v>
      </c>
      <c r="I113" s="473" t="s">
        <v>34</v>
      </c>
      <c r="J113" s="406" t="s">
        <v>41</v>
      </c>
      <c r="K113" s="473" t="s">
        <v>34</v>
      </c>
      <c r="L113" s="406" t="s">
        <v>41</v>
      </c>
      <c r="M113" s="473" t="s">
        <v>34</v>
      </c>
      <c r="N113" s="406" t="s">
        <v>41</v>
      </c>
      <c r="O113" s="473" t="s">
        <v>34</v>
      </c>
      <c r="P113" s="406" t="s">
        <v>41</v>
      </c>
      <c r="Q113" s="473" t="s">
        <v>34</v>
      </c>
      <c r="R113" s="406" t="s">
        <v>41</v>
      </c>
      <c r="S113" s="473" t="s">
        <v>34</v>
      </c>
      <c r="T113" s="406" t="s">
        <v>41</v>
      </c>
      <c r="U113" s="503" t="s">
        <v>34</v>
      </c>
      <c r="V113" s="406" t="s">
        <v>41</v>
      </c>
      <c r="W113" s="503" t="s">
        <v>34</v>
      </c>
      <c r="X113" s="1882"/>
      <c r="Y113" s="237" t="s">
        <v>127</v>
      </c>
      <c r="Z113" s="238" t="s">
        <v>128</v>
      </c>
      <c r="AA113" s="433" t="s">
        <v>129</v>
      </c>
      <c r="AB113" s="445" t="s">
        <v>130</v>
      </c>
      <c r="AC113" s="424" t="s">
        <v>131</v>
      </c>
      <c r="AD113" s="410" t="s">
        <v>132</v>
      </c>
      <c r="AE113" s="456" t="s">
        <v>133</v>
      </c>
      <c r="AF113" s="445" t="s">
        <v>134</v>
      </c>
      <c r="AG113" s="243" t="s">
        <v>135</v>
      </c>
      <c r="AH113" s="445" t="s">
        <v>136</v>
      </c>
      <c r="AI113" s="1820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CG113" s="13"/>
      <c r="CH113" s="13"/>
      <c r="CI113" s="13"/>
      <c r="CJ113" s="13"/>
      <c r="CK113" s="13"/>
      <c r="CL113" s="13"/>
      <c r="CM113" s="13"/>
    </row>
    <row r="114" spans="1:91" ht="16.350000000000001" customHeight="1" x14ac:dyDescent="0.2">
      <c r="A114" s="1928" t="s">
        <v>137</v>
      </c>
      <c r="B114" s="1929"/>
      <c r="C114" s="467">
        <f>SUM(D114+E114)</f>
        <v>6</v>
      </c>
      <c r="D114" s="482">
        <f>SUM(F114+H114+J114+L114+N114+P114+R114+T114+V114)</f>
        <v>3</v>
      </c>
      <c r="E114" s="483">
        <f>SUM(G114+I114+K114+M114+O114+Q114+S114+U114+W114)</f>
        <v>3</v>
      </c>
      <c r="F114" s="453">
        <v>1</v>
      </c>
      <c r="G114" s="457"/>
      <c r="H114" s="469"/>
      <c r="I114" s="471">
        <v>1</v>
      </c>
      <c r="J114" s="453">
        <v>1</v>
      </c>
      <c r="K114" s="457">
        <v>1</v>
      </c>
      <c r="L114" s="469"/>
      <c r="M114" s="471"/>
      <c r="N114" s="453">
        <v>1</v>
      </c>
      <c r="O114" s="457">
        <v>1</v>
      </c>
      <c r="P114" s="469"/>
      <c r="Q114" s="471"/>
      <c r="R114" s="453"/>
      <c r="S114" s="457"/>
      <c r="T114" s="469"/>
      <c r="U114" s="471"/>
      <c r="V114" s="453"/>
      <c r="W114" s="458"/>
      <c r="X114" s="470"/>
      <c r="Y114" s="459">
        <v>2</v>
      </c>
      <c r="Z114" s="469">
        <v>4</v>
      </c>
      <c r="AA114" s="460"/>
      <c r="AB114" s="504"/>
      <c r="AC114" s="458">
        <v>3</v>
      </c>
      <c r="AD114" s="461">
        <v>3</v>
      </c>
      <c r="AE114" s="459">
        <v>1</v>
      </c>
      <c r="AF114" s="472">
        <v>2</v>
      </c>
      <c r="AG114" s="472"/>
      <c r="AH114" s="472"/>
      <c r="AI114" s="472">
        <v>3</v>
      </c>
      <c r="AJ114" s="71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12"/>
      <c r="AW114" s="12"/>
      <c r="AX114" s="12"/>
      <c r="AY114" s="12"/>
      <c r="AZ114" s="12"/>
      <c r="BA114" s="12"/>
      <c r="CG114" s="13">
        <v>0</v>
      </c>
      <c r="CH114" s="13">
        <v>0</v>
      </c>
      <c r="CI114" s="13">
        <v>0</v>
      </c>
      <c r="CJ114" s="13"/>
      <c r="CK114" s="13"/>
      <c r="CL114" s="13"/>
      <c r="CM114" s="13"/>
    </row>
    <row r="115" spans="1:91" ht="16.350000000000001" customHeight="1" x14ac:dyDescent="0.2">
      <c r="A115" s="1879" t="s">
        <v>138</v>
      </c>
      <c r="B115" s="1880"/>
      <c r="C115" s="246">
        <f>SUM(D115+E115)</f>
        <v>37</v>
      </c>
      <c r="D115" s="247">
        <f>SUM(F115+H115+J115+L115+N115+P115+R115+T115+V115)</f>
        <v>20</v>
      </c>
      <c r="E115" s="248">
        <f>SUM(G115+I115+K115+M115+O115+Q115+S115+U115+W115)</f>
        <v>17</v>
      </c>
      <c r="F115" s="249"/>
      <c r="G115" s="250">
        <v>2</v>
      </c>
      <c r="H115" s="251">
        <v>1</v>
      </c>
      <c r="I115" s="252">
        <v>1</v>
      </c>
      <c r="J115" s="249">
        <v>3</v>
      </c>
      <c r="K115" s="250">
        <v>4</v>
      </c>
      <c r="L115" s="251">
        <v>7</v>
      </c>
      <c r="M115" s="252">
        <v>6</v>
      </c>
      <c r="N115" s="249">
        <v>7</v>
      </c>
      <c r="O115" s="250">
        <v>3</v>
      </c>
      <c r="P115" s="251">
        <v>1</v>
      </c>
      <c r="Q115" s="252">
        <v>1</v>
      </c>
      <c r="R115" s="249">
        <v>1</v>
      </c>
      <c r="S115" s="250"/>
      <c r="T115" s="251"/>
      <c r="U115" s="252"/>
      <c r="V115" s="249"/>
      <c r="W115" s="253"/>
      <c r="X115" s="254">
        <v>1</v>
      </c>
      <c r="Y115" s="255"/>
      <c r="Z115" s="256"/>
      <c r="AA115" s="257">
        <v>24</v>
      </c>
      <c r="AB115" s="257">
        <v>13</v>
      </c>
      <c r="AC115" s="254">
        <v>17</v>
      </c>
      <c r="AD115" s="258">
        <v>20</v>
      </c>
      <c r="AE115" s="259">
        <v>1</v>
      </c>
      <c r="AF115" s="260">
        <v>27</v>
      </c>
      <c r="AG115" s="260"/>
      <c r="AH115" s="260">
        <v>6</v>
      </c>
      <c r="AI115" s="260">
        <v>3</v>
      </c>
      <c r="AJ115" s="71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12"/>
      <c r="AW115" s="12"/>
      <c r="AX115" s="12"/>
      <c r="CG115" s="13">
        <v>0</v>
      </c>
      <c r="CH115" s="13">
        <v>0</v>
      </c>
      <c r="CI115" s="13">
        <v>0</v>
      </c>
      <c r="CJ115" s="13"/>
      <c r="CK115" s="13"/>
      <c r="CL115" s="13"/>
      <c r="CM115" s="13"/>
    </row>
    <row r="116" spans="1:91" ht="32.1" customHeight="1" x14ac:dyDescent="0.2">
      <c r="A116" s="82" t="s">
        <v>139</v>
      </c>
      <c r="B116" s="11"/>
      <c r="C116" s="11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"/>
      <c r="V116" s="8"/>
      <c r="W116" s="8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BX116" s="2"/>
      <c r="BY116" s="2"/>
      <c r="BZ116" s="2"/>
      <c r="CG116" s="13"/>
      <c r="CH116" s="13"/>
      <c r="CI116" s="13"/>
      <c r="CJ116" s="13"/>
      <c r="CK116" s="13"/>
      <c r="CL116" s="13"/>
      <c r="CM116" s="13"/>
    </row>
    <row r="117" spans="1:91" ht="16.350000000000001" customHeight="1" x14ac:dyDescent="0.2">
      <c r="A117" s="1822" t="s">
        <v>112</v>
      </c>
      <c r="B117" s="1793"/>
      <c r="C117" s="1817" t="s">
        <v>54</v>
      </c>
      <c r="D117" s="1808" t="s">
        <v>6</v>
      </c>
      <c r="E117" s="1869"/>
      <c r="F117" s="1869"/>
      <c r="G117" s="1869"/>
      <c r="H117" s="1869"/>
      <c r="I117" s="1812"/>
      <c r="J117" s="1798" t="s">
        <v>7</v>
      </c>
      <c r="K117" s="8"/>
      <c r="L117" s="7"/>
      <c r="M117" s="7"/>
      <c r="N117" s="7"/>
      <c r="O117" s="7"/>
      <c r="P117" s="7"/>
      <c r="Q117" s="7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BR117" s="3"/>
      <c r="BS117" s="3"/>
      <c r="BT117" s="3"/>
      <c r="CG117" s="13"/>
      <c r="CH117" s="13"/>
      <c r="CI117" s="13"/>
      <c r="CJ117" s="13"/>
      <c r="CK117" s="13"/>
      <c r="CL117" s="13"/>
      <c r="CM117" s="13"/>
    </row>
    <row r="118" spans="1:91" ht="21.6" customHeight="1" x14ac:dyDescent="0.2">
      <c r="A118" s="1824"/>
      <c r="B118" s="1795"/>
      <c r="C118" s="1818"/>
      <c r="D118" s="406" t="s">
        <v>13</v>
      </c>
      <c r="E118" s="495" t="s">
        <v>14</v>
      </c>
      <c r="F118" s="495" t="s">
        <v>15</v>
      </c>
      <c r="G118" s="495" t="s">
        <v>140</v>
      </c>
      <c r="H118" s="495" t="s">
        <v>141</v>
      </c>
      <c r="I118" s="462" t="s">
        <v>142</v>
      </c>
      <c r="J118" s="1801"/>
      <c r="K118" s="8"/>
      <c r="L118" s="7"/>
      <c r="M118" s="7"/>
      <c r="N118" s="7"/>
      <c r="O118" s="7"/>
      <c r="P118" s="7"/>
      <c r="Q118" s="7"/>
      <c r="BR118" s="3"/>
      <c r="BS118" s="3"/>
      <c r="BT118" s="3"/>
      <c r="CG118" s="13"/>
      <c r="CH118" s="13"/>
      <c r="CI118" s="13"/>
      <c r="CJ118" s="13"/>
      <c r="CK118" s="13"/>
      <c r="CL118" s="13"/>
      <c r="CM118" s="13"/>
    </row>
    <row r="119" spans="1:91" ht="26.25" customHeight="1" x14ac:dyDescent="0.2">
      <c r="A119" s="1819" t="s">
        <v>143</v>
      </c>
      <c r="B119" s="505" t="s">
        <v>144</v>
      </c>
      <c r="C119" s="506">
        <f>SUM(D119:I119)</f>
        <v>0</v>
      </c>
      <c r="D119" s="476"/>
      <c r="E119" s="479"/>
      <c r="F119" s="479"/>
      <c r="G119" s="479"/>
      <c r="H119" s="479"/>
      <c r="I119" s="411"/>
      <c r="J119" s="484"/>
      <c r="K119" s="71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12"/>
      <c r="X119" s="12"/>
      <c r="Y119" s="12"/>
      <c r="BR119" s="3"/>
      <c r="BS119" s="3"/>
      <c r="BT119" s="3"/>
      <c r="CG119" s="13"/>
      <c r="CH119" s="13">
        <v>0</v>
      </c>
      <c r="CI119" s="13">
        <v>0</v>
      </c>
      <c r="CJ119" s="13"/>
      <c r="CK119" s="13"/>
      <c r="CL119" s="13"/>
      <c r="CM119" s="13"/>
    </row>
    <row r="120" spans="1:91" ht="18" customHeight="1" x14ac:dyDescent="0.2">
      <c r="A120" s="1820"/>
      <c r="B120" s="264" t="s">
        <v>145</v>
      </c>
      <c r="C120" s="265">
        <f>SUM(D120:I120)</f>
        <v>0</v>
      </c>
      <c r="D120" s="50"/>
      <c r="E120" s="266"/>
      <c r="F120" s="266"/>
      <c r="G120" s="266"/>
      <c r="H120" s="266"/>
      <c r="I120" s="267"/>
      <c r="J120" s="79"/>
      <c r="K120" s="71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12"/>
      <c r="X120" s="12"/>
      <c r="Y120" s="12"/>
      <c r="BR120" s="3"/>
      <c r="BS120" s="3"/>
      <c r="BT120" s="3"/>
      <c r="CG120" s="13"/>
      <c r="CH120" s="13">
        <v>0</v>
      </c>
      <c r="CI120" s="13">
        <v>0</v>
      </c>
      <c r="CJ120" s="13"/>
      <c r="CK120" s="13"/>
      <c r="CL120" s="13"/>
      <c r="CM120" s="13"/>
    </row>
    <row r="121" spans="1:91" ht="32.1" customHeight="1" x14ac:dyDescent="0.2">
      <c r="A121" s="82" t="s">
        <v>146</v>
      </c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"/>
      <c r="P121" s="8"/>
      <c r="Q121" s="85"/>
      <c r="R121" s="85"/>
      <c r="S121" s="85"/>
      <c r="T121" s="85"/>
      <c r="U121" s="85"/>
      <c r="V121" s="85"/>
      <c r="W121" s="85"/>
      <c r="X121" s="12"/>
      <c r="Y121" s="12"/>
      <c r="Z121" s="12"/>
      <c r="AA121" s="12"/>
      <c r="AB121" s="12"/>
      <c r="AC121" s="12"/>
      <c r="AD121" s="12"/>
      <c r="AE121" s="12"/>
      <c r="BX121" s="2"/>
      <c r="BY121" s="2"/>
      <c r="BZ121" s="2"/>
      <c r="CG121" s="13"/>
      <c r="CH121" s="13"/>
      <c r="CI121" s="13"/>
      <c r="CJ121" s="13"/>
      <c r="CK121" s="13"/>
      <c r="CL121" s="13"/>
      <c r="CM121" s="13"/>
    </row>
    <row r="122" spans="1:91" ht="16.350000000000001" customHeight="1" x14ac:dyDescent="0.2">
      <c r="A122" s="1819" t="s">
        <v>147</v>
      </c>
      <c r="B122" s="1819" t="s">
        <v>148</v>
      </c>
      <c r="C122" s="8"/>
      <c r="D122" s="26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CG122" s="13"/>
      <c r="CH122" s="13"/>
      <c r="CI122" s="13"/>
      <c r="CJ122" s="13"/>
      <c r="CK122" s="13"/>
      <c r="CL122" s="13"/>
      <c r="CM122" s="13"/>
    </row>
    <row r="123" spans="1:91" ht="16.350000000000001" customHeight="1" x14ac:dyDescent="0.2">
      <c r="A123" s="1820"/>
      <c r="B123" s="1820"/>
      <c r="C123" s="8"/>
      <c r="D123" s="26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CG123" s="13"/>
      <c r="CH123" s="13"/>
      <c r="CI123" s="13"/>
      <c r="CJ123" s="13"/>
      <c r="CK123" s="13"/>
      <c r="CL123" s="13"/>
      <c r="CM123" s="13"/>
    </row>
    <row r="124" spans="1:91" ht="16.350000000000001" customHeight="1" x14ac:dyDescent="0.2">
      <c r="A124" s="507" t="s">
        <v>149</v>
      </c>
      <c r="B124" s="478">
        <v>1</v>
      </c>
      <c r="C124" s="136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CG124" s="13"/>
      <c r="CH124" s="13"/>
      <c r="CI124" s="13"/>
      <c r="CJ124" s="13"/>
      <c r="CK124" s="13"/>
      <c r="CL124" s="13"/>
      <c r="CM124" s="13"/>
    </row>
    <row r="125" spans="1:91" ht="16.350000000000001" customHeight="1" x14ac:dyDescent="0.2">
      <c r="A125" s="270" t="s">
        <v>150</v>
      </c>
      <c r="B125" s="70"/>
      <c r="C125" s="136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CG125" s="13"/>
      <c r="CH125" s="13"/>
      <c r="CI125" s="13"/>
      <c r="CJ125" s="13"/>
      <c r="CK125" s="13"/>
      <c r="CL125" s="13"/>
      <c r="CM125" s="13"/>
    </row>
    <row r="126" spans="1:91" ht="16.350000000000001" customHeight="1" x14ac:dyDescent="0.2">
      <c r="A126" s="270" t="s">
        <v>151</v>
      </c>
      <c r="B126" s="70">
        <v>6</v>
      </c>
      <c r="C126" s="136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CG126" s="13"/>
      <c r="CH126" s="13"/>
      <c r="CI126" s="13"/>
      <c r="CJ126" s="13"/>
      <c r="CK126" s="13"/>
      <c r="CL126" s="13"/>
      <c r="CM126" s="13"/>
    </row>
    <row r="127" spans="1:91" ht="16.350000000000001" customHeight="1" x14ac:dyDescent="0.2">
      <c r="A127" s="270" t="s">
        <v>152</v>
      </c>
      <c r="B127" s="70">
        <v>5</v>
      </c>
      <c r="C127" s="136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CG127" s="13"/>
      <c r="CH127" s="13"/>
      <c r="CI127" s="13"/>
      <c r="CJ127" s="13"/>
      <c r="CK127" s="13"/>
      <c r="CL127" s="13"/>
      <c r="CM127" s="13"/>
    </row>
    <row r="128" spans="1:91" ht="16.350000000000001" customHeight="1" x14ac:dyDescent="0.2">
      <c r="A128" s="270" t="s">
        <v>153</v>
      </c>
      <c r="B128" s="70"/>
      <c r="C128" s="136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CG128" s="13"/>
      <c r="CH128" s="13"/>
      <c r="CI128" s="13"/>
      <c r="CJ128" s="13"/>
      <c r="CK128" s="13"/>
      <c r="CL128" s="13"/>
      <c r="CM128" s="13"/>
    </row>
    <row r="129" spans="1:91" ht="16.350000000000001" customHeight="1" x14ac:dyDescent="0.2">
      <c r="A129" s="271" t="s">
        <v>154</v>
      </c>
      <c r="B129" s="36">
        <v>2</v>
      </c>
      <c r="C129" s="136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CG129" s="13"/>
      <c r="CH129" s="13"/>
      <c r="CI129" s="13"/>
      <c r="CJ129" s="13"/>
      <c r="CK129" s="13"/>
      <c r="CL129" s="13"/>
      <c r="CM129" s="13"/>
    </row>
    <row r="130" spans="1:91" ht="16.350000000000001" customHeight="1" x14ac:dyDescent="0.2">
      <c r="A130" s="271" t="s">
        <v>155</v>
      </c>
      <c r="B130" s="36">
        <v>9</v>
      </c>
      <c r="C130" s="136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CG130" s="13"/>
      <c r="CH130" s="13"/>
      <c r="CI130" s="13"/>
      <c r="CJ130" s="13"/>
      <c r="CK130" s="13"/>
      <c r="CL130" s="13"/>
      <c r="CM130" s="13"/>
    </row>
    <row r="131" spans="1:91" ht="16.350000000000001" customHeight="1" x14ac:dyDescent="0.2">
      <c r="A131" s="271" t="s">
        <v>156</v>
      </c>
      <c r="B131" s="70"/>
      <c r="C131" s="136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CG131" s="13"/>
      <c r="CH131" s="13"/>
      <c r="CI131" s="13"/>
      <c r="CJ131" s="13"/>
      <c r="CK131" s="13"/>
      <c r="CL131" s="13"/>
      <c r="CM131" s="13"/>
    </row>
    <row r="132" spans="1:91" ht="16.350000000000001" customHeight="1" x14ac:dyDescent="0.2">
      <c r="A132" s="271" t="s">
        <v>157</v>
      </c>
      <c r="B132" s="36">
        <v>1</v>
      </c>
      <c r="C132" s="136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CG132" s="13"/>
      <c r="CH132" s="13"/>
      <c r="CI132" s="13"/>
      <c r="CJ132" s="13"/>
      <c r="CK132" s="13"/>
      <c r="CL132" s="13"/>
      <c r="CM132" s="13"/>
    </row>
    <row r="133" spans="1:91" ht="16.350000000000001" customHeight="1" x14ac:dyDescent="0.2">
      <c r="A133" s="272" t="s">
        <v>158</v>
      </c>
      <c r="B133" s="273">
        <v>6</v>
      </c>
      <c r="C133" s="136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CG133" s="13"/>
      <c r="CH133" s="13"/>
      <c r="CI133" s="13"/>
      <c r="CJ133" s="13"/>
      <c r="CK133" s="13"/>
      <c r="CL133" s="13"/>
      <c r="CM133" s="13"/>
    </row>
    <row r="134" spans="1:91" ht="16.350000000000001" customHeight="1" x14ac:dyDescent="0.2">
      <c r="A134" s="274" t="s">
        <v>159</v>
      </c>
      <c r="B134" s="273">
        <v>167</v>
      </c>
      <c r="C134" s="136"/>
      <c r="D134" s="8"/>
      <c r="E134" s="8"/>
      <c r="F134" s="8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"/>
      <c r="CG134" s="13"/>
      <c r="CH134" s="13"/>
      <c r="CI134" s="13"/>
      <c r="CJ134" s="13"/>
      <c r="CK134" s="13"/>
      <c r="CL134" s="13"/>
      <c r="CM134" s="13"/>
    </row>
    <row r="135" spans="1:91" ht="16.350000000000001" customHeight="1" x14ac:dyDescent="0.2">
      <c r="A135" s="274" t="s">
        <v>160</v>
      </c>
      <c r="B135" s="273">
        <v>128</v>
      </c>
      <c r="C135" s="136"/>
      <c r="D135" s="8"/>
      <c r="E135" s="8"/>
      <c r="F135" s="8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"/>
      <c r="CG135" s="13"/>
      <c r="CH135" s="13"/>
      <c r="CI135" s="13"/>
      <c r="CJ135" s="13"/>
      <c r="CK135" s="13"/>
      <c r="CL135" s="13"/>
      <c r="CM135" s="13"/>
    </row>
    <row r="136" spans="1:91" ht="16.350000000000001" customHeight="1" x14ac:dyDescent="0.2">
      <c r="A136" s="412" t="s">
        <v>54</v>
      </c>
      <c r="B136" s="409">
        <f>SUM(B124:B135)</f>
        <v>325</v>
      </c>
      <c r="C136" s="8"/>
      <c r="D136" s="8"/>
      <c r="E136" s="8"/>
      <c r="F136" s="8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"/>
      <c r="CG136" s="13"/>
      <c r="CH136" s="13"/>
      <c r="CI136" s="13"/>
      <c r="CJ136" s="13"/>
      <c r="CK136" s="13"/>
      <c r="CL136" s="13"/>
      <c r="CM136" s="13"/>
    </row>
    <row r="137" spans="1:91" ht="32.1" customHeight="1" x14ac:dyDescent="0.2">
      <c r="A137" s="81" t="s">
        <v>161</v>
      </c>
      <c r="B137" s="1"/>
      <c r="C137" s="1"/>
      <c r="D137" s="8"/>
      <c r="E137" s="276"/>
      <c r="F137" s="8"/>
      <c r="G137" s="277"/>
      <c r="H137" s="85"/>
      <c r="I137" s="85"/>
      <c r="J137" s="85"/>
      <c r="K137" s="85"/>
      <c r="L137" s="85"/>
      <c r="M137" s="278"/>
      <c r="N137" s="278"/>
      <c r="O137" s="278"/>
      <c r="P137" s="85"/>
      <c r="Q137" s="85"/>
      <c r="R137" s="85"/>
      <c r="S137" s="85"/>
      <c r="T137" s="85"/>
      <c r="U137" s="85"/>
      <c r="V137" s="85"/>
      <c r="W137" s="8"/>
      <c r="BX137" s="2"/>
      <c r="BY137" s="2"/>
      <c r="BZ137" s="2"/>
      <c r="CG137" s="13"/>
      <c r="CH137" s="13"/>
      <c r="CI137" s="13"/>
      <c r="CJ137" s="13"/>
      <c r="CK137" s="13"/>
      <c r="CL137" s="13"/>
      <c r="CM137" s="13"/>
    </row>
    <row r="138" spans="1:91" ht="25.35" customHeight="1" x14ac:dyDescent="0.2">
      <c r="A138" s="1808" t="s">
        <v>162</v>
      </c>
      <c r="B138" s="1869"/>
      <c r="C138" s="1869"/>
      <c r="D138" s="1809"/>
      <c r="E138" s="445" t="s">
        <v>163</v>
      </c>
      <c r="F138" s="445" t="s">
        <v>164</v>
      </c>
      <c r="G138" s="279"/>
      <c r="H138" s="280"/>
      <c r="I138" s="280"/>
      <c r="J138" s="280"/>
      <c r="K138" s="280"/>
      <c r="L138" s="85"/>
      <c r="M138" s="85"/>
      <c r="N138" s="85"/>
      <c r="O138" s="85"/>
      <c r="P138" s="85"/>
      <c r="Q138" s="85"/>
      <c r="R138" s="85"/>
      <c r="S138" s="85"/>
      <c r="T138" s="101"/>
      <c r="U138" s="101"/>
      <c r="V138" s="101"/>
      <c r="W138" s="7"/>
      <c r="CG138" s="13"/>
      <c r="CH138" s="13"/>
      <c r="CI138" s="13"/>
      <c r="CJ138" s="13"/>
      <c r="CK138" s="13"/>
      <c r="CL138" s="13"/>
      <c r="CM138" s="13"/>
    </row>
    <row r="139" spans="1:91" ht="16.350000000000001" customHeight="1" x14ac:dyDescent="0.2">
      <c r="A139" s="445" t="s">
        <v>165</v>
      </c>
      <c r="B139" s="1872" t="s">
        <v>166</v>
      </c>
      <c r="C139" s="1873"/>
      <c r="D139" s="1874"/>
      <c r="E139" s="413"/>
      <c r="F139" s="413"/>
      <c r="G139" s="487" t="str">
        <f>CA139</f>
        <v/>
      </c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85"/>
      <c r="T139" s="101"/>
      <c r="U139" s="101"/>
      <c r="V139" s="101"/>
      <c r="W139" s="7"/>
      <c r="CA139" s="488" t="str">
        <f>IF(E139&lt;F139,"* El número de llamadas válidas NO DEBE ser mayor al total de llamadas.","")</f>
        <v/>
      </c>
      <c r="CG139" s="489">
        <f>IF(E139&lt;F139,1,0)</f>
        <v>0</v>
      </c>
      <c r="CH139" s="13"/>
      <c r="CI139" s="13"/>
      <c r="CJ139" s="13"/>
      <c r="CK139" s="13"/>
      <c r="CL139" s="13"/>
      <c r="CM139" s="13"/>
    </row>
    <row r="140" spans="1:91" ht="32.1" customHeight="1" x14ac:dyDescent="0.2">
      <c r="A140" s="82" t="s">
        <v>167</v>
      </c>
      <c r="B140" s="82"/>
      <c r="C140" s="82"/>
      <c r="D140" s="82"/>
      <c r="E140" s="82"/>
      <c r="F140" s="82"/>
      <c r="G140" s="57"/>
      <c r="H140" s="57"/>
      <c r="I140" s="57"/>
      <c r="J140" s="57"/>
      <c r="K140" s="57"/>
      <c r="L140" s="282"/>
      <c r="M140" s="85"/>
      <c r="N140" s="85"/>
      <c r="O140" s="85"/>
      <c r="P140" s="85"/>
      <c r="Q140" s="85"/>
      <c r="R140" s="12"/>
      <c r="S140" s="12"/>
      <c r="T140" s="12"/>
      <c r="U140" s="12"/>
      <c r="V140" s="12"/>
      <c r="BX140" s="2"/>
      <c r="BY140" s="2"/>
      <c r="BZ140" s="2"/>
      <c r="CG140" s="13"/>
      <c r="CH140" s="13"/>
      <c r="CI140" s="13"/>
      <c r="CJ140" s="13"/>
      <c r="CK140" s="13"/>
      <c r="CL140" s="13"/>
      <c r="CM140" s="13"/>
    </row>
    <row r="141" spans="1:91" ht="27" customHeight="1" x14ac:dyDescent="0.2">
      <c r="A141" s="1822" t="s">
        <v>162</v>
      </c>
      <c r="B141" s="1823"/>
      <c r="C141" s="1793"/>
      <c r="D141" s="1828" t="s">
        <v>168</v>
      </c>
      <c r="E141" s="1829"/>
      <c r="F141" s="1816"/>
      <c r="G141" s="1819" t="s">
        <v>7</v>
      </c>
      <c r="H141" s="1869" t="s">
        <v>169</v>
      </c>
      <c r="I141" s="1869"/>
      <c r="J141" s="1809"/>
      <c r="K141" s="1808" t="s">
        <v>170</v>
      </c>
      <c r="L141" s="1869"/>
      <c r="M141" s="1809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CG141" s="13"/>
      <c r="CH141" s="13"/>
      <c r="CI141" s="13"/>
      <c r="CJ141" s="13"/>
      <c r="CK141" s="13"/>
      <c r="CL141" s="13"/>
      <c r="CM141" s="13"/>
    </row>
    <row r="142" spans="1:91" ht="27" customHeight="1" x14ac:dyDescent="0.2">
      <c r="A142" s="1824"/>
      <c r="B142" s="1825"/>
      <c r="C142" s="1795"/>
      <c r="D142" s="432" t="s">
        <v>54</v>
      </c>
      <c r="E142" s="442" t="s">
        <v>171</v>
      </c>
      <c r="F142" s="423" t="s">
        <v>172</v>
      </c>
      <c r="G142" s="1820"/>
      <c r="H142" s="442" t="s">
        <v>173</v>
      </c>
      <c r="I142" s="436" t="s">
        <v>174</v>
      </c>
      <c r="J142" s="423" t="s">
        <v>175</v>
      </c>
      <c r="K142" s="442" t="s">
        <v>173</v>
      </c>
      <c r="L142" s="436" t="s">
        <v>174</v>
      </c>
      <c r="M142" s="423" t="s">
        <v>175</v>
      </c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CG142" s="13"/>
      <c r="CH142" s="13"/>
      <c r="CI142" s="13"/>
      <c r="CJ142" s="13"/>
      <c r="CK142" s="13"/>
      <c r="CL142" s="13"/>
      <c r="CM142" s="13"/>
    </row>
    <row r="143" spans="1:91" ht="16.350000000000001" customHeight="1" x14ac:dyDescent="0.2">
      <c r="A143" s="1819" t="s">
        <v>176</v>
      </c>
      <c r="B143" s="1925" t="s">
        <v>177</v>
      </c>
      <c r="C143" s="1926"/>
      <c r="D143" s="506">
        <f>SUM(E143+F143)</f>
        <v>0</v>
      </c>
      <c r="E143" s="476"/>
      <c r="F143" s="484"/>
      <c r="G143" s="478"/>
      <c r="H143" s="476"/>
      <c r="I143" s="463"/>
      <c r="J143" s="484"/>
      <c r="K143" s="476"/>
      <c r="L143" s="463"/>
      <c r="M143" s="484"/>
      <c r="N143" s="71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12"/>
      <c r="AA143" s="12"/>
      <c r="CG143" s="13"/>
      <c r="CH143" s="13"/>
      <c r="CI143" s="13">
        <v>0</v>
      </c>
      <c r="CJ143" s="13"/>
      <c r="CK143" s="13"/>
      <c r="CL143" s="13"/>
      <c r="CM143" s="13"/>
    </row>
    <row r="144" spans="1:91" ht="16.350000000000001" customHeight="1" x14ac:dyDescent="0.2">
      <c r="A144" s="1820"/>
      <c r="B144" s="285" t="s">
        <v>178</v>
      </c>
      <c r="C144" s="286"/>
      <c r="D144" s="287">
        <f>SUM(E144+F144)</f>
        <v>0</v>
      </c>
      <c r="E144" s="288"/>
      <c r="F144" s="289"/>
      <c r="G144" s="290"/>
      <c r="H144" s="288"/>
      <c r="I144" s="291"/>
      <c r="J144" s="289"/>
      <c r="K144" s="288"/>
      <c r="L144" s="291"/>
      <c r="M144" s="289"/>
      <c r="N144" s="71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12"/>
      <c r="AA144" s="12"/>
      <c r="CG144" s="13"/>
      <c r="CH144" s="13"/>
      <c r="CI144" s="13">
        <v>0</v>
      </c>
      <c r="CJ144" s="13"/>
      <c r="CK144" s="13"/>
      <c r="CL144" s="13"/>
      <c r="CM144" s="13"/>
    </row>
    <row r="145" spans="1:104" ht="32.1" customHeight="1" x14ac:dyDescent="0.2">
      <c r="A145" s="81" t="s">
        <v>179</v>
      </c>
      <c r="B145" s="8"/>
      <c r="C145" s="292"/>
      <c r="D145" s="292"/>
      <c r="E145" s="293"/>
      <c r="F145" s="8"/>
      <c r="G145" s="8"/>
      <c r="H145" s="8"/>
      <c r="I145" s="8"/>
      <c r="J145" s="8"/>
      <c r="K145" s="8"/>
      <c r="L145" s="8"/>
      <c r="M145" s="8"/>
      <c r="N145" s="85"/>
      <c r="O145" s="85"/>
      <c r="P145" s="85"/>
      <c r="Q145" s="85"/>
      <c r="R145" s="85"/>
      <c r="S145" s="85"/>
      <c r="T145" s="85"/>
      <c r="U145" s="85"/>
      <c r="V145" s="85"/>
      <c r="W145" s="12"/>
      <c r="X145" s="12"/>
      <c r="Y145" s="12"/>
      <c r="Z145" s="12"/>
      <c r="AA145" s="12"/>
      <c r="BX145" s="2"/>
      <c r="BY145" s="2"/>
      <c r="BZ145" s="2"/>
      <c r="CG145" s="13"/>
      <c r="CH145" s="13"/>
      <c r="CI145" s="13"/>
      <c r="CJ145" s="13"/>
      <c r="CK145" s="13"/>
      <c r="CL145" s="13"/>
      <c r="CM145" s="13"/>
    </row>
    <row r="146" spans="1:104" ht="58.35" customHeight="1" x14ac:dyDescent="0.2">
      <c r="A146" s="1828" t="s">
        <v>180</v>
      </c>
      <c r="B146" s="1816"/>
      <c r="C146" s="445" t="s">
        <v>5</v>
      </c>
      <c r="D146" s="445" t="s">
        <v>181</v>
      </c>
      <c r="E146" s="406" t="s">
        <v>182</v>
      </c>
      <c r="F146" s="429" t="s">
        <v>68</v>
      </c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101"/>
      <c r="T146" s="101"/>
      <c r="U146" s="101"/>
      <c r="V146" s="101"/>
      <c r="W146" s="12"/>
      <c r="X146" s="12"/>
      <c r="Y146" s="12"/>
      <c r="Z146" s="12"/>
      <c r="AA146" s="12"/>
      <c r="CG146" s="13"/>
      <c r="CH146" s="13"/>
      <c r="CI146" s="13"/>
      <c r="CJ146" s="13"/>
      <c r="CK146" s="13"/>
      <c r="CL146" s="13"/>
      <c r="CM146" s="13"/>
    </row>
    <row r="147" spans="1:104" ht="16.350000000000001" customHeight="1" x14ac:dyDescent="0.2">
      <c r="A147" s="1819" t="s">
        <v>183</v>
      </c>
      <c r="B147" s="62" t="s">
        <v>184</v>
      </c>
      <c r="C147" s="142"/>
      <c r="D147" s="294"/>
      <c r="E147" s="464"/>
      <c r="F147" s="508"/>
      <c r="G147" s="71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101"/>
      <c r="T147" s="101"/>
      <c r="U147" s="101"/>
      <c r="V147" s="101"/>
      <c r="W147" s="12"/>
      <c r="X147" s="12"/>
      <c r="CG147" s="13">
        <v>0</v>
      </c>
      <c r="CH147" s="13"/>
      <c r="CI147" s="13"/>
      <c r="CJ147" s="13"/>
      <c r="CK147" s="13"/>
      <c r="CL147" s="13"/>
      <c r="CM147" s="13"/>
    </row>
    <row r="148" spans="1:104" ht="16.350000000000001" customHeight="1" x14ac:dyDescent="0.2">
      <c r="A148" s="1820"/>
      <c r="B148" s="93" t="s">
        <v>185</v>
      </c>
      <c r="C148" s="52"/>
      <c r="D148" s="50"/>
      <c r="E148" s="297"/>
      <c r="F148" s="298"/>
      <c r="G148" s="71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101"/>
      <c r="T148" s="101"/>
      <c r="U148" s="101"/>
      <c r="V148" s="101"/>
      <c r="W148" s="12"/>
      <c r="X148" s="12"/>
      <c r="CG148" s="13">
        <v>0</v>
      </c>
      <c r="CH148" s="13"/>
      <c r="CI148" s="13"/>
      <c r="CJ148" s="13"/>
      <c r="CK148" s="13"/>
      <c r="CL148" s="13"/>
      <c r="CM148" s="13"/>
    </row>
    <row r="149" spans="1:104" ht="16.350000000000001" customHeight="1" x14ac:dyDescent="0.2">
      <c r="A149" s="435" t="s">
        <v>186</v>
      </c>
      <c r="B149" s="72" t="s">
        <v>184</v>
      </c>
      <c r="C149" s="413"/>
      <c r="D149" s="414"/>
      <c r="E149" s="301"/>
      <c r="F149" s="302"/>
      <c r="G149" s="71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101"/>
      <c r="T149" s="101"/>
      <c r="U149" s="101"/>
      <c r="V149" s="101"/>
      <c r="W149" s="12"/>
      <c r="X149" s="12"/>
      <c r="CG149" s="13">
        <v>0</v>
      </c>
      <c r="CH149" s="13"/>
      <c r="CI149" s="13"/>
      <c r="CJ149" s="13"/>
      <c r="CK149" s="13"/>
      <c r="CL149" s="13"/>
      <c r="CM149" s="13"/>
    </row>
    <row r="150" spans="1:104" ht="16.350000000000001" customHeight="1" x14ac:dyDescent="0.2">
      <c r="A150" s="1819" t="s">
        <v>187</v>
      </c>
      <c r="B150" s="62" t="s">
        <v>188</v>
      </c>
      <c r="C150" s="142"/>
      <c r="D150" s="303"/>
      <c r="E150" s="304"/>
      <c r="F150" s="305"/>
      <c r="G150" s="71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101"/>
      <c r="T150" s="101"/>
      <c r="U150" s="101"/>
      <c r="V150" s="101"/>
      <c r="W150" s="12"/>
      <c r="X150" s="12"/>
      <c r="CG150" s="13">
        <v>0</v>
      </c>
      <c r="CH150" s="13"/>
      <c r="CI150" s="13"/>
      <c r="CJ150" s="13"/>
      <c r="CK150" s="13"/>
      <c r="CL150" s="13"/>
      <c r="CM150" s="13"/>
    </row>
    <row r="151" spans="1:104" ht="16.350000000000001" customHeight="1" x14ac:dyDescent="0.2">
      <c r="A151" s="1845"/>
      <c r="B151" s="30" t="s">
        <v>189</v>
      </c>
      <c r="C151" s="36"/>
      <c r="D151" s="34"/>
      <c r="E151" s="306"/>
      <c r="F151" s="74"/>
      <c r="G151" s="71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101"/>
      <c r="T151" s="101"/>
      <c r="U151" s="101"/>
      <c r="V151" s="101"/>
      <c r="W151" s="12"/>
      <c r="X151" s="12"/>
      <c r="CG151" s="13">
        <v>0</v>
      </c>
      <c r="CH151" s="13"/>
      <c r="CI151" s="13"/>
      <c r="CJ151" s="13"/>
      <c r="CK151" s="13"/>
      <c r="CL151" s="13"/>
      <c r="CM151" s="13"/>
    </row>
    <row r="152" spans="1:104" ht="16.350000000000001" customHeight="1" x14ac:dyDescent="0.2">
      <c r="A152" s="1820"/>
      <c r="B152" s="93" t="s">
        <v>190</v>
      </c>
      <c r="C152" s="52"/>
      <c r="D152" s="50"/>
      <c r="E152" s="307"/>
      <c r="F152" s="79"/>
      <c r="G152" s="71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101"/>
      <c r="T152" s="101"/>
      <c r="U152" s="101"/>
      <c r="V152" s="101"/>
      <c r="W152" s="12"/>
      <c r="X152" s="12"/>
      <c r="CG152" s="13">
        <v>0</v>
      </c>
      <c r="CH152" s="13"/>
      <c r="CI152" s="13"/>
      <c r="CJ152" s="13"/>
      <c r="CK152" s="13"/>
      <c r="CL152" s="13"/>
      <c r="CM152" s="13"/>
    </row>
    <row r="153" spans="1:104" s="82" customFormat="1" ht="32.1" customHeight="1" x14ac:dyDescent="0.2">
      <c r="A153" s="308" t="s">
        <v>191</v>
      </c>
      <c r="CA153" s="309"/>
      <c r="CB153" s="309"/>
      <c r="CC153" s="309"/>
      <c r="CD153" s="309"/>
      <c r="CE153" s="309"/>
      <c r="CF153" s="309"/>
      <c r="CG153" s="310"/>
      <c r="CH153" s="310"/>
      <c r="CI153" s="310"/>
      <c r="CJ153" s="310"/>
      <c r="CK153" s="310"/>
      <c r="CL153" s="310"/>
      <c r="CM153" s="310"/>
      <c r="CN153" s="309"/>
      <c r="CO153" s="309"/>
      <c r="CP153" s="309"/>
      <c r="CQ153" s="309"/>
      <c r="CR153" s="309"/>
      <c r="CS153" s="309"/>
      <c r="CT153" s="309"/>
      <c r="CU153" s="309"/>
      <c r="CV153" s="309"/>
      <c r="CW153" s="309"/>
      <c r="CX153" s="309"/>
      <c r="CY153" s="309"/>
      <c r="CZ153" s="309"/>
    </row>
    <row r="154" spans="1:104" s="82" customFormat="1" ht="16.350000000000001" customHeight="1" x14ac:dyDescent="0.2">
      <c r="A154" s="1822" t="s">
        <v>162</v>
      </c>
      <c r="B154" s="1823"/>
      <c r="C154" s="1793"/>
      <c r="D154" s="1828" t="s">
        <v>192</v>
      </c>
      <c r="E154" s="1829"/>
      <c r="F154" s="1859"/>
      <c r="G154" s="1860" t="s">
        <v>181</v>
      </c>
      <c r="H154" s="1864" t="s">
        <v>193</v>
      </c>
      <c r="I154" s="1798" t="s">
        <v>68</v>
      </c>
      <c r="BX154" s="311"/>
      <c r="BY154" s="311"/>
      <c r="BZ154" s="311"/>
      <c r="CA154" s="309"/>
      <c r="CB154" s="309"/>
      <c r="CC154" s="309"/>
      <c r="CD154" s="309"/>
      <c r="CE154" s="309"/>
      <c r="CF154" s="309"/>
      <c r="CG154" s="310"/>
      <c r="CH154" s="310"/>
      <c r="CI154" s="310"/>
      <c r="CJ154" s="310"/>
      <c r="CK154" s="310"/>
      <c r="CL154" s="310"/>
      <c r="CM154" s="310"/>
      <c r="CN154" s="309"/>
      <c r="CO154" s="309"/>
      <c r="CP154" s="309"/>
      <c r="CQ154" s="309"/>
      <c r="CR154" s="309"/>
      <c r="CS154" s="309"/>
      <c r="CT154" s="309"/>
      <c r="CU154" s="309"/>
      <c r="CV154" s="309"/>
      <c r="CW154" s="309"/>
      <c r="CX154" s="309"/>
      <c r="CY154" s="309"/>
      <c r="CZ154" s="309"/>
    </row>
    <row r="155" spans="1:104" s="82" customFormat="1" ht="16.350000000000001" customHeight="1" x14ac:dyDescent="0.2">
      <c r="A155" s="1824"/>
      <c r="B155" s="1825"/>
      <c r="C155" s="1795"/>
      <c r="D155" s="432" t="s">
        <v>194</v>
      </c>
      <c r="E155" s="406" t="s">
        <v>183</v>
      </c>
      <c r="F155" s="425" t="s">
        <v>187</v>
      </c>
      <c r="G155" s="1861"/>
      <c r="H155" s="1865"/>
      <c r="I155" s="1801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BX155" s="311"/>
      <c r="BY155" s="311"/>
      <c r="BZ155" s="311"/>
      <c r="CA155" s="309"/>
      <c r="CB155" s="309"/>
      <c r="CC155" s="309"/>
      <c r="CD155" s="309"/>
      <c r="CE155" s="309"/>
      <c r="CF155" s="309"/>
      <c r="CG155" s="310"/>
      <c r="CH155" s="310"/>
      <c r="CI155" s="310"/>
      <c r="CJ155" s="310"/>
      <c r="CK155" s="310"/>
      <c r="CL155" s="310"/>
      <c r="CM155" s="310"/>
      <c r="CN155" s="309"/>
      <c r="CO155" s="309"/>
      <c r="CP155" s="309"/>
      <c r="CQ155" s="309"/>
      <c r="CR155" s="309"/>
      <c r="CS155" s="309"/>
      <c r="CT155" s="309"/>
      <c r="CU155" s="309"/>
      <c r="CV155" s="309"/>
      <c r="CW155" s="309"/>
      <c r="CX155" s="309"/>
      <c r="CY155" s="309"/>
      <c r="CZ155" s="309"/>
    </row>
    <row r="156" spans="1:104" ht="16.350000000000001" customHeight="1" x14ac:dyDescent="0.2">
      <c r="A156" s="1924" t="s">
        <v>195</v>
      </c>
      <c r="B156" s="1920" t="s">
        <v>190</v>
      </c>
      <c r="C156" s="1921"/>
      <c r="D156" s="506">
        <f t="shared" ref="D156:D161" si="16">SUM(E156:F156)</f>
        <v>0</v>
      </c>
      <c r="E156" s="476"/>
      <c r="F156" s="411"/>
      <c r="G156" s="463"/>
      <c r="H156" s="479"/>
      <c r="I156" s="484"/>
      <c r="J156" s="71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12"/>
      <c r="W156" s="12"/>
      <c r="X156" s="12"/>
      <c r="Y156" s="12"/>
      <c r="Z156" s="12"/>
      <c r="AA156" s="12"/>
      <c r="CG156" s="13">
        <v>0</v>
      </c>
      <c r="CH156" s="13"/>
      <c r="CI156" s="13"/>
      <c r="CJ156" s="13"/>
      <c r="CK156" s="13"/>
      <c r="CL156" s="13"/>
      <c r="CM156" s="13"/>
    </row>
    <row r="157" spans="1:104" ht="16.350000000000001" customHeight="1" x14ac:dyDescent="0.2">
      <c r="A157" s="1867"/>
      <c r="B157" s="1848" t="s">
        <v>188</v>
      </c>
      <c r="C157" s="1849"/>
      <c r="D157" s="313">
        <f t="shared" si="16"/>
        <v>201</v>
      </c>
      <c r="E157" s="34">
        <v>201</v>
      </c>
      <c r="F157" s="314"/>
      <c r="G157" s="306">
        <v>201</v>
      </c>
      <c r="H157" s="37"/>
      <c r="I157" s="74"/>
      <c r="J157" s="71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12"/>
      <c r="W157" s="12"/>
      <c r="X157" s="12"/>
      <c r="Y157" s="12"/>
      <c r="Z157" s="12"/>
      <c r="AA157" s="12"/>
      <c r="CG157" s="13">
        <v>0</v>
      </c>
      <c r="CH157" s="13"/>
      <c r="CI157" s="13"/>
      <c r="CJ157" s="13"/>
      <c r="CK157" s="13"/>
      <c r="CL157" s="13"/>
      <c r="CM157" s="13"/>
    </row>
    <row r="158" spans="1:104" ht="16.350000000000001" customHeight="1" x14ac:dyDescent="0.2">
      <c r="A158" s="1868"/>
      <c r="B158" s="1850" t="s">
        <v>189</v>
      </c>
      <c r="C158" s="1851"/>
      <c r="D158" s="265">
        <f t="shared" si="16"/>
        <v>0</v>
      </c>
      <c r="E158" s="50"/>
      <c r="F158" s="267"/>
      <c r="G158" s="307"/>
      <c r="H158" s="266"/>
      <c r="I158" s="79"/>
      <c r="J158" s="71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12"/>
      <c r="W158" s="12"/>
      <c r="X158" s="12"/>
      <c r="Y158" s="12"/>
      <c r="Z158" s="12"/>
      <c r="AA158" s="12"/>
      <c r="CG158" s="13">
        <v>0</v>
      </c>
      <c r="CH158" s="13"/>
      <c r="CI158" s="13"/>
      <c r="CJ158" s="13"/>
      <c r="CK158" s="13"/>
      <c r="CL158" s="13"/>
      <c r="CM158" s="13"/>
    </row>
    <row r="159" spans="1:104" ht="16.350000000000001" customHeight="1" x14ac:dyDescent="0.2">
      <c r="A159" s="1819" t="s">
        <v>196</v>
      </c>
      <c r="B159" s="1920" t="s">
        <v>190</v>
      </c>
      <c r="C159" s="1921"/>
      <c r="D159" s="506">
        <f t="shared" si="16"/>
        <v>0</v>
      </c>
      <c r="E159" s="476"/>
      <c r="F159" s="411"/>
      <c r="G159" s="463"/>
      <c r="H159" s="479"/>
      <c r="I159" s="484"/>
      <c r="J159" s="71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12"/>
      <c r="W159" s="12"/>
      <c r="X159" s="12"/>
      <c r="Y159" s="12"/>
      <c r="Z159" s="12"/>
      <c r="AA159" s="12"/>
      <c r="CG159" s="13">
        <v>0</v>
      </c>
      <c r="CH159" s="13"/>
      <c r="CI159" s="13"/>
      <c r="CJ159" s="13"/>
      <c r="CK159" s="13"/>
      <c r="CL159" s="13"/>
      <c r="CM159" s="13"/>
    </row>
    <row r="160" spans="1:104" ht="16.350000000000001" customHeight="1" x14ac:dyDescent="0.2">
      <c r="A160" s="1845"/>
      <c r="B160" s="1848" t="s">
        <v>188</v>
      </c>
      <c r="C160" s="1849"/>
      <c r="D160" s="313">
        <f t="shared" si="16"/>
        <v>154</v>
      </c>
      <c r="E160" s="34">
        <v>154</v>
      </c>
      <c r="F160" s="314"/>
      <c r="G160" s="306">
        <v>154</v>
      </c>
      <c r="H160" s="37"/>
      <c r="I160" s="74"/>
      <c r="J160" s="71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12"/>
      <c r="W160" s="12"/>
      <c r="X160" s="12"/>
      <c r="Y160" s="12"/>
      <c r="Z160" s="12"/>
      <c r="AA160" s="12"/>
      <c r="CG160" s="13">
        <v>0</v>
      </c>
      <c r="CH160" s="13"/>
      <c r="CI160" s="13"/>
      <c r="CJ160" s="13"/>
      <c r="CK160" s="13"/>
      <c r="CL160" s="13"/>
      <c r="CM160" s="13"/>
    </row>
    <row r="161" spans="1:91" ht="16.350000000000001" customHeight="1" x14ac:dyDescent="0.2">
      <c r="A161" s="1820"/>
      <c r="B161" s="1850" t="s">
        <v>189</v>
      </c>
      <c r="C161" s="1851"/>
      <c r="D161" s="265">
        <f t="shared" si="16"/>
        <v>0</v>
      </c>
      <c r="E161" s="50"/>
      <c r="F161" s="267"/>
      <c r="G161" s="307"/>
      <c r="H161" s="266"/>
      <c r="I161" s="79"/>
      <c r="J161" s="71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12"/>
      <c r="W161" s="12"/>
      <c r="X161" s="12"/>
      <c r="Y161" s="12"/>
      <c r="Z161" s="12"/>
      <c r="AA161" s="12"/>
      <c r="CG161" s="13">
        <v>0</v>
      </c>
      <c r="CH161" s="13"/>
      <c r="CI161" s="13"/>
      <c r="CJ161" s="13"/>
      <c r="CK161" s="13"/>
      <c r="CL161" s="13"/>
      <c r="CM161" s="13"/>
    </row>
    <row r="162" spans="1:91" ht="32.1" customHeight="1" x14ac:dyDescent="0.2">
      <c r="A162" s="10" t="s">
        <v>197</v>
      </c>
      <c r="B162" s="10"/>
      <c r="C162" s="10"/>
      <c r="D162" s="10"/>
      <c r="E162" s="8"/>
      <c r="G162" s="8"/>
      <c r="H162" s="8"/>
      <c r="I162" s="8"/>
      <c r="J162" s="85"/>
      <c r="K162" s="85"/>
      <c r="L162" s="85"/>
      <c r="M162" s="85"/>
      <c r="N162" s="85"/>
      <c r="O162" s="12"/>
      <c r="P162" s="85"/>
      <c r="Q162" s="85"/>
      <c r="R162" s="85"/>
      <c r="S162" s="85"/>
      <c r="T162" s="85"/>
      <c r="U162" s="85"/>
      <c r="V162" s="85"/>
      <c r="W162" s="85"/>
      <c r="X162" s="12"/>
      <c r="Y162" s="12"/>
      <c r="Z162" s="12"/>
      <c r="AA162" s="12"/>
      <c r="BX162" s="2"/>
      <c r="BY162" s="2"/>
      <c r="BZ162" s="2"/>
      <c r="CG162" s="13"/>
      <c r="CH162" s="13"/>
      <c r="CI162" s="13"/>
      <c r="CJ162" s="13"/>
      <c r="CK162" s="13"/>
      <c r="CL162" s="13"/>
      <c r="CM162" s="13"/>
    </row>
    <row r="163" spans="1:91" ht="16.350000000000001" customHeight="1" x14ac:dyDescent="0.2">
      <c r="A163" s="2045" t="s">
        <v>198</v>
      </c>
      <c r="B163" s="2045"/>
      <c r="C163" s="1853" t="s">
        <v>199</v>
      </c>
      <c r="D163" s="1854"/>
      <c r="E163" s="1855"/>
      <c r="F163" s="1834" t="s">
        <v>6</v>
      </c>
      <c r="G163" s="1862"/>
      <c r="H163" s="1862"/>
      <c r="I163" s="1862"/>
      <c r="J163" s="1862"/>
      <c r="K163" s="1862"/>
      <c r="L163" s="1862"/>
      <c r="M163" s="1862"/>
      <c r="N163" s="1862"/>
      <c r="O163" s="1862"/>
      <c r="P163" s="1862"/>
      <c r="Q163" s="1862"/>
      <c r="R163" s="1862"/>
      <c r="S163" s="1862"/>
      <c r="T163" s="1862"/>
      <c r="U163" s="1862"/>
      <c r="V163" s="1862"/>
      <c r="W163" s="1862"/>
      <c r="X163" s="1862"/>
      <c r="Y163" s="1862"/>
      <c r="Z163" s="1862"/>
      <c r="AA163" s="1862"/>
      <c r="AB163" s="1862"/>
      <c r="AC163" s="1862"/>
      <c r="AD163" s="1862"/>
      <c r="AE163" s="1862"/>
      <c r="AF163" s="1862"/>
      <c r="AG163" s="1862"/>
      <c r="AH163" s="1862"/>
      <c r="AI163" s="1862"/>
      <c r="AJ163" s="1862"/>
      <c r="AK163" s="1862"/>
      <c r="AL163" s="1862"/>
      <c r="AM163" s="1835"/>
      <c r="CG163" s="13"/>
      <c r="CH163" s="13"/>
      <c r="CI163" s="13"/>
      <c r="CJ163" s="13"/>
      <c r="CK163" s="13"/>
      <c r="CL163" s="13"/>
      <c r="CM163" s="13"/>
    </row>
    <row r="164" spans="1:91" ht="16.350000000000001" customHeight="1" x14ac:dyDescent="0.2">
      <c r="A164" s="2045"/>
      <c r="B164" s="2045"/>
      <c r="C164" s="1856"/>
      <c r="D164" s="1857"/>
      <c r="E164" s="1858"/>
      <c r="F164" s="2046" t="s">
        <v>11</v>
      </c>
      <c r="G164" s="2046"/>
      <c r="H164" s="2046" t="s">
        <v>12</v>
      </c>
      <c r="I164" s="2046"/>
      <c r="J164" s="2046" t="s">
        <v>13</v>
      </c>
      <c r="K164" s="2046"/>
      <c r="L164" s="1809" t="s">
        <v>14</v>
      </c>
      <c r="M164" s="1808"/>
      <c r="N164" s="2046" t="s">
        <v>15</v>
      </c>
      <c r="O164" s="2046"/>
      <c r="P164" s="1816" t="s">
        <v>16</v>
      </c>
      <c r="Q164" s="1828"/>
      <c r="R164" s="2044" t="s">
        <v>17</v>
      </c>
      <c r="S164" s="2044"/>
      <c r="T164" s="1816" t="s">
        <v>18</v>
      </c>
      <c r="U164" s="1828"/>
      <c r="V164" s="2044" t="s">
        <v>19</v>
      </c>
      <c r="W164" s="2044"/>
      <c r="X164" s="1816" t="s">
        <v>20</v>
      </c>
      <c r="Y164" s="1828"/>
      <c r="Z164" s="1828" t="s">
        <v>21</v>
      </c>
      <c r="AA164" s="1816"/>
      <c r="AB164" s="2044" t="s">
        <v>22</v>
      </c>
      <c r="AC164" s="2044"/>
      <c r="AD164" s="2044" t="s">
        <v>23</v>
      </c>
      <c r="AE164" s="2044"/>
      <c r="AF164" s="2044" t="s">
        <v>24</v>
      </c>
      <c r="AG164" s="2044"/>
      <c r="AH164" s="2044" t="s">
        <v>25</v>
      </c>
      <c r="AI164" s="2044"/>
      <c r="AJ164" s="2044" t="s">
        <v>26</v>
      </c>
      <c r="AK164" s="2044"/>
      <c r="AL164" s="2044" t="s">
        <v>27</v>
      </c>
      <c r="AM164" s="2044"/>
      <c r="CG164" s="13"/>
      <c r="CH164" s="13"/>
      <c r="CI164" s="13"/>
      <c r="CJ164" s="13"/>
      <c r="CK164" s="13"/>
      <c r="CL164" s="13"/>
      <c r="CM164" s="13"/>
    </row>
    <row r="165" spans="1:91" ht="16.350000000000001" customHeight="1" x14ac:dyDescent="0.2">
      <c r="A165" s="2045"/>
      <c r="B165" s="2045"/>
      <c r="C165" s="415" t="s">
        <v>32</v>
      </c>
      <c r="D165" s="509" t="s">
        <v>33</v>
      </c>
      <c r="E165" s="317" t="s">
        <v>34</v>
      </c>
      <c r="F165" s="406" t="s">
        <v>41</v>
      </c>
      <c r="G165" s="429" t="s">
        <v>34</v>
      </c>
      <c r="H165" s="406" t="s">
        <v>41</v>
      </c>
      <c r="I165" s="429" t="s">
        <v>34</v>
      </c>
      <c r="J165" s="406" t="s">
        <v>41</v>
      </c>
      <c r="K165" s="429" t="s">
        <v>34</v>
      </c>
      <c r="L165" s="406" t="s">
        <v>41</v>
      </c>
      <c r="M165" s="441" t="s">
        <v>34</v>
      </c>
      <c r="N165" s="406" t="s">
        <v>41</v>
      </c>
      <c r="O165" s="429" t="s">
        <v>34</v>
      </c>
      <c r="P165" s="406" t="s">
        <v>41</v>
      </c>
      <c r="Q165" s="441" t="s">
        <v>34</v>
      </c>
      <c r="R165" s="406" t="s">
        <v>41</v>
      </c>
      <c r="S165" s="429" t="s">
        <v>34</v>
      </c>
      <c r="T165" s="406" t="s">
        <v>41</v>
      </c>
      <c r="U165" s="441" t="s">
        <v>34</v>
      </c>
      <c r="V165" s="406" t="s">
        <v>41</v>
      </c>
      <c r="W165" s="429" t="s">
        <v>34</v>
      </c>
      <c r="X165" s="406" t="s">
        <v>41</v>
      </c>
      <c r="Y165" s="441" t="s">
        <v>34</v>
      </c>
      <c r="Z165" s="406" t="s">
        <v>41</v>
      </c>
      <c r="AA165" s="429" t="s">
        <v>34</v>
      </c>
      <c r="AB165" s="406" t="s">
        <v>41</v>
      </c>
      <c r="AC165" s="429" t="s">
        <v>34</v>
      </c>
      <c r="AD165" s="406" t="s">
        <v>41</v>
      </c>
      <c r="AE165" s="429" t="s">
        <v>34</v>
      </c>
      <c r="AF165" s="406" t="s">
        <v>41</v>
      </c>
      <c r="AG165" s="429" t="s">
        <v>34</v>
      </c>
      <c r="AH165" s="406" t="s">
        <v>41</v>
      </c>
      <c r="AI165" s="429" t="s">
        <v>34</v>
      </c>
      <c r="AJ165" s="406" t="s">
        <v>41</v>
      </c>
      <c r="AK165" s="429" t="s">
        <v>34</v>
      </c>
      <c r="AL165" s="406" t="s">
        <v>41</v>
      </c>
      <c r="AM165" s="429" t="s">
        <v>34</v>
      </c>
      <c r="CG165" s="13"/>
      <c r="CH165" s="13"/>
      <c r="CI165" s="13"/>
      <c r="CJ165" s="13"/>
      <c r="CK165" s="13"/>
      <c r="CL165" s="13"/>
      <c r="CM165" s="13"/>
    </row>
    <row r="166" spans="1:91" ht="16.350000000000001" customHeight="1" x14ac:dyDescent="0.2">
      <c r="A166" s="1917" t="s">
        <v>200</v>
      </c>
      <c r="B166" s="1918"/>
      <c r="C166" s="318">
        <f>SUM(D166+E166)</f>
        <v>0</v>
      </c>
      <c r="D166" s="319">
        <f>SUM(P166+R166+T166+V166+X166+Z166+AB166+AD166+AF166+AH166+AJ166+AL166)</f>
        <v>0</v>
      </c>
      <c r="E166" s="510">
        <f>SUM(Q166+S166+U166+W166+Y166+AA166+AC166+AE166+AG166+AI166+AK166+AM166)</f>
        <v>0</v>
      </c>
      <c r="F166" s="511"/>
      <c r="G166" s="322"/>
      <c r="H166" s="323"/>
      <c r="I166" s="512"/>
      <c r="J166" s="511"/>
      <c r="K166" s="322"/>
      <c r="L166" s="323"/>
      <c r="M166" s="512"/>
      <c r="N166" s="323"/>
      <c r="O166" s="512"/>
      <c r="P166" s="513"/>
      <c r="Q166" s="514"/>
      <c r="R166" s="515"/>
      <c r="S166" s="516"/>
      <c r="T166" s="513"/>
      <c r="U166" s="514"/>
      <c r="V166" s="515"/>
      <c r="W166" s="516"/>
      <c r="X166" s="513"/>
      <c r="Y166" s="514"/>
      <c r="Z166" s="515"/>
      <c r="AA166" s="516"/>
      <c r="AB166" s="515"/>
      <c r="AC166" s="516"/>
      <c r="AD166" s="515"/>
      <c r="AE166" s="516"/>
      <c r="AF166" s="515"/>
      <c r="AG166" s="516"/>
      <c r="AH166" s="515"/>
      <c r="AI166" s="516"/>
      <c r="AJ166" s="515"/>
      <c r="AK166" s="516"/>
      <c r="AL166" s="515"/>
      <c r="AM166" s="516"/>
      <c r="AN166" s="136"/>
      <c r="CG166" s="13"/>
      <c r="CH166" s="13"/>
      <c r="CI166" s="13"/>
      <c r="CJ166" s="13"/>
      <c r="CK166" s="13"/>
      <c r="CL166" s="13"/>
      <c r="CM166" s="13"/>
    </row>
    <row r="167" spans="1:91" ht="16.350000000000001" customHeight="1" x14ac:dyDescent="0.2">
      <c r="A167" s="1838" t="s">
        <v>201</v>
      </c>
      <c r="B167" s="1839"/>
      <c r="C167" s="329">
        <f>SUM(D167+E167)</f>
        <v>0</v>
      </c>
      <c r="D167" s="330">
        <f t="shared" ref="D167:E169" si="17">SUM(F167+H167+J167+L167+N167+P167+R167+T167+V167+X167+Z167+AB167+AD167+AF167+AH167+AJ167+AL167)</f>
        <v>0</v>
      </c>
      <c r="E167" s="331">
        <f t="shared" si="17"/>
        <v>0</v>
      </c>
      <c r="F167" s="517"/>
      <c r="G167" s="518"/>
      <c r="H167" s="517"/>
      <c r="I167" s="518"/>
      <c r="J167" s="517"/>
      <c r="K167" s="518"/>
      <c r="L167" s="519"/>
      <c r="M167" s="520"/>
      <c r="N167" s="517"/>
      <c r="O167" s="518"/>
      <c r="P167" s="519"/>
      <c r="Q167" s="520"/>
      <c r="R167" s="517"/>
      <c r="S167" s="518"/>
      <c r="T167" s="519"/>
      <c r="U167" s="520"/>
      <c r="V167" s="517"/>
      <c r="W167" s="518"/>
      <c r="X167" s="519"/>
      <c r="Y167" s="520"/>
      <c r="Z167" s="517"/>
      <c r="AA167" s="518"/>
      <c r="AB167" s="517"/>
      <c r="AC167" s="518"/>
      <c r="AD167" s="517"/>
      <c r="AE167" s="518"/>
      <c r="AF167" s="517"/>
      <c r="AG167" s="518"/>
      <c r="AH167" s="517"/>
      <c r="AI167" s="518"/>
      <c r="AJ167" s="517"/>
      <c r="AK167" s="518"/>
      <c r="AL167" s="517"/>
      <c r="AM167" s="518"/>
      <c r="AN167" s="136"/>
      <c r="CG167" s="13"/>
      <c r="CH167" s="13"/>
      <c r="CI167" s="13"/>
      <c r="CJ167" s="13"/>
      <c r="CK167" s="13"/>
      <c r="CL167" s="13"/>
      <c r="CM167" s="13"/>
    </row>
    <row r="168" spans="1:91" ht="16.350000000000001" customHeight="1" x14ac:dyDescent="0.2">
      <c r="A168" s="1840" t="s">
        <v>202</v>
      </c>
      <c r="B168" s="1841"/>
      <c r="C168" s="329">
        <f>SUM(D168+E168)</f>
        <v>0</v>
      </c>
      <c r="D168" s="330">
        <f t="shared" si="17"/>
        <v>0</v>
      </c>
      <c r="E168" s="331">
        <f t="shared" si="17"/>
        <v>0</v>
      </c>
      <c r="F168" s="517"/>
      <c r="G168" s="518"/>
      <c r="H168" s="517"/>
      <c r="I168" s="518"/>
      <c r="J168" s="517"/>
      <c r="K168" s="518"/>
      <c r="L168" s="519"/>
      <c r="M168" s="520"/>
      <c r="N168" s="517"/>
      <c r="O168" s="518"/>
      <c r="P168" s="519"/>
      <c r="Q168" s="520"/>
      <c r="R168" s="517"/>
      <c r="S168" s="518"/>
      <c r="T168" s="519"/>
      <c r="U168" s="520"/>
      <c r="V168" s="517"/>
      <c r="W168" s="518"/>
      <c r="X168" s="519"/>
      <c r="Y168" s="520"/>
      <c r="Z168" s="517"/>
      <c r="AA168" s="518"/>
      <c r="AB168" s="517"/>
      <c r="AC168" s="518"/>
      <c r="AD168" s="517"/>
      <c r="AE168" s="518"/>
      <c r="AF168" s="517"/>
      <c r="AG168" s="518"/>
      <c r="AH168" s="517"/>
      <c r="AI168" s="518"/>
      <c r="AJ168" s="517"/>
      <c r="AK168" s="518"/>
      <c r="AL168" s="517"/>
      <c r="AM168" s="518"/>
      <c r="AN168" s="136"/>
      <c r="CG168" s="13"/>
      <c r="CH168" s="13"/>
      <c r="CI168" s="13"/>
      <c r="CJ168" s="13"/>
      <c r="CK168" s="13"/>
      <c r="CL168" s="13"/>
      <c r="CM168" s="13"/>
    </row>
    <row r="169" spans="1:91" ht="16.350000000000001" customHeight="1" x14ac:dyDescent="0.2">
      <c r="A169" s="1842" t="s">
        <v>68</v>
      </c>
      <c r="B169" s="1843"/>
      <c r="C169" s="336">
        <f>SUM(D169+E169)</f>
        <v>0</v>
      </c>
      <c r="D169" s="337">
        <f t="shared" si="17"/>
        <v>0</v>
      </c>
      <c r="E169" s="338">
        <f t="shared" si="17"/>
        <v>0</v>
      </c>
      <c r="F169" s="521"/>
      <c r="G169" s="522"/>
      <c r="H169" s="521"/>
      <c r="I169" s="522"/>
      <c r="J169" s="521"/>
      <c r="K169" s="522"/>
      <c r="L169" s="523"/>
      <c r="M169" s="524"/>
      <c r="N169" s="521"/>
      <c r="O169" s="522"/>
      <c r="P169" s="523"/>
      <c r="Q169" s="524"/>
      <c r="R169" s="521"/>
      <c r="S169" s="522"/>
      <c r="T169" s="523"/>
      <c r="U169" s="524"/>
      <c r="V169" s="521"/>
      <c r="W169" s="522"/>
      <c r="X169" s="523"/>
      <c r="Y169" s="524"/>
      <c r="Z169" s="521"/>
      <c r="AA169" s="522"/>
      <c r="AB169" s="521"/>
      <c r="AC169" s="522"/>
      <c r="AD169" s="521"/>
      <c r="AE169" s="522"/>
      <c r="AF169" s="521"/>
      <c r="AG169" s="522"/>
      <c r="AH169" s="521"/>
      <c r="AI169" s="522"/>
      <c r="AJ169" s="521"/>
      <c r="AK169" s="522"/>
      <c r="AL169" s="521"/>
      <c r="AM169" s="522"/>
      <c r="AN169" s="136"/>
      <c r="CG169" s="13"/>
      <c r="CH169" s="13"/>
      <c r="CI169" s="13"/>
      <c r="CJ169" s="13"/>
      <c r="CK169" s="13"/>
      <c r="CL169" s="13"/>
      <c r="CM169" s="13"/>
    </row>
    <row r="170" spans="1:91" ht="32.1" customHeight="1" x14ac:dyDescent="0.2">
      <c r="A170" s="343" t="s">
        <v>203</v>
      </c>
      <c r="B170" s="343"/>
      <c r="C170" s="10"/>
      <c r="D170" s="10"/>
      <c r="E170" s="11"/>
      <c r="F170" s="9"/>
      <c r="G170" s="8"/>
      <c r="H170" s="8"/>
      <c r="I170" s="1"/>
      <c r="J170" s="1"/>
      <c r="K170" s="1"/>
      <c r="L170" s="83"/>
      <c r="M170" s="213"/>
      <c r="N170" s="83"/>
      <c r="O170" s="344"/>
      <c r="P170" s="211"/>
      <c r="Q170" s="211"/>
      <c r="R170" s="211"/>
      <c r="S170" s="213"/>
      <c r="T170" s="83"/>
      <c r="U170" s="211"/>
      <c r="V170" s="211"/>
      <c r="W170" s="213"/>
      <c r="X170" s="213"/>
      <c r="Y170" s="83"/>
      <c r="Z170" s="213"/>
      <c r="AA170" s="83"/>
      <c r="AB170" s="213"/>
      <c r="AC170" s="211"/>
      <c r="BX170" s="2"/>
      <c r="BY170" s="2"/>
      <c r="BZ170" s="2"/>
      <c r="CG170" s="13"/>
      <c r="CH170" s="13"/>
      <c r="CI170" s="13"/>
      <c r="CJ170" s="13"/>
      <c r="CK170" s="13"/>
      <c r="CL170" s="13"/>
      <c r="CM170" s="13"/>
    </row>
    <row r="171" spans="1:91" ht="16.350000000000001" customHeight="1" x14ac:dyDescent="0.2">
      <c r="A171" s="1822" t="s">
        <v>112</v>
      </c>
      <c r="B171" s="1793"/>
      <c r="C171" s="1822" t="s">
        <v>54</v>
      </c>
      <c r="D171" s="1823"/>
      <c r="E171" s="1793"/>
      <c r="F171" s="1828" t="s">
        <v>204</v>
      </c>
      <c r="G171" s="1829"/>
      <c r="H171" s="1829"/>
      <c r="I171" s="1829"/>
      <c r="J171" s="1829"/>
      <c r="K171" s="1829"/>
      <c r="L171" s="1829"/>
      <c r="M171" s="1829"/>
      <c r="N171" s="1829"/>
      <c r="O171" s="1829"/>
      <c r="P171" s="1829"/>
      <c r="Q171" s="1829"/>
      <c r="R171" s="1829"/>
      <c r="S171" s="1829"/>
      <c r="T171" s="1829"/>
      <c r="U171" s="1816"/>
      <c r="V171" s="1798" t="s">
        <v>205</v>
      </c>
      <c r="W171" s="2040" t="s">
        <v>206</v>
      </c>
      <c r="X171" s="2040" t="s">
        <v>207</v>
      </c>
      <c r="Y171" s="2040" t="s">
        <v>208</v>
      </c>
      <c r="Z171" s="2040" t="s">
        <v>209</v>
      </c>
      <c r="AA171" s="2040" t="s">
        <v>210</v>
      </c>
      <c r="AB171" s="2042" t="s">
        <v>211</v>
      </c>
      <c r="AC171" s="2042"/>
      <c r="AD171" s="2042"/>
      <c r="AE171" s="2042"/>
      <c r="AF171" s="1834" t="s">
        <v>124</v>
      </c>
      <c r="AG171" s="1835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CG171" s="13"/>
      <c r="CH171" s="13"/>
      <c r="CI171" s="13"/>
      <c r="CJ171" s="13"/>
      <c r="CK171" s="13"/>
      <c r="CL171" s="13"/>
      <c r="CM171" s="13"/>
    </row>
    <row r="172" spans="1:91" ht="16.350000000000001" customHeight="1" x14ac:dyDescent="0.2">
      <c r="A172" s="1826"/>
      <c r="B172" s="1794"/>
      <c r="C172" s="1826"/>
      <c r="D172" s="1827"/>
      <c r="E172" s="1794"/>
      <c r="F172" s="2040" t="s">
        <v>11</v>
      </c>
      <c r="G172" s="2040"/>
      <c r="H172" s="2040" t="s">
        <v>12</v>
      </c>
      <c r="I172" s="2040"/>
      <c r="J172" s="2040" t="s">
        <v>13</v>
      </c>
      <c r="K172" s="2040"/>
      <c r="L172" s="2040" t="s">
        <v>212</v>
      </c>
      <c r="M172" s="2040"/>
      <c r="N172" s="2040" t="s">
        <v>115</v>
      </c>
      <c r="O172" s="2040"/>
      <c r="P172" s="2042" t="s">
        <v>213</v>
      </c>
      <c r="Q172" s="2042"/>
      <c r="R172" s="2042" t="s">
        <v>214</v>
      </c>
      <c r="S172" s="2042"/>
      <c r="T172" s="1795" t="s">
        <v>215</v>
      </c>
      <c r="U172" s="1818"/>
      <c r="V172" s="1807"/>
      <c r="W172" s="2040"/>
      <c r="X172" s="2040"/>
      <c r="Y172" s="2040"/>
      <c r="Z172" s="2040"/>
      <c r="AA172" s="2040"/>
      <c r="AB172" s="2040" t="s">
        <v>127</v>
      </c>
      <c r="AC172" s="2040" t="s">
        <v>128</v>
      </c>
      <c r="AD172" s="2040" t="s">
        <v>129</v>
      </c>
      <c r="AE172" s="2040" t="s">
        <v>130</v>
      </c>
      <c r="AF172" s="2043" t="s">
        <v>131</v>
      </c>
      <c r="AG172" s="2043" t="s">
        <v>132</v>
      </c>
      <c r="AH172" s="217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CG172" s="13"/>
      <c r="CH172" s="13"/>
      <c r="CI172" s="13"/>
      <c r="CJ172" s="13"/>
      <c r="CK172" s="13"/>
      <c r="CL172" s="13"/>
      <c r="CM172" s="13"/>
    </row>
    <row r="173" spans="1:91" ht="16.350000000000001" customHeight="1" x14ac:dyDescent="0.2">
      <c r="A173" s="1824"/>
      <c r="B173" s="1795"/>
      <c r="C173" s="525" t="s">
        <v>32</v>
      </c>
      <c r="D173" s="526" t="s">
        <v>41</v>
      </c>
      <c r="E173" s="431" t="s">
        <v>34</v>
      </c>
      <c r="F173" s="527" t="s">
        <v>41</v>
      </c>
      <c r="G173" s="528" t="s">
        <v>34</v>
      </c>
      <c r="H173" s="527" t="s">
        <v>41</v>
      </c>
      <c r="I173" s="528" t="s">
        <v>34</v>
      </c>
      <c r="J173" s="527" t="s">
        <v>41</v>
      </c>
      <c r="K173" s="528" t="s">
        <v>34</v>
      </c>
      <c r="L173" s="527" t="s">
        <v>41</v>
      </c>
      <c r="M173" s="528" t="s">
        <v>34</v>
      </c>
      <c r="N173" s="527" t="s">
        <v>41</v>
      </c>
      <c r="O173" s="528" t="s">
        <v>34</v>
      </c>
      <c r="P173" s="527" t="s">
        <v>41</v>
      </c>
      <c r="Q173" s="528" t="s">
        <v>34</v>
      </c>
      <c r="R173" s="527" t="s">
        <v>41</v>
      </c>
      <c r="S173" s="528" t="s">
        <v>34</v>
      </c>
      <c r="T173" s="104" t="s">
        <v>41</v>
      </c>
      <c r="U173" s="528" t="s">
        <v>34</v>
      </c>
      <c r="V173" s="1801"/>
      <c r="W173" s="2040"/>
      <c r="X173" s="2040"/>
      <c r="Y173" s="2040"/>
      <c r="Z173" s="2040"/>
      <c r="AA173" s="2040"/>
      <c r="AB173" s="2040"/>
      <c r="AC173" s="2040"/>
      <c r="AD173" s="2040"/>
      <c r="AE173" s="2040"/>
      <c r="AF173" s="2043"/>
      <c r="AG173" s="2043"/>
      <c r="AH173" s="217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CG173" s="13"/>
      <c r="CH173" s="13"/>
      <c r="CI173" s="13"/>
      <c r="CJ173" s="13"/>
      <c r="CK173" s="13"/>
      <c r="CL173" s="13"/>
      <c r="CM173" s="13"/>
    </row>
    <row r="174" spans="1:91" ht="26.25" customHeight="1" x14ac:dyDescent="0.2">
      <c r="A174" s="2040" t="s">
        <v>216</v>
      </c>
      <c r="B174" s="529" t="s">
        <v>217</v>
      </c>
      <c r="C174" s="530">
        <f>SUM(D174:E174)</f>
        <v>1</v>
      </c>
      <c r="D174" s="531">
        <f>SUM(F174+H174+J174+L174+N174+P174+R174+T174)</f>
        <v>1</v>
      </c>
      <c r="E174" s="83">
        <f>G174+I174+K174+M174+O174+Q174+S174+U174</f>
        <v>0</v>
      </c>
      <c r="F174" s="532"/>
      <c r="G174" s="533"/>
      <c r="H174" s="532"/>
      <c r="I174" s="533"/>
      <c r="J174" s="532"/>
      <c r="K174" s="533"/>
      <c r="L174" s="532"/>
      <c r="M174" s="533"/>
      <c r="N174" s="532">
        <v>1</v>
      </c>
      <c r="O174" s="533"/>
      <c r="P174" s="532"/>
      <c r="Q174" s="533"/>
      <c r="R174" s="532"/>
      <c r="S174" s="533"/>
      <c r="T174" s="532"/>
      <c r="U174" s="533"/>
      <c r="V174" s="534"/>
      <c r="W174" s="532"/>
      <c r="X174" s="533"/>
      <c r="Y174" s="533">
        <v>1</v>
      </c>
      <c r="Z174" s="533">
        <v>1</v>
      </c>
      <c r="AA174" s="533"/>
      <c r="AB174" s="532"/>
      <c r="AC174" s="533"/>
      <c r="AD174" s="533"/>
      <c r="AE174" s="535">
        <v>1</v>
      </c>
      <c r="AF174" s="533">
        <v>1</v>
      </c>
      <c r="AG174" s="535"/>
      <c r="AH174" s="71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12"/>
      <c r="AT174" s="12"/>
      <c r="BW174" s="3"/>
      <c r="CG174" s="13">
        <v>0</v>
      </c>
      <c r="CH174" s="13">
        <v>0</v>
      </c>
      <c r="CI174" s="13">
        <v>0</v>
      </c>
      <c r="CJ174" s="13">
        <v>0</v>
      </c>
      <c r="CK174" s="13"/>
      <c r="CL174" s="13"/>
      <c r="CM174" s="13"/>
    </row>
    <row r="175" spans="1:91" ht="26.25" customHeight="1" x14ac:dyDescent="0.2">
      <c r="A175" s="2040"/>
      <c r="B175" s="93" t="s">
        <v>218</v>
      </c>
      <c r="C175" s="352">
        <f>SUM(D175:E175)</f>
        <v>0</v>
      </c>
      <c r="D175" s="48">
        <f>SUM(F175+H175+J175+L175+N175+P175+R175+T175)</f>
        <v>0</v>
      </c>
      <c r="E175" s="353">
        <f>G175+I175+K175+M175+O175+Q175+S175+U175</f>
        <v>0</v>
      </c>
      <c r="F175" s="229"/>
      <c r="G175" s="354"/>
      <c r="H175" s="229"/>
      <c r="I175" s="354"/>
      <c r="J175" s="229"/>
      <c r="K175" s="354"/>
      <c r="L175" s="229"/>
      <c r="M175" s="354"/>
      <c r="N175" s="229"/>
      <c r="O175" s="354"/>
      <c r="P175" s="229"/>
      <c r="Q175" s="354"/>
      <c r="R175" s="229"/>
      <c r="S175" s="354"/>
      <c r="T175" s="229"/>
      <c r="U175" s="354"/>
      <c r="V175" s="355"/>
      <c r="W175" s="229"/>
      <c r="X175" s="354"/>
      <c r="Y175" s="354"/>
      <c r="Z175" s="354"/>
      <c r="AA175" s="354"/>
      <c r="AB175" s="229"/>
      <c r="AC175" s="354"/>
      <c r="AD175" s="354"/>
      <c r="AE175" s="230"/>
      <c r="AF175" s="354"/>
      <c r="AG175" s="230"/>
      <c r="AH175" s="71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12"/>
      <c r="AT175" s="12"/>
      <c r="BW175" s="3"/>
      <c r="CG175" s="13">
        <v>0</v>
      </c>
      <c r="CH175" s="13">
        <v>0</v>
      </c>
      <c r="CI175" s="13">
        <v>0</v>
      </c>
      <c r="CJ175" s="13">
        <v>0</v>
      </c>
      <c r="CK175" s="13"/>
      <c r="CL175" s="13"/>
      <c r="CM175" s="13"/>
    </row>
    <row r="176" spans="1:91" ht="32.1" customHeight="1" x14ac:dyDescent="0.2">
      <c r="A176" s="82" t="s">
        <v>219</v>
      </c>
      <c r="B176" s="8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BX176" s="2"/>
      <c r="BY176" s="2"/>
      <c r="BZ176" s="2"/>
      <c r="CG176" s="13"/>
      <c r="CH176" s="13"/>
      <c r="CI176" s="13"/>
      <c r="CJ176" s="13"/>
      <c r="CK176" s="13"/>
      <c r="CL176" s="13"/>
      <c r="CM176" s="13"/>
    </row>
    <row r="177" spans="1:91" ht="16.350000000000001" customHeight="1" x14ac:dyDescent="0.2">
      <c r="A177" s="1817" t="s">
        <v>4</v>
      </c>
      <c r="B177" s="1817" t="s">
        <v>54</v>
      </c>
      <c r="C177" s="1819" t="s">
        <v>66</v>
      </c>
      <c r="D177" s="1798" t="s">
        <v>220</v>
      </c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BX177" s="2"/>
      <c r="CG177" s="13"/>
      <c r="CH177" s="13"/>
      <c r="CI177" s="13"/>
      <c r="CJ177" s="13"/>
      <c r="CK177" s="13"/>
      <c r="CL177" s="13"/>
      <c r="CM177" s="13"/>
    </row>
    <row r="178" spans="1:91" ht="16.350000000000001" customHeight="1" x14ac:dyDescent="0.2">
      <c r="A178" s="1818"/>
      <c r="B178" s="1818"/>
      <c r="C178" s="1820"/>
      <c r="D178" s="1801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BX178" s="2"/>
      <c r="CG178" s="13"/>
      <c r="CH178" s="13"/>
      <c r="CI178" s="13"/>
      <c r="CJ178" s="13"/>
      <c r="CK178" s="13"/>
      <c r="CL178" s="13"/>
      <c r="CM178" s="13"/>
    </row>
    <row r="179" spans="1:91" ht="20.25" customHeight="1" x14ac:dyDescent="0.2">
      <c r="A179" s="529" t="s">
        <v>221</v>
      </c>
      <c r="B179" s="536">
        <f>SUM(C179:D179)</f>
        <v>1</v>
      </c>
      <c r="C179" s="537"/>
      <c r="D179" s="538">
        <v>1</v>
      </c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BX179" s="2"/>
      <c r="CG179" s="13"/>
      <c r="CH179" s="13"/>
      <c r="CI179" s="13"/>
      <c r="CJ179" s="13"/>
      <c r="CK179" s="13"/>
      <c r="CL179" s="13"/>
      <c r="CM179" s="13"/>
    </row>
    <row r="180" spans="1:91" ht="20.25" customHeight="1" x14ac:dyDescent="0.2">
      <c r="A180" s="93" t="s">
        <v>222</v>
      </c>
      <c r="B180" s="357">
        <f>SUM(C180)</f>
        <v>0</v>
      </c>
      <c r="C180" s="358"/>
      <c r="D180" s="539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BX180" s="2"/>
      <c r="CG180" s="13"/>
      <c r="CH180" s="13"/>
      <c r="CI180" s="13"/>
      <c r="CJ180" s="13"/>
      <c r="CK180" s="13"/>
      <c r="CL180" s="13"/>
      <c r="CM180" s="13"/>
    </row>
    <row r="181" spans="1:91" ht="32.1" customHeight="1" x14ac:dyDescent="0.2">
      <c r="A181" s="360" t="s">
        <v>223</v>
      </c>
      <c r="B181" s="343"/>
      <c r="C181" s="361"/>
      <c r="D181" s="10"/>
      <c r="F181" s="214"/>
      <c r="G181" s="213"/>
      <c r="H181" s="83"/>
      <c r="I181" s="213"/>
      <c r="J181" s="211"/>
      <c r="K181" s="211"/>
      <c r="L181" s="213"/>
      <c r="M181" s="83"/>
      <c r="N181" s="213"/>
      <c r="O181" s="213"/>
      <c r="P181" s="83"/>
      <c r="Q181" s="213"/>
      <c r="R181" s="213"/>
      <c r="S181" s="83"/>
      <c r="T181" s="213"/>
      <c r="U181" s="213"/>
      <c r="V181" s="211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BX181" s="2"/>
      <c r="BY181" s="2"/>
      <c r="BZ181" s="2"/>
      <c r="CG181" s="13"/>
      <c r="CH181" s="13"/>
      <c r="CI181" s="13"/>
      <c r="CJ181" s="13"/>
      <c r="CK181" s="13"/>
      <c r="CL181" s="13"/>
      <c r="CM181" s="13"/>
    </row>
    <row r="182" spans="1:91" ht="16.350000000000001" customHeight="1" x14ac:dyDescent="0.2">
      <c r="A182" s="1817" t="s">
        <v>112</v>
      </c>
      <c r="B182" s="1822" t="s">
        <v>54</v>
      </c>
      <c r="C182" s="1823"/>
      <c r="D182" s="1793"/>
      <c r="E182" s="1830" t="s">
        <v>6</v>
      </c>
      <c r="F182" s="1831"/>
      <c r="G182" s="1831"/>
      <c r="H182" s="1831"/>
      <c r="I182" s="1831"/>
      <c r="J182" s="1831"/>
      <c r="K182" s="1831"/>
      <c r="L182" s="1831"/>
      <c r="M182" s="1831"/>
      <c r="N182" s="1831"/>
      <c r="O182" s="1831"/>
      <c r="P182" s="1831"/>
      <c r="Q182" s="1831"/>
      <c r="R182" s="1831"/>
      <c r="S182" s="1831"/>
      <c r="T182" s="1831"/>
      <c r="U182" s="1831"/>
      <c r="V182" s="1832"/>
      <c r="CG182" s="13"/>
      <c r="CH182" s="13"/>
      <c r="CI182" s="13"/>
      <c r="CJ182" s="13"/>
      <c r="CK182" s="13"/>
      <c r="CL182" s="13"/>
      <c r="CM182" s="13"/>
    </row>
    <row r="183" spans="1:91" ht="16.350000000000001" customHeight="1" x14ac:dyDescent="0.2">
      <c r="A183" s="1821"/>
      <c r="B183" s="1824"/>
      <c r="C183" s="1825"/>
      <c r="D183" s="1795"/>
      <c r="E183" s="2040" t="s">
        <v>113</v>
      </c>
      <c r="F183" s="2040"/>
      <c r="G183" s="2041" t="s">
        <v>224</v>
      </c>
      <c r="H183" s="2040"/>
      <c r="I183" s="2040" t="s">
        <v>15</v>
      </c>
      <c r="J183" s="2040"/>
      <c r="K183" s="2040" t="s">
        <v>225</v>
      </c>
      <c r="L183" s="2040"/>
      <c r="M183" s="2040" t="s">
        <v>118</v>
      </c>
      <c r="N183" s="2040"/>
      <c r="O183" s="2042" t="s">
        <v>119</v>
      </c>
      <c r="P183" s="2042"/>
      <c r="Q183" s="2042" t="s">
        <v>226</v>
      </c>
      <c r="R183" s="2042"/>
      <c r="S183" s="2042" t="s">
        <v>227</v>
      </c>
      <c r="T183" s="2042"/>
      <c r="U183" s="1816" t="s">
        <v>228</v>
      </c>
      <c r="V183" s="2042"/>
      <c r="CG183" s="13"/>
      <c r="CH183" s="13"/>
      <c r="CI183" s="13"/>
      <c r="CJ183" s="13"/>
      <c r="CK183" s="13"/>
      <c r="CL183" s="13"/>
      <c r="CM183" s="13"/>
    </row>
    <row r="184" spans="1:91" ht="16.350000000000001" customHeight="1" x14ac:dyDescent="0.2">
      <c r="A184" s="1818"/>
      <c r="B184" s="14" t="s">
        <v>32</v>
      </c>
      <c r="C184" s="15" t="s">
        <v>33</v>
      </c>
      <c r="D184" s="420" t="s">
        <v>34</v>
      </c>
      <c r="E184" s="527" t="s">
        <v>41</v>
      </c>
      <c r="F184" s="528" t="s">
        <v>34</v>
      </c>
      <c r="G184" s="527" t="s">
        <v>41</v>
      </c>
      <c r="H184" s="528" t="s">
        <v>34</v>
      </c>
      <c r="I184" s="527" t="s">
        <v>41</v>
      </c>
      <c r="J184" s="528" t="s">
        <v>34</v>
      </c>
      <c r="K184" s="527" t="s">
        <v>41</v>
      </c>
      <c r="L184" s="429" t="s">
        <v>34</v>
      </c>
      <c r="M184" s="527" t="s">
        <v>41</v>
      </c>
      <c r="N184" s="429" t="s">
        <v>34</v>
      </c>
      <c r="O184" s="527" t="s">
        <v>41</v>
      </c>
      <c r="P184" s="429" t="s">
        <v>34</v>
      </c>
      <c r="Q184" s="527" t="s">
        <v>41</v>
      </c>
      <c r="R184" s="528" t="s">
        <v>34</v>
      </c>
      <c r="S184" s="527" t="s">
        <v>41</v>
      </c>
      <c r="T184" s="528" t="s">
        <v>34</v>
      </c>
      <c r="U184" s="104" t="s">
        <v>41</v>
      </c>
      <c r="V184" s="528" t="s">
        <v>34</v>
      </c>
      <c r="CG184" s="13"/>
      <c r="CH184" s="13"/>
      <c r="CI184" s="13"/>
      <c r="CJ184" s="13"/>
      <c r="CK184" s="13"/>
      <c r="CL184" s="13"/>
      <c r="CM184" s="13"/>
    </row>
    <row r="185" spans="1:91" ht="16.350000000000001" customHeight="1" x14ac:dyDescent="0.2">
      <c r="A185" s="540" t="s">
        <v>229</v>
      </c>
      <c r="B185" s="541">
        <f>SUM(C185+D185)</f>
        <v>16</v>
      </c>
      <c r="C185" s="542">
        <f>SUM(E185+G185+I185+K185+M185+O185+Q185+S185+U185)</f>
        <v>8</v>
      </c>
      <c r="D185" s="124">
        <f>SUM(F185+H185+J185+L185+N185+P185+R185+T185+V185)</f>
        <v>8</v>
      </c>
      <c r="E185" s="543"/>
      <c r="F185" s="544"/>
      <c r="G185" s="543">
        <v>3</v>
      </c>
      <c r="H185" s="544">
        <v>4</v>
      </c>
      <c r="I185" s="543"/>
      <c r="J185" s="544">
        <v>2</v>
      </c>
      <c r="K185" s="543">
        <v>3</v>
      </c>
      <c r="L185" s="366">
        <v>2</v>
      </c>
      <c r="M185" s="543">
        <v>1</v>
      </c>
      <c r="N185" s="366"/>
      <c r="O185" s="543"/>
      <c r="P185" s="366"/>
      <c r="Q185" s="543">
        <v>1</v>
      </c>
      <c r="R185" s="544"/>
      <c r="S185" s="543"/>
      <c r="T185" s="544"/>
      <c r="U185" s="543"/>
      <c r="V185" s="366"/>
      <c r="W185" s="136"/>
      <c r="CG185" s="13"/>
      <c r="CH185" s="13"/>
      <c r="CI185" s="13"/>
      <c r="CJ185" s="13"/>
      <c r="CK185" s="13"/>
      <c r="CL185" s="13"/>
      <c r="CM185" s="13"/>
    </row>
    <row r="186" spans="1:91" ht="32.1" customHeight="1" x14ac:dyDescent="0.2">
      <c r="A186" s="82" t="s">
        <v>230</v>
      </c>
      <c r="B186" s="82"/>
      <c r="BX186" s="2"/>
      <c r="BY186" s="2"/>
      <c r="BZ186" s="2"/>
      <c r="CG186" s="13"/>
      <c r="CH186" s="13"/>
      <c r="CI186" s="13"/>
      <c r="CJ186" s="13"/>
      <c r="CK186" s="13"/>
      <c r="CL186" s="13"/>
      <c r="CM186" s="13"/>
    </row>
    <row r="187" spans="1:91" ht="16.350000000000001" customHeight="1" x14ac:dyDescent="0.2">
      <c r="A187" s="1793" t="s">
        <v>231</v>
      </c>
      <c r="B187" s="1796" t="s">
        <v>54</v>
      </c>
      <c r="C187" s="1797"/>
      <c r="D187" s="1798"/>
      <c r="E187" s="1802" t="s">
        <v>6</v>
      </c>
      <c r="F187" s="1803"/>
      <c r="G187" s="1803"/>
      <c r="H187" s="1803"/>
      <c r="I187" s="1803"/>
      <c r="J187" s="1803"/>
      <c r="K187" s="1803"/>
      <c r="L187" s="1804"/>
      <c r="M187" s="1797" t="s">
        <v>232</v>
      </c>
      <c r="N187" s="1805"/>
      <c r="O187" s="1798" t="s">
        <v>233</v>
      </c>
      <c r="BX187" s="2"/>
      <c r="BY187" s="2"/>
      <c r="BZ187" s="2"/>
      <c r="CG187" s="13"/>
      <c r="CH187" s="13"/>
      <c r="CI187" s="13"/>
      <c r="CJ187" s="13"/>
      <c r="CK187" s="13"/>
      <c r="CL187" s="13"/>
      <c r="CM187" s="13"/>
    </row>
    <row r="188" spans="1:91" ht="16.350000000000001" customHeight="1" x14ac:dyDescent="0.2">
      <c r="A188" s="1794"/>
      <c r="B188" s="1799"/>
      <c r="C188" s="1800"/>
      <c r="D188" s="1801"/>
      <c r="E188" s="1808" t="s">
        <v>11</v>
      </c>
      <c r="F188" s="1809"/>
      <c r="G188" s="1808" t="s">
        <v>12</v>
      </c>
      <c r="H188" s="1809"/>
      <c r="I188" s="2038" t="s">
        <v>13</v>
      </c>
      <c r="J188" s="2039"/>
      <c r="K188" s="1808" t="s">
        <v>234</v>
      </c>
      <c r="L188" s="1812"/>
      <c r="M188" s="1800"/>
      <c r="N188" s="1806"/>
      <c r="O188" s="1807"/>
      <c r="BX188" s="2"/>
      <c r="BY188" s="2"/>
      <c r="BZ188" s="2"/>
      <c r="CG188" s="13"/>
      <c r="CH188" s="13"/>
      <c r="CI188" s="13"/>
      <c r="CJ188" s="13"/>
      <c r="CK188" s="13"/>
      <c r="CL188" s="13"/>
      <c r="CM188" s="13"/>
    </row>
    <row r="189" spans="1:91" ht="16.350000000000001" customHeight="1" x14ac:dyDescent="0.2">
      <c r="A189" s="1794"/>
      <c r="B189" s="431" t="s">
        <v>32</v>
      </c>
      <c r="C189" s="540" t="s">
        <v>33</v>
      </c>
      <c r="D189" s="431" t="s">
        <v>34</v>
      </c>
      <c r="E189" s="527" t="s">
        <v>41</v>
      </c>
      <c r="F189" s="437" t="s">
        <v>34</v>
      </c>
      <c r="G189" s="527" t="s">
        <v>41</v>
      </c>
      <c r="H189" s="437" t="s">
        <v>34</v>
      </c>
      <c r="I189" s="443" t="s">
        <v>41</v>
      </c>
      <c r="J189" s="444" t="s">
        <v>34</v>
      </c>
      <c r="K189" s="527" t="s">
        <v>41</v>
      </c>
      <c r="L189" s="430" t="s">
        <v>34</v>
      </c>
      <c r="M189" s="545" t="s">
        <v>235</v>
      </c>
      <c r="N189" s="426" t="s">
        <v>236</v>
      </c>
      <c r="O189" s="1801"/>
      <c r="BX189" s="2"/>
      <c r="BY189" s="2"/>
      <c r="BZ189" s="2"/>
      <c r="CG189" s="13"/>
      <c r="CH189" s="13"/>
      <c r="CI189" s="13"/>
      <c r="CJ189" s="13"/>
      <c r="CK189" s="13"/>
      <c r="CL189" s="13"/>
      <c r="CM189" s="13"/>
    </row>
    <row r="190" spans="1:91" ht="16.350000000000001" customHeight="1" x14ac:dyDescent="0.2">
      <c r="A190" s="1795"/>
      <c r="B190" s="373">
        <f t="shared" ref="B190:B195" si="18">+C190+D190</f>
        <v>8</v>
      </c>
      <c r="C190" s="374">
        <f t="shared" ref="C190:D195" si="19">+E190+G190+I190+K190</f>
        <v>6</v>
      </c>
      <c r="D190" s="375">
        <f t="shared" si="19"/>
        <v>2</v>
      </c>
      <c r="E190" s="546">
        <f t="shared" ref="E190:O190" si="20">SUM(E191:E195)</f>
        <v>2</v>
      </c>
      <c r="F190" s="377">
        <f t="shared" si="20"/>
        <v>1</v>
      </c>
      <c r="G190" s="546">
        <f t="shared" si="20"/>
        <v>1</v>
      </c>
      <c r="H190" s="377">
        <f t="shared" si="20"/>
        <v>0</v>
      </c>
      <c r="I190" s="546">
        <f t="shared" si="20"/>
        <v>0</v>
      </c>
      <c r="J190" s="547">
        <f t="shared" si="20"/>
        <v>0</v>
      </c>
      <c r="K190" s="541">
        <f t="shared" si="20"/>
        <v>3</v>
      </c>
      <c r="L190" s="379">
        <f t="shared" si="20"/>
        <v>1</v>
      </c>
      <c r="M190" s="380">
        <f t="shared" si="20"/>
        <v>6</v>
      </c>
      <c r="N190" s="377">
        <f t="shared" si="20"/>
        <v>2</v>
      </c>
      <c r="O190" s="548">
        <f t="shared" si="20"/>
        <v>1</v>
      </c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BX190" s="2"/>
      <c r="BY190" s="2"/>
      <c r="BZ190" s="2"/>
      <c r="CG190" s="13"/>
      <c r="CH190" s="13"/>
      <c r="CI190" s="13"/>
      <c r="CJ190" s="13"/>
      <c r="CK190" s="13"/>
      <c r="CL190" s="13"/>
      <c r="CM190" s="13"/>
    </row>
    <row r="191" spans="1:91" ht="16.350000000000001" customHeight="1" x14ac:dyDescent="0.2">
      <c r="A191" s="529" t="s">
        <v>237</v>
      </c>
      <c r="B191" s="536">
        <f t="shared" si="18"/>
        <v>7</v>
      </c>
      <c r="C191" s="536">
        <f t="shared" si="19"/>
        <v>6</v>
      </c>
      <c r="D191" s="549">
        <f t="shared" si="19"/>
        <v>1</v>
      </c>
      <c r="E191" s="219">
        <v>2</v>
      </c>
      <c r="F191" s="223">
        <v>1</v>
      </c>
      <c r="G191" s="219">
        <v>1</v>
      </c>
      <c r="H191" s="223"/>
      <c r="I191" s="219"/>
      <c r="J191" s="220"/>
      <c r="K191" s="219">
        <v>3</v>
      </c>
      <c r="L191" s="383"/>
      <c r="M191" s="221">
        <v>5</v>
      </c>
      <c r="N191" s="223">
        <v>2</v>
      </c>
      <c r="O191" s="384">
        <v>1</v>
      </c>
      <c r="P191" s="71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12"/>
      <c r="AC191" s="12"/>
      <c r="AD191" s="12"/>
      <c r="AE191" s="12"/>
      <c r="BX191" s="2"/>
      <c r="BY191" s="2"/>
      <c r="BZ191" s="2"/>
      <c r="CG191" s="13">
        <v>0</v>
      </c>
      <c r="CH191" s="13">
        <v>0</v>
      </c>
      <c r="CI191" s="13"/>
      <c r="CJ191" s="13"/>
      <c r="CK191" s="13"/>
      <c r="CL191" s="13"/>
      <c r="CM191" s="13"/>
    </row>
    <row r="192" spans="1:91" ht="16.350000000000001" customHeight="1" x14ac:dyDescent="0.2">
      <c r="A192" s="30" t="s">
        <v>238</v>
      </c>
      <c r="B192" s="385">
        <f t="shared" si="18"/>
        <v>1</v>
      </c>
      <c r="C192" s="385">
        <f t="shared" si="19"/>
        <v>0</v>
      </c>
      <c r="D192" s="386">
        <f t="shared" si="19"/>
        <v>1</v>
      </c>
      <c r="E192" s="224"/>
      <c r="F192" s="228"/>
      <c r="G192" s="224"/>
      <c r="H192" s="228"/>
      <c r="I192" s="224"/>
      <c r="J192" s="225"/>
      <c r="K192" s="224"/>
      <c r="L192" s="387">
        <v>1</v>
      </c>
      <c r="M192" s="226">
        <v>1</v>
      </c>
      <c r="N192" s="228"/>
      <c r="O192" s="388"/>
      <c r="P192" s="71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12"/>
      <c r="AC192" s="12"/>
      <c r="AD192" s="12"/>
      <c r="AE192" s="12"/>
      <c r="BX192" s="2"/>
      <c r="BY192" s="2"/>
      <c r="BZ192" s="2"/>
      <c r="CG192" s="13">
        <v>0</v>
      </c>
      <c r="CH192" s="13">
        <v>0</v>
      </c>
      <c r="CI192" s="13"/>
      <c r="CJ192" s="13"/>
      <c r="CK192" s="13"/>
      <c r="CL192" s="13"/>
      <c r="CM192" s="13"/>
    </row>
    <row r="193" spans="1:104" ht="16.350000000000001" customHeight="1" x14ac:dyDescent="0.2">
      <c r="A193" s="30" t="s">
        <v>239</v>
      </c>
      <c r="B193" s="385">
        <f t="shared" si="18"/>
        <v>0</v>
      </c>
      <c r="C193" s="385">
        <f t="shared" si="19"/>
        <v>0</v>
      </c>
      <c r="D193" s="386">
        <f t="shared" si="19"/>
        <v>0</v>
      </c>
      <c r="E193" s="224"/>
      <c r="F193" s="228"/>
      <c r="G193" s="224"/>
      <c r="H193" s="228"/>
      <c r="I193" s="224"/>
      <c r="J193" s="225"/>
      <c r="K193" s="224"/>
      <c r="L193" s="387"/>
      <c r="M193" s="226"/>
      <c r="N193" s="228"/>
      <c r="O193" s="388"/>
      <c r="P193" s="71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12"/>
      <c r="AC193" s="12"/>
      <c r="AD193" s="12"/>
      <c r="AE193" s="12"/>
      <c r="CG193" s="13">
        <v>0</v>
      </c>
      <c r="CH193" s="13">
        <v>0</v>
      </c>
      <c r="CI193" s="13"/>
      <c r="CJ193" s="13"/>
      <c r="CK193" s="13"/>
      <c r="CL193" s="13"/>
      <c r="CM193" s="13"/>
    </row>
    <row r="194" spans="1:104" ht="16.350000000000001" customHeight="1" x14ac:dyDescent="0.2">
      <c r="A194" s="30" t="s">
        <v>240</v>
      </c>
      <c r="B194" s="385">
        <f t="shared" si="18"/>
        <v>0</v>
      </c>
      <c r="C194" s="385">
        <f t="shared" si="19"/>
        <v>0</v>
      </c>
      <c r="D194" s="386">
        <f t="shared" si="19"/>
        <v>0</v>
      </c>
      <c r="E194" s="389"/>
      <c r="F194" s="390"/>
      <c r="G194" s="389"/>
      <c r="H194" s="390"/>
      <c r="I194" s="389"/>
      <c r="J194" s="391"/>
      <c r="K194" s="389"/>
      <c r="L194" s="392"/>
      <c r="M194" s="393"/>
      <c r="N194" s="390"/>
      <c r="O194" s="394"/>
      <c r="P194" s="71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12"/>
      <c r="AC194" s="12"/>
      <c r="AD194" s="12"/>
      <c r="AE194" s="12"/>
      <c r="CG194" s="13">
        <v>0</v>
      </c>
      <c r="CH194" s="13">
        <v>0</v>
      </c>
      <c r="CI194" s="13"/>
      <c r="CJ194" s="13"/>
      <c r="CK194" s="13"/>
      <c r="CL194" s="13"/>
      <c r="CM194" s="13"/>
    </row>
    <row r="195" spans="1:104" ht="16.350000000000001" customHeight="1" x14ac:dyDescent="0.2">
      <c r="A195" s="76" t="s">
        <v>241</v>
      </c>
      <c r="B195" s="395">
        <f t="shared" si="18"/>
        <v>0</v>
      </c>
      <c r="C195" s="395">
        <f t="shared" si="19"/>
        <v>0</v>
      </c>
      <c r="D195" s="396">
        <f t="shared" si="19"/>
        <v>0</v>
      </c>
      <c r="E195" s="229"/>
      <c r="F195" s="230"/>
      <c r="G195" s="229"/>
      <c r="H195" s="230"/>
      <c r="I195" s="229"/>
      <c r="J195" s="230"/>
      <c r="K195" s="229"/>
      <c r="L195" s="397"/>
      <c r="M195" s="231"/>
      <c r="N195" s="230"/>
      <c r="O195" s="398"/>
      <c r="P195" s="71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12"/>
      <c r="AC195" s="12"/>
      <c r="AD195" s="12"/>
      <c r="AE195" s="12"/>
      <c r="CG195" s="13">
        <v>0</v>
      </c>
      <c r="CH195" s="13">
        <v>0</v>
      </c>
      <c r="CI195" s="13"/>
      <c r="CJ195" s="13"/>
      <c r="CK195" s="13"/>
      <c r="CL195" s="13"/>
      <c r="CM195" s="13"/>
    </row>
    <row r="200" spans="1:104" s="399" customFormat="1" hidden="1" x14ac:dyDescent="0.2">
      <c r="A200" s="399">
        <f>SUM(B12:B14,B20:B23,B28:B33,B64,B86,C91,D101:D103,C108:C110,C114:C115,C119:C120,B136,D143:D144,C147:C152,D156:D161,C166:C169,B179:B180,B185,B38:B43,B48:B53,E139:F139,C92:C98,C174:C175,B190)</f>
        <v>9294</v>
      </c>
      <c r="B200" s="399">
        <f>SUM(CG8:CM195)</f>
        <v>1</v>
      </c>
      <c r="BX200" s="400"/>
      <c r="BY200" s="400"/>
      <c r="BZ200" s="400"/>
      <c r="CA200" s="400"/>
      <c r="CB200" s="400"/>
      <c r="CC200" s="400"/>
      <c r="CD200" s="400"/>
      <c r="CE200" s="400"/>
      <c r="CF200" s="400"/>
      <c r="CG200" s="400"/>
      <c r="CH200" s="400"/>
      <c r="CI200" s="400"/>
      <c r="CJ200" s="400"/>
      <c r="CK200" s="400"/>
      <c r="CL200" s="400"/>
      <c r="CM200" s="400"/>
      <c r="CN200" s="400"/>
      <c r="CO200" s="400"/>
      <c r="CP200" s="400"/>
      <c r="CQ200" s="400"/>
      <c r="CR200" s="400"/>
      <c r="CS200" s="400"/>
      <c r="CT200" s="400"/>
      <c r="CU200" s="400"/>
      <c r="CV200" s="400"/>
      <c r="CW200" s="400"/>
      <c r="CX200" s="400"/>
      <c r="CY200" s="400"/>
      <c r="CZ200" s="400"/>
    </row>
  </sheetData>
  <mergeCells count="317">
    <mergeCell ref="A6:O6"/>
    <mergeCell ref="A9:A11"/>
    <mergeCell ref="B9:D10"/>
    <mergeCell ref="E9:AL9"/>
    <mergeCell ref="AM9:AM11"/>
    <mergeCell ref="AN9:AQ9"/>
    <mergeCell ref="U10:V10"/>
    <mergeCell ref="W10:X10"/>
    <mergeCell ref="Y10:Z10"/>
    <mergeCell ref="AA10:AB10"/>
    <mergeCell ref="AR9:AR11"/>
    <mergeCell ref="AS9:AS11"/>
    <mergeCell ref="E10:F10"/>
    <mergeCell ref="G10:H10"/>
    <mergeCell ref="I10:J10"/>
    <mergeCell ref="K10:L10"/>
    <mergeCell ref="M10:N10"/>
    <mergeCell ref="O10:P10"/>
    <mergeCell ref="Q10:R10"/>
    <mergeCell ref="S10:T10"/>
    <mergeCell ref="AO10:AO11"/>
    <mergeCell ref="AP10:AP11"/>
    <mergeCell ref="AQ10:AQ11"/>
    <mergeCell ref="A17:A19"/>
    <mergeCell ref="B17:D18"/>
    <mergeCell ref="E17:AL17"/>
    <mergeCell ref="AM17:AM19"/>
    <mergeCell ref="AN17:AN19"/>
    <mergeCell ref="E18:F18"/>
    <mergeCell ref="G18:H18"/>
    <mergeCell ref="AC10:AD10"/>
    <mergeCell ref="AE10:AF10"/>
    <mergeCell ref="AG10:AH10"/>
    <mergeCell ref="AI10:AJ10"/>
    <mergeCell ref="AK10:AL10"/>
    <mergeCell ref="AN10:AN11"/>
    <mergeCell ref="AG18:AH18"/>
    <mergeCell ref="AI18:AJ18"/>
    <mergeCell ref="AK18:AL18"/>
    <mergeCell ref="U18:V18"/>
    <mergeCell ref="W18:X18"/>
    <mergeCell ref="Y18:Z18"/>
    <mergeCell ref="AA18:AB18"/>
    <mergeCell ref="AC18:AD18"/>
    <mergeCell ref="AE18:AF18"/>
    <mergeCell ref="I18:J18"/>
    <mergeCell ref="K18:L18"/>
    <mergeCell ref="M18:N18"/>
    <mergeCell ref="O18:P18"/>
    <mergeCell ref="Q18:R18"/>
    <mergeCell ref="S18:T18"/>
    <mergeCell ref="AM25:AM27"/>
    <mergeCell ref="AN25:AN27"/>
    <mergeCell ref="E26:F26"/>
    <mergeCell ref="G26:H26"/>
    <mergeCell ref="I26:J26"/>
    <mergeCell ref="K26:L26"/>
    <mergeCell ref="M26:N26"/>
    <mergeCell ref="O26:P26"/>
    <mergeCell ref="Q26:R26"/>
    <mergeCell ref="S26:T26"/>
    <mergeCell ref="E25:AL25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35:A37"/>
    <mergeCell ref="B35:D36"/>
    <mergeCell ref="E35:AL35"/>
    <mergeCell ref="U36:V36"/>
    <mergeCell ref="W36:X36"/>
    <mergeCell ref="AK36:AL36"/>
    <mergeCell ref="Y36:Z36"/>
    <mergeCell ref="AA36:AB36"/>
    <mergeCell ref="AC36:AD36"/>
    <mergeCell ref="AE36:AF36"/>
    <mergeCell ref="AG36:AH36"/>
    <mergeCell ref="AI36:AJ36"/>
    <mergeCell ref="A25:A27"/>
    <mergeCell ref="B25:D26"/>
    <mergeCell ref="A45:A47"/>
    <mergeCell ref="B45:D46"/>
    <mergeCell ref="E45:AL45"/>
    <mergeCell ref="AM45:AM47"/>
    <mergeCell ref="AN45:AN47"/>
    <mergeCell ref="E46:F46"/>
    <mergeCell ref="G46:H46"/>
    <mergeCell ref="I46:J46"/>
    <mergeCell ref="K46:L46"/>
    <mergeCell ref="AM35:AM37"/>
    <mergeCell ref="AN35:AN37"/>
    <mergeCell ref="E36:F36"/>
    <mergeCell ref="G36:H36"/>
    <mergeCell ref="I36:J36"/>
    <mergeCell ref="K36:L36"/>
    <mergeCell ref="M36:N36"/>
    <mergeCell ref="O36:P36"/>
    <mergeCell ref="AK46:AL46"/>
    <mergeCell ref="Y46:Z46"/>
    <mergeCell ref="AA46:AB46"/>
    <mergeCell ref="AC46:AD46"/>
    <mergeCell ref="AE46:AF46"/>
    <mergeCell ref="AG46:AH46"/>
    <mergeCell ref="AI46:AJ46"/>
    <mergeCell ref="M46:N46"/>
    <mergeCell ref="O46:P46"/>
    <mergeCell ref="Q46:R46"/>
    <mergeCell ref="S46:T46"/>
    <mergeCell ref="U46:V46"/>
    <mergeCell ref="W46:X46"/>
    <mergeCell ref="Q36:R36"/>
    <mergeCell ref="S36:T36"/>
    <mergeCell ref="A55:A57"/>
    <mergeCell ref="B55:D56"/>
    <mergeCell ref="E55:AL55"/>
    <mergeCell ref="AM55:AN56"/>
    <mergeCell ref="E56:F56"/>
    <mergeCell ref="G56:H56"/>
    <mergeCell ref="I56:J56"/>
    <mergeCell ref="K56:L56"/>
    <mergeCell ref="M56:N56"/>
    <mergeCell ref="AN88:AN90"/>
    <mergeCell ref="AO88:AO90"/>
    <mergeCell ref="F89:G89"/>
    <mergeCell ref="H89:I89"/>
    <mergeCell ref="J89:K89"/>
    <mergeCell ref="L89:M89"/>
    <mergeCell ref="N89:O89"/>
    <mergeCell ref="AA56:AB56"/>
    <mergeCell ref="AC56:AD56"/>
    <mergeCell ref="AE56:AF56"/>
    <mergeCell ref="AG56:AH56"/>
    <mergeCell ref="AI56:AJ56"/>
    <mergeCell ref="AK56:AL56"/>
    <mergeCell ref="O56:P56"/>
    <mergeCell ref="Q56:R56"/>
    <mergeCell ref="S56:T56"/>
    <mergeCell ref="U56:V56"/>
    <mergeCell ref="W56:X56"/>
    <mergeCell ref="Y56:Z56"/>
    <mergeCell ref="AH89:AI89"/>
    <mergeCell ref="AJ89:AK89"/>
    <mergeCell ref="AL89:AM89"/>
    <mergeCell ref="P89:Q89"/>
    <mergeCell ref="R89:S89"/>
    <mergeCell ref="A98:B98"/>
    <mergeCell ref="AB89:AC89"/>
    <mergeCell ref="AD89:AE89"/>
    <mergeCell ref="AF89:AG89"/>
    <mergeCell ref="A88:B90"/>
    <mergeCell ref="C88:E89"/>
    <mergeCell ref="F88:AM88"/>
    <mergeCell ref="A100:C100"/>
    <mergeCell ref="A101:B103"/>
    <mergeCell ref="T89:U89"/>
    <mergeCell ref="V89:W89"/>
    <mergeCell ref="X89:Y89"/>
    <mergeCell ref="Z89:AA89"/>
    <mergeCell ref="A91:B91"/>
    <mergeCell ref="A92:A94"/>
    <mergeCell ref="A95:B95"/>
    <mergeCell ref="A96:B96"/>
    <mergeCell ref="A97:B97"/>
    <mergeCell ref="A105:B107"/>
    <mergeCell ref="C105:E106"/>
    <mergeCell ref="F105:AM105"/>
    <mergeCell ref="AN105:AN107"/>
    <mergeCell ref="F106:G106"/>
    <mergeCell ref="H106:I106"/>
    <mergeCell ref="J106:K106"/>
    <mergeCell ref="L106:M106"/>
    <mergeCell ref="AL106:AM106"/>
    <mergeCell ref="Z106:AA106"/>
    <mergeCell ref="AB106:AC106"/>
    <mergeCell ref="AD106:AE106"/>
    <mergeCell ref="AF106:AG106"/>
    <mergeCell ref="AH106:AI106"/>
    <mergeCell ref="AJ106:AK106"/>
    <mergeCell ref="N106:O106"/>
    <mergeCell ref="P106:Q106"/>
    <mergeCell ref="R106:S106"/>
    <mergeCell ref="T106:U106"/>
    <mergeCell ref="V106:W106"/>
    <mergeCell ref="X106:Y106"/>
    <mergeCell ref="A108:B108"/>
    <mergeCell ref="A109:B109"/>
    <mergeCell ref="A110:B110"/>
    <mergeCell ref="A112:B113"/>
    <mergeCell ref="C112:E112"/>
    <mergeCell ref="F112:G112"/>
    <mergeCell ref="H112:I112"/>
    <mergeCell ref="J112:K112"/>
    <mergeCell ref="L112:M112"/>
    <mergeCell ref="Y112:AB112"/>
    <mergeCell ref="AC112:AD112"/>
    <mergeCell ref="AE112:AH112"/>
    <mergeCell ref="AI112:AI113"/>
    <mergeCell ref="A114:B114"/>
    <mergeCell ref="A115:B115"/>
    <mergeCell ref="N112:O112"/>
    <mergeCell ref="P112:Q112"/>
    <mergeCell ref="R112:S112"/>
    <mergeCell ref="T112:U112"/>
    <mergeCell ref="V112:W112"/>
    <mergeCell ref="X112:X113"/>
    <mergeCell ref="A138:D138"/>
    <mergeCell ref="B139:D139"/>
    <mergeCell ref="A141:C142"/>
    <mergeCell ref="D141:F141"/>
    <mergeCell ref="G141:G142"/>
    <mergeCell ref="H141:J141"/>
    <mergeCell ref="A117:B118"/>
    <mergeCell ref="C117:C118"/>
    <mergeCell ref="D117:I117"/>
    <mergeCell ref="J117:J118"/>
    <mergeCell ref="A119:A120"/>
    <mergeCell ref="A122:A123"/>
    <mergeCell ref="B122:B123"/>
    <mergeCell ref="A156:A158"/>
    <mergeCell ref="B156:C156"/>
    <mergeCell ref="B157:C157"/>
    <mergeCell ref="B158:C158"/>
    <mergeCell ref="K141:M141"/>
    <mergeCell ref="A143:A144"/>
    <mergeCell ref="B143:C143"/>
    <mergeCell ref="A146:B146"/>
    <mergeCell ref="A147:A148"/>
    <mergeCell ref="A150:A152"/>
    <mergeCell ref="A159:A161"/>
    <mergeCell ref="B159:C159"/>
    <mergeCell ref="B160:C160"/>
    <mergeCell ref="B161:C161"/>
    <mergeCell ref="A163:B165"/>
    <mergeCell ref="C163:E164"/>
    <mergeCell ref="A154:C155"/>
    <mergeCell ref="D154:F154"/>
    <mergeCell ref="G154:G155"/>
    <mergeCell ref="F163:AM163"/>
    <mergeCell ref="F164:G164"/>
    <mergeCell ref="H164:I164"/>
    <mergeCell ref="J164:K164"/>
    <mergeCell ref="L164:M164"/>
    <mergeCell ref="N164:O164"/>
    <mergeCell ref="P164:Q164"/>
    <mergeCell ref="R164:S164"/>
    <mergeCell ref="T164:U164"/>
    <mergeCell ref="V164:W164"/>
    <mergeCell ref="AJ164:AK164"/>
    <mergeCell ref="AL164:AM164"/>
    <mergeCell ref="AH164:AI164"/>
    <mergeCell ref="H154:H155"/>
    <mergeCell ref="I154:I155"/>
    <mergeCell ref="A166:B166"/>
    <mergeCell ref="A167:B167"/>
    <mergeCell ref="A168:B168"/>
    <mergeCell ref="A169:B169"/>
    <mergeCell ref="X164:Y164"/>
    <mergeCell ref="Z164:AA164"/>
    <mergeCell ref="AB164:AC164"/>
    <mergeCell ref="AD164:AE164"/>
    <mergeCell ref="AF164:AG164"/>
    <mergeCell ref="AD172:AD173"/>
    <mergeCell ref="AE172:AE173"/>
    <mergeCell ref="AF172:AF173"/>
    <mergeCell ref="AG172:AG173"/>
    <mergeCell ref="Y171:Y173"/>
    <mergeCell ref="Z171:Z173"/>
    <mergeCell ref="AA171:AA173"/>
    <mergeCell ref="AB171:AE171"/>
    <mergeCell ref="AF171:AG171"/>
    <mergeCell ref="A174:A175"/>
    <mergeCell ref="A177:A178"/>
    <mergeCell ref="B177:B178"/>
    <mergeCell ref="C177:C178"/>
    <mergeCell ref="D177:D178"/>
    <mergeCell ref="A182:A184"/>
    <mergeCell ref="B182:D183"/>
    <mergeCell ref="AB172:AB173"/>
    <mergeCell ref="AC172:AC173"/>
    <mergeCell ref="F172:G172"/>
    <mergeCell ref="H172:I172"/>
    <mergeCell ref="J172:K172"/>
    <mergeCell ref="L172:M172"/>
    <mergeCell ref="N172:O172"/>
    <mergeCell ref="A171:B173"/>
    <mergeCell ref="C171:E172"/>
    <mergeCell ref="F171:U171"/>
    <mergeCell ref="V171:V173"/>
    <mergeCell ref="W171:W173"/>
    <mergeCell ref="X171:X173"/>
    <mergeCell ref="P172:Q172"/>
    <mergeCell ref="R172:S172"/>
    <mergeCell ref="T172:U172"/>
    <mergeCell ref="E182:V182"/>
    <mergeCell ref="E183:F183"/>
    <mergeCell ref="G183:H183"/>
    <mergeCell ref="I183:J183"/>
    <mergeCell ref="K183:L183"/>
    <mergeCell ref="M183:N183"/>
    <mergeCell ref="O183:P183"/>
    <mergeCell ref="Q183:R183"/>
    <mergeCell ref="S183:T183"/>
    <mergeCell ref="U183:V183"/>
    <mergeCell ref="A187:A190"/>
    <mergeCell ref="B187:D188"/>
    <mergeCell ref="E187:L187"/>
    <mergeCell ref="M187:N188"/>
    <mergeCell ref="O187:O189"/>
    <mergeCell ref="E188:F188"/>
    <mergeCell ref="G188:H188"/>
    <mergeCell ref="I188:J188"/>
    <mergeCell ref="K188:L188"/>
  </mergeCells>
  <dataValidations count="1">
    <dataValidation type="whole" operator="greaterThanOrEqual" allowBlank="1" showInputMessage="1" showErrorMessage="1" errorTitle="Error" error="Favor Ingrese sólo Números." sqref="E12:AS15 E20:AN23 E28:AN33 E38:AN43 E48:AN53 E58:AN63 C67:E85 F92:AO98 D101:D103 F108:AN110 F114:AI115 D119:J120 B124:B135 E139:F139 E143:M144 C147:F152 E156:I161 F166:AM169 F174:AG175 C179:D180 E185:V185 E191:O195" xr:uid="{00000000-0002-0000-0800-000000000000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RESUMEN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Depto. Bioestadistica</dc:creator>
  <cp:lastModifiedBy>Natalia Franchesca   Riquelme Martinez</cp:lastModifiedBy>
  <dcterms:created xsi:type="dcterms:W3CDTF">2021-03-18T18:51:31Z</dcterms:created>
  <dcterms:modified xsi:type="dcterms:W3CDTF">2022-03-03T17:21:52Z</dcterms:modified>
</cp:coreProperties>
</file>